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49.xml" ContentType="application/vnd.openxmlformats-officedocument.drawingml.chart+xml"/>
  <Override PartName="/xl/worksheets/sheet3.xml" ContentType="application/vnd.openxmlformats-officedocument.spreadsheetml.worksheet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47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25.xml" ContentType="application/vnd.openxmlformats-officedocument.drawingml.chart+xml"/>
  <Override PartName="/xl/charts/chart34.xml" ContentType="application/vnd.openxmlformats-officedocument.drawingml.chart+xml"/>
  <Override PartName="/xl/drawings/drawing11.xml" ContentType="application/vnd.openxmlformats-officedocument.drawing+xml"/>
  <Override PartName="/xl/charts/chart45.xml" ContentType="application/vnd.openxmlformats-officedocument.drawingml.chart+xml"/>
  <Override PartName="/xl/charts/chart54.xml" ContentType="application/vnd.openxmlformats-officedocument.drawingml.chart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52.xml" ContentType="application/vnd.openxmlformats-officedocument.drawingml.char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drawings/drawing14.xml" ContentType="application/vnd.openxmlformats-officedocument.drawing+xml"/>
  <Override PartName="/xl/charts/chart46.xml" ContentType="application/vnd.openxmlformats-officedocument.drawingml.chart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drawings/drawing12.xml" ContentType="application/vnd.openxmlformats-officedocument.drawing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alcChain.xml" ContentType="application/vnd.openxmlformats-officedocument.spreadsheetml.calcChain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7620" windowHeight="7575" tabRatio="932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COMP Durban" sheetId="6" r:id="rId8"/>
    <sheet name="COMP PMB" sheetId="17" r:id="rId9"/>
    <sheet name="COMP RBay" sheetId="18" r:id="rId10"/>
    <sheet name="COMP Port Shepstone" sheetId="19" r:id="rId11"/>
    <sheet name="COMP Newcastle" sheetId="20" r:id="rId12"/>
    <sheet name="Growth Rates" sheetId="21" r:id="rId13"/>
    <sheet name="Contr Rates" sheetId="23" r:id="rId14"/>
  </sheets>
  <calcPr calcId="125725"/>
</workbook>
</file>

<file path=xl/calcChain.xml><?xml version="1.0" encoding="utf-8"?>
<calcChain xmlns="http://schemas.openxmlformats.org/spreadsheetml/2006/main">
  <c r="A96" i="23"/>
  <c r="C96"/>
  <c r="D96"/>
  <c r="E96"/>
  <c r="F96"/>
  <c r="B96" s="1"/>
  <c r="G96"/>
  <c r="A97"/>
  <c r="C97"/>
  <c r="B97" s="1"/>
  <c r="D97"/>
  <c r="E97"/>
  <c r="F97"/>
  <c r="G97"/>
  <c r="A98"/>
  <c r="C98"/>
  <c r="B98" s="1"/>
  <c r="D98"/>
  <c r="E98"/>
  <c r="F98"/>
  <c r="G98"/>
  <c r="A99"/>
  <c r="C99"/>
  <c r="B99" s="1"/>
  <c r="D99"/>
  <c r="E99"/>
  <c r="F99"/>
  <c r="G99"/>
  <c r="A100"/>
  <c r="B100"/>
  <c r="C100"/>
  <c r="D100"/>
  <c r="E100"/>
  <c r="F100"/>
  <c r="G100"/>
  <c r="A101"/>
  <c r="C101"/>
  <c r="B101" s="1"/>
  <c r="D101"/>
  <c r="E101"/>
  <c r="F101"/>
  <c r="G101"/>
  <c r="A102"/>
  <c r="C102"/>
  <c r="B102" s="1"/>
  <c r="D102"/>
  <c r="E102"/>
  <c r="F102"/>
  <c r="G102"/>
  <c r="A103"/>
  <c r="C103"/>
  <c r="B103" s="1"/>
  <c r="D103"/>
  <c r="E103"/>
  <c r="F103"/>
  <c r="G103"/>
  <c r="A104"/>
  <c r="C104"/>
  <c r="D104"/>
  <c r="E104"/>
  <c r="F104"/>
  <c r="B104" s="1"/>
  <c r="G104"/>
  <c r="A105"/>
  <c r="C105"/>
  <c r="B105" s="1"/>
  <c r="D105"/>
  <c r="E105"/>
  <c r="F105"/>
  <c r="G105"/>
  <c r="A51"/>
  <c r="B51"/>
  <c r="C51"/>
  <c r="D51"/>
  <c r="E51"/>
  <c r="F51"/>
  <c r="G51"/>
  <c r="A52"/>
  <c r="B52"/>
  <c r="C52"/>
  <c r="D52"/>
  <c r="E52"/>
  <c r="F52"/>
  <c r="G52"/>
  <c r="A53"/>
  <c r="B53"/>
  <c r="C53"/>
  <c r="D53"/>
  <c r="E53"/>
  <c r="F53"/>
  <c r="G53"/>
  <c r="A43" i="21"/>
  <c r="B43"/>
  <c r="C43"/>
  <c r="D43"/>
  <c r="E43"/>
  <c r="F43"/>
  <c r="G43"/>
  <c r="H43"/>
  <c r="A44"/>
  <c r="B44"/>
  <c r="C44"/>
  <c r="D44"/>
  <c r="E44"/>
  <c r="F44"/>
  <c r="G44"/>
  <c r="H44"/>
  <c r="A45"/>
  <c r="B45"/>
  <c r="C45"/>
  <c r="D45"/>
  <c r="E45"/>
  <c r="F45"/>
  <c r="G45"/>
  <c r="H45"/>
  <c r="A46"/>
  <c r="B46"/>
  <c r="C46"/>
  <c r="D46"/>
  <c r="E46"/>
  <c r="F46"/>
  <c r="G46"/>
  <c r="H46"/>
  <c r="A47"/>
  <c r="B47"/>
  <c r="C47"/>
  <c r="D47"/>
  <c r="E47"/>
  <c r="F47"/>
  <c r="G47"/>
  <c r="H47"/>
  <c r="A48"/>
  <c r="B48"/>
  <c r="C48"/>
  <c r="D48"/>
  <c r="E48"/>
  <c r="F48"/>
  <c r="G48"/>
  <c r="H48"/>
  <c r="A49"/>
  <c r="B49"/>
  <c r="C49"/>
  <c r="D49"/>
  <c r="E49"/>
  <c r="F49"/>
  <c r="G49"/>
  <c r="H49"/>
  <c r="A52" i="20"/>
  <c r="D52"/>
  <c r="E52"/>
  <c r="M52" s="1"/>
  <c r="Q52"/>
  <c r="A53"/>
  <c r="D53"/>
  <c r="E53"/>
  <c r="M53" s="1"/>
  <c r="Q53"/>
  <c r="A54"/>
  <c r="D54"/>
  <c r="E54"/>
  <c r="M54" s="1"/>
  <c r="Q54"/>
  <c r="A55"/>
  <c r="D55"/>
  <c r="E55"/>
  <c r="M55"/>
  <c r="Q55"/>
  <c r="A56"/>
  <c r="D56"/>
  <c r="E56"/>
  <c r="M56"/>
  <c r="N56"/>
  <c r="Q56"/>
  <c r="A57"/>
  <c r="D57"/>
  <c r="E57"/>
  <c r="M57" s="1"/>
  <c r="Q57"/>
  <c r="A52" i="19"/>
  <c r="D52"/>
  <c r="E52"/>
  <c r="M52" s="1"/>
  <c r="Q52"/>
  <c r="A53"/>
  <c r="D53"/>
  <c r="E53"/>
  <c r="Q53"/>
  <c r="M53" s="1"/>
  <c r="A54"/>
  <c r="D54"/>
  <c r="E54"/>
  <c r="M54" s="1"/>
  <c r="Q54"/>
  <c r="A55"/>
  <c r="D55"/>
  <c r="E55"/>
  <c r="M55"/>
  <c r="Q55"/>
  <c r="A56"/>
  <c r="D56"/>
  <c r="E56"/>
  <c r="M56" s="1"/>
  <c r="Q56"/>
  <c r="A57"/>
  <c r="D57"/>
  <c r="E57"/>
  <c r="M57"/>
  <c r="N57" s="1"/>
  <c r="Q57"/>
  <c r="A52" i="18"/>
  <c r="D52"/>
  <c r="E52"/>
  <c r="M52"/>
  <c r="O52" s="1"/>
  <c r="Q52"/>
  <c r="A53"/>
  <c r="D53"/>
  <c r="E53"/>
  <c r="M53" s="1"/>
  <c r="Q53"/>
  <c r="A54"/>
  <c r="D54"/>
  <c r="E54"/>
  <c r="M54" s="1"/>
  <c r="Q54"/>
  <c r="A55"/>
  <c r="D55"/>
  <c r="E55"/>
  <c r="M55" s="1"/>
  <c r="Q55"/>
  <c r="A56"/>
  <c r="D56"/>
  <c r="E56"/>
  <c r="M56"/>
  <c r="O56" s="1"/>
  <c r="Q56"/>
  <c r="A57"/>
  <c r="D57"/>
  <c r="E57"/>
  <c r="M57" s="1"/>
  <c r="Q57"/>
  <c r="A53" i="17"/>
  <c r="D53"/>
  <c r="E53"/>
  <c r="M53" s="1"/>
  <c r="Q53"/>
  <c r="A54"/>
  <c r="D54"/>
  <c r="E54"/>
  <c r="M54" s="1"/>
  <c r="Q54"/>
  <c r="A55"/>
  <c r="D55"/>
  <c r="E55"/>
  <c r="M55" s="1"/>
  <c r="Q55"/>
  <c r="A56"/>
  <c r="D56"/>
  <c r="E56"/>
  <c r="M56"/>
  <c r="O56" s="1"/>
  <c r="Q56"/>
  <c r="A57"/>
  <c r="D57"/>
  <c r="E57"/>
  <c r="M57"/>
  <c r="N57"/>
  <c r="Q57"/>
  <c r="D53" i="6"/>
  <c r="J53" s="1"/>
  <c r="E53"/>
  <c r="K53" s="1"/>
  <c r="I53"/>
  <c r="Q53"/>
  <c r="D54"/>
  <c r="E54"/>
  <c r="H54"/>
  <c r="I54"/>
  <c r="J54"/>
  <c r="K54"/>
  <c r="M54"/>
  <c r="Q54"/>
  <c r="D55"/>
  <c r="E55"/>
  <c r="H55" s="1"/>
  <c r="I55"/>
  <c r="J55"/>
  <c r="Q55"/>
  <c r="D56"/>
  <c r="E56"/>
  <c r="H56"/>
  <c r="I56"/>
  <c r="J56"/>
  <c r="K56"/>
  <c r="M56"/>
  <c r="Q56"/>
  <c r="D57"/>
  <c r="E57"/>
  <c r="H57" s="1"/>
  <c r="I57"/>
  <c r="J57"/>
  <c r="K57"/>
  <c r="Q57"/>
  <c r="BZ25" i="13"/>
  <c r="BZ45" s="1"/>
  <c r="BZ65" s="1"/>
  <c r="BZ85" s="1"/>
  <c r="BZ105" s="1"/>
  <c r="CA25"/>
  <c r="CA45" s="1"/>
  <c r="CA65" s="1"/>
  <c r="CA85" s="1"/>
  <c r="CA105" s="1"/>
  <c r="CB25"/>
  <c r="CB45" s="1"/>
  <c r="CB65" s="1"/>
  <c r="CB85" s="1"/>
  <c r="CB105" s="1"/>
  <c r="BZ27"/>
  <c r="BZ26" s="1"/>
  <c r="CA27"/>
  <c r="CB67" s="1"/>
  <c r="CB27"/>
  <c r="CB26" s="1"/>
  <c r="BZ28"/>
  <c r="CA28"/>
  <c r="CA26" s="1"/>
  <c r="CB28"/>
  <c r="BZ30"/>
  <c r="CA30"/>
  <c r="CB30"/>
  <c r="CB29" s="1"/>
  <c r="BZ31"/>
  <c r="CA31"/>
  <c r="CB31"/>
  <c r="BZ32"/>
  <c r="CA72" s="1"/>
  <c r="CA32"/>
  <c r="CB72" s="1"/>
  <c r="CB32"/>
  <c r="BZ34"/>
  <c r="CA34"/>
  <c r="CB34"/>
  <c r="BZ35"/>
  <c r="CA35"/>
  <c r="CB35"/>
  <c r="BZ36"/>
  <c r="CA76" s="1"/>
  <c r="CA36"/>
  <c r="CB36"/>
  <c r="BZ37"/>
  <c r="CA37"/>
  <c r="CB77" s="1"/>
  <c r="CB37"/>
  <c r="BZ38"/>
  <c r="CA38"/>
  <c r="CB38"/>
  <c r="BZ47"/>
  <c r="CA47"/>
  <c r="CB47"/>
  <c r="BZ48"/>
  <c r="CA48"/>
  <c r="CB48"/>
  <c r="BZ50"/>
  <c r="CA50"/>
  <c r="CB50"/>
  <c r="BZ51"/>
  <c r="CA51"/>
  <c r="CB51"/>
  <c r="BZ52"/>
  <c r="CA52"/>
  <c r="CB52"/>
  <c r="BZ54"/>
  <c r="CA54"/>
  <c r="CB54"/>
  <c r="BZ55"/>
  <c r="CA55"/>
  <c r="CB55"/>
  <c r="BZ56"/>
  <c r="CA56"/>
  <c r="CB56"/>
  <c r="BZ57"/>
  <c r="CA57"/>
  <c r="CB57"/>
  <c r="BZ58"/>
  <c r="CA58"/>
  <c r="CB58"/>
  <c r="CB68"/>
  <c r="CA70"/>
  <c r="CB71"/>
  <c r="CA74"/>
  <c r="CB74"/>
  <c r="CA75"/>
  <c r="CB75"/>
  <c r="CB76"/>
  <c r="CA77"/>
  <c r="CA78"/>
  <c r="CB78"/>
  <c r="BZ87"/>
  <c r="CA87"/>
  <c r="CB87"/>
  <c r="BZ88"/>
  <c r="CA88"/>
  <c r="CB88"/>
  <c r="BZ90"/>
  <c r="CA90"/>
  <c r="CB90"/>
  <c r="BZ91"/>
  <c r="CA91"/>
  <c r="CB91"/>
  <c r="BZ92"/>
  <c r="CA92"/>
  <c r="CB92"/>
  <c r="BZ94"/>
  <c r="CA94"/>
  <c r="CB94"/>
  <c r="BZ95"/>
  <c r="CA95"/>
  <c r="CB95"/>
  <c r="BZ96"/>
  <c r="CA96"/>
  <c r="CB96"/>
  <c r="BZ97"/>
  <c r="CA97"/>
  <c r="CB97"/>
  <c r="BZ98"/>
  <c r="CA98"/>
  <c r="CB98"/>
  <c r="BZ6"/>
  <c r="CA6"/>
  <c r="CB6"/>
  <c r="CB46" s="1"/>
  <c r="BZ9"/>
  <c r="CA9"/>
  <c r="CB9"/>
  <c r="CB49" s="1"/>
  <c r="BZ13"/>
  <c r="CA13"/>
  <c r="CB13"/>
  <c r="Q85" i="12"/>
  <c r="R85"/>
  <c r="S85"/>
  <c r="T85"/>
  <c r="Q86"/>
  <c r="R86"/>
  <c r="S86"/>
  <c r="T86"/>
  <c r="Q87"/>
  <c r="R87"/>
  <c r="S87"/>
  <c r="T87"/>
  <c r="Q88"/>
  <c r="R88"/>
  <c r="S88"/>
  <c r="T88"/>
  <c r="Q89"/>
  <c r="R89"/>
  <c r="S89"/>
  <c r="T89"/>
  <c r="Q90"/>
  <c r="R90"/>
  <c r="S90"/>
  <c r="T90"/>
  <c r="Q91"/>
  <c r="R91"/>
  <c r="S91"/>
  <c r="T91"/>
  <c r="Q92"/>
  <c r="R92"/>
  <c r="S92"/>
  <c r="T92"/>
  <c r="Q93"/>
  <c r="R93"/>
  <c r="S93"/>
  <c r="T93"/>
  <c r="Q94"/>
  <c r="R94"/>
  <c r="S94"/>
  <c r="T94"/>
  <c r="Q95"/>
  <c r="R95"/>
  <c r="S95"/>
  <c r="T95"/>
  <c r="Q96"/>
  <c r="R96"/>
  <c r="S96"/>
  <c r="T96"/>
  <c r="Q97"/>
  <c r="R97"/>
  <c r="S97"/>
  <c r="T97"/>
  <c r="Q98"/>
  <c r="R98"/>
  <c r="S98"/>
  <c r="T98"/>
  <c r="Q99"/>
  <c r="R99"/>
  <c r="S99"/>
  <c r="T99"/>
  <c r="Q100"/>
  <c r="R100"/>
  <c r="S100"/>
  <c r="T100"/>
  <c r="Q65"/>
  <c r="R65"/>
  <c r="S65"/>
  <c r="T65"/>
  <c r="Q66"/>
  <c r="R66"/>
  <c r="S66"/>
  <c r="T66"/>
  <c r="Q67"/>
  <c r="R67"/>
  <c r="S67"/>
  <c r="T67"/>
  <c r="Q68"/>
  <c r="R68"/>
  <c r="S68"/>
  <c r="T68"/>
  <c r="Q69"/>
  <c r="R69"/>
  <c r="S69"/>
  <c r="T69"/>
  <c r="Q70"/>
  <c r="R70"/>
  <c r="S70"/>
  <c r="T70"/>
  <c r="Q71"/>
  <c r="R71"/>
  <c r="S71"/>
  <c r="T71"/>
  <c r="Q72"/>
  <c r="R72"/>
  <c r="S72"/>
  <c r="T72"/>
  <c r="Q73"/>
  <c r="R73"/>
  <c r="S73"/>
  <c r="T73"/>
  <c r="Q74"/>
  <c r="R74"/>
  <c r="S74"/>
  <c r="T74"/>
  <c r="Q75"/>
  <c r="R75"/>
  <c r="S75"/>
  <c r="T75"/>
  <c r="Q76"/>
  <c r="R76"/>
  <c r="S76"/>
  <c r="T76"/>
  <c r="Q77"/>
  <c r="R77"/>
  <c r="S77"/>
  <c r="T77"/>
  <c r="Q78"/>
  <c r="R78"/>
  <c r="S78"/>
  <c r="T78"/>
  <c r="Q79"/>
  <c r="R79"/>
  <c r="S79"/>
  <c r="T79"/>
  <c r="Q80"/>
  <c r="R80"/>
  <c r="S80"/>
  <c r="T80"/>
  <c r="N57" i="20" l="1"/>
  <c r="O57"/>
  <c r="O54"/>
  <c r="N54"/>
  <c r="N53"/>
  <c r="O53"/>
  <c r="O52"/>
  <c r="O56"/>
  <c r="N55"/>
  <c r="O54" i="19"/>
  <c r="N54"/>
  <c r="O52"/>
  <c r="N56"/>
  <c r="O56"/>
  <c r="N53"/>
  <c r="O53"/>
  <c r="O57"/>
  <c r="N55"/>
  <c r="O57" i="18"/>
  <c r="N57"/>
  <c r="N55"/>
  <c r="N54"/>
  <c r="O54"/>
  <c r="O53"/>
  <c r="N53"/>
  <c r="N56"/>
  <c r="O55" i="17"/>
  <c r="N55"/>
  <c r="N54"/>
  <c r="O54"/>
  <c r="N53"/>
  <c r="O53"/>
  <c r="O57"/>
  <c r="N56"/>
  <c r="N54" i="6"/>
  <c r="K55"/>
  <c r="M57"/>
  <c r="M55"/>
  <c r="N56" s="1"/>
  <c r="O54"/>
  <c r="M53"/>
  <c r="H53"/>
  <c r="CB33" i="13"/>
  <c r="CA53"/>
  <c r="CB53"/>
  <c r="BZ33"/>
  <c r="BZ19"/>
  <c r="BZ21" s="1"/>
  <c r="CB70"/>
  <c r="CA49"/>
  <c r="BZ29"/>
  <c r="BZ39" s="1"/>
  <c r="CA29"/>
  <c r="CA71"/>
  <c r="CA46"/>
  <c r="CA19"/>
  <c r="CA67"/>
  <c r="CB19"/>
  <c r="CA68"/>
  <c r="CB69"/>
  <c r="CB66"/>
  <c r="CA66"/>
  <c r="CB39"/>
  <c r="CA69"/>
  <c r="CA33"/>
  <c r="N55" i="6" l="1"/>
  <c r="O55"/>
  <c r="O53"/>
  <c r="N57"/>
  <c r="O57"/>
  <c r="CB21" i="13"/>
  <c r="CB59"/>
  <c r="CA21"/>
  <c r="CA59"/>
  <c r="CA39"/>
  <c r="CB79" s="1"/>
  <c r="CA73"/>
  <c r="CB41"/>
  <c r="BZ41"/>
  <c r="CB73"/>
  <c r="CB61" l="1"/>
  <c r="CA61"/>
  <c r="CA79"/>
  <c r="CA41"/>
  <c r="CB81" s="1"/>
  <c r="CA81" l="1"/>
  <c r="A47" i="23" l="1"/>
  <c r="A48"/>
  <c r="A49"/>
  <c r="A50"/>
  <c r="A51" i="20"/>
  <c r="A51" i="19"/>
  <c r="A51" i="18"/>
  <c r="A49" i="17"/>
  <c r="A50"/>
  <c r="A51"/>
  <c r="A52"/>
  <c r="D52" i="6" l="1"/>
  <c r="E52"/>
  <c r="I52"/>
  <c r="BV45" i="13"/>
  <c r="BW45"/>
  <c r="BX45"/>
  <c r="BY45"/>
  <c r="BV47"/>
  <c r="BW47"/>
  <c r="BX47"/>
  <c r="BY47"/>
  <c r="BV48"/>
  <c r="BW48"/>
  <c r="BX48"/>
  <c r="BY48"/>
  <c r="BV50"/>
  <c r="BW50"/>
  <c r="BX50"/>
  <c r="BY50"/>
  <c r="BV51"/>
  <c r="BW51"/>
  <c r="BX51"/>
  <c r="BY51"/>
  <c r="BV52"/>
  <c r="BW52"/>
  <c r="BX52"/>
  <c r="BY52"/>
  <c r="BV54"/>
  <c r="BW54"/>
  <c r="BX54"/>
  <c r="BY54"/>
  <c r="BV55"/>
  <c r="BW55"/>
  <c r="BX55"/>
  <c r="BY55"/>
  <c r="BV56"/>
  <c r="BW56"/>
  <c r="BX56"/>
  <c r="BY56"/>
  <c r="BV57"/>
  <c r="BW57"/>
  <c r="BX57"/>
  <c r="BY57"/>
  <c r="BV58"/>
  <c r="BW58"/>
  <c r="BX58"/>
  <c r="BY58"/>
  <c r="BV65"/>
  <c r="BW65"/>
  <c r="BX65"/>
  <c r="BY65"/>
  <c r="BV85"/>
  <c r="BW85"/>
  <c r="BX85"/>
  <c r="BY85"/>
  <c r="BV87"/>
  <c r="BW87"/>
  <c r="BX87"/>
  <c r="BY87"/>
  <c r="BV88"/>
  <c r="BW88"/>
  <c r="BX88"/>
  <c r="BY88"/>
  <c r="BV90"/>
  <c r="BW90"/>
  <c r="BX90"/>
  <c r="BY90"/>
  <c r="BV91"/>
  <c r="BW91"/>
  <c r="BX91"/>
  <c r="BY91"/>
  <c r="BV92"/>
  <c r="BW92"/>
  <c r="BX92"/>
  <c r="BY92"/>
  <c r="BV94"/>
  <c r="BW94"/>
  <c r="BX94"/>
  <c r="BY94"/>
  <c r="BV95"/>
  <c r="BW95"/>
  <c r="BX95"/>
  <c r="BY95"/>
  <c r="BV96"/>
  <c r="BW96"/>
  <c r="BX96"/>
  <c r="BY96"/>
  <c r="BV97"/>
  <c r="BW97"/>
  <c r="BX97"/>
  <c r="BY97"/>
  <c r="BV98"/>
  <c r="BW98"/>
  <c r="BX98"/>
  <c r="BY98"/>
  <c r="BV105"/>
  <c r="BW105"/>
  <c r="BX105"/>
  <c r="BY105"/>
  <c r="BX27"/>
  <c r="BX28"/>
  <c r="CB108" s="1"/>
  <c r="BX30"/>
  <c r="CB110" s="1"/>
  <c r="BX31"/>
  <c r="CB111" s="1"/>
  <c r="BX32"/>
  <c r="CB112" s="1"/>
  <c r="BX34"/>
  <c r="CB114" s="1"/>
  <c r="BX35"/>
  <c r="BX36"/>
  <c r="CB116" s="1"/>
  <c r="BX37"/>
  <c r="BX38"/>
  <c r="CB118" s="1"/>
  <c r="A46" i="23"/>
  <c r="A42" i="21"/>
  <c r="BW34" i="13"/>
  <c r="CA114" s="1"/>
  <c r="BY34"/>
  <c r="BW35"/>
  <c r="CA115" s="1"/>
  <c r="BY35"/>
  <c r="BZ75" s="1"/>
  <c r="BW36"/>
  <c r="CA116" s="1"/>
  <c r="BY36"/>
  <c r="BW37"/>
  <c r="CA117" s="1"/>
  <c r="BY37"/>
  <c r="BZ77" s="1"/>
  <c r="BW38"/>
  <c r="CA118" s="1"/>
  <c r="BY38"/>
  <c r="BW30"/>
  <c r="CA110" s="1"/>
  <c r="BY30"/>
  <c r="BZ70" s="1"/>
  <c r="BW31"/>
  <c r="CA111" s="1"/>
  <c r="BY31"/>
  <c r="BZ71" s="1"/>
  <c r="BW32"/>
  <c r="CA112" s="1"/>
  <c r="BY32"/>
  <c r="BW27"/>
  <c r="CA107" s="1"/>
  <c r="BY27"/>
  <c r="BW28"/>
  <c r="CA108" s="1"/>
  <c r="BY28"/>
  <c r="U47" i="12"/>
  <c r="U49"/>
  <c r="U50"/>
  <c r="U51"/>
  <c r="U53"/>
  <c r="U54"/>
  <c r="U55"/>
  <c r="U56"/>
  <c r="U57"/>
  <c r="U59"/>
  <c r="U46"/>
  <c r="B49" i="23" l="1"/>
  <c r="E52" i="17"/>
  <c r="B48" i="23"/>
  <c r="B50"/>
  <c r="K52" i="6"/>
  <c r="H52"/>
  <c r="D52" i="17"/>
  <c r="J52" i="6"/>
  <c r="BX77" i="13"/>
  <c r="CB117"/>
  <c r="BY78"/>
  <c r="BZ78"/>
  <c r="BY76"/>
  <c r="BZ76"/>
  <c r="BY74"/>
  <c r="BZ74"/>
  <c r="BX75"/>
  <c r="CB115"/>
  <c r="BY72"/>
  <c r="BZ72"/>
  <c r="BY68"/>
  <c r="BZ68"/>
  <c r="BX26"/>
  <c r="CB106" s="1"/>
  <c r="CB107"/>
  <c r="BY67"/>
  <c r="BZ67"/>
  <c r="BX76"/>
  <c r="BY71"/>
  <c r="BX72"/>
  <c r="BX67"/>
  <c r="BY70"/>
  <c r="BX74"/>
  <c r="BX78"/>
  <c r="BX116"/>
  <c r="BY77"/>
  <c r="BY75"/>
  <c r="BX71"/>
  <c r="BX29"/>
  <c r="CB109" s="1"/>
  <c r="BX70"/>
  <c r="BX68"/>
  <c r="BX33"/>
  <c r="CB113" s="1"/>
  <c r="A36" i="23"/>
  <c r="A88" s="1"/>
  <c r="A37"/>
  <c r="A89" s="1"/>
  <c r="A38"/>
  <c r="A90" s="1"/>
  <c r="A39"/>
  <c r="A91" s="1"/>
  <c r="A40"/>
  <c r="A92" s="1"/>
  <c r="A41"/>
  <c r="A93" s="1"/>
  <c r="A42"/>
  <c r="A94" s="1"/>
  <c r="A43"/>
  <c r="A95" s="1"/>
  <c r="A44"/>
  <c r="A45"/>
  <c r="A40" i="21"/>
  <c r="A41"/>
  <c r="R24" i="20"/>
  <c r="A49"/>
  <c r="A50"/>
  <c r="R24" i="19"/>
  <c r="A49"/>
  <c r="A50"/>
  <c r="R24" i="18"/>
  <c r="A50"/>
  <c r="R24" i="17"/>
  <c r="R24" i="6"/>
  <c r="D51"/>
  <c r="E51"/>
  <c r="I51"/>
  <c r="J51"/>
  <c r="BR37" i="13"/>
  <c r="BS37"/>
  <c r="BW117" s="1"/>
  <c r="BT37"/>
  <c r="BX117" s="1"/>
  <c r="BU37"/>
  <c r="BY117" s="1"/>
  <c r="BR38"/>
  <c r="BS38"/>
  <c r="BW118" s="1"/>
  <c r="BT38"/>
  <c r="BX118" s="1"/>
  <c r="BU38"/>
  <c r="BY118" s="1"/>
  <c r="BU36"/>
  <c r="BY116" s="1"/>
  <c r="BT36"/>
  <c r="BS36"/>
  <c r="BW116" s="1"/>
  <c r="BR36"/>
  <c r="BU35"/>
  <c r="BY115" s="1"/>
  <c r="BT35"/>
  <c r="BX115" s="1"/>
  <c r="BS35"/>
  <c r="BW115" s="1"/>
  <c r="BR35"/>
  <c r="BU34"/>
  <c r="BY114" s="1"/>
  <c r="BT34"/>
  <c r="BX114" s="1"/>
  <c r="BS34"/>
  <c r="BW114" s="1"/>
  <c r="BR34"/>
  <c r="BS30"/>
  <c r="BW110" s="1"/>
  <c r="BT30"/>
  <c r="BX110" s="1"/>
  <c r="BU30"/>
  <c r="BY110" s="1"/>
  <c r="BS31"/>
  <c r="BW111" s="1"/>
  <c r="BT31"/>
  <c r="BX111" s="1"/>
  <c r="BU31"/>
  <c r="BY111" s="1"/>
  <c r="BS32"/>
  <c r="BW112" s="1"/>
  <c r="BT32"/>
  <c r="BX112" s="1"/>
  <c r="BU32"/>
  <c r="BY112" s="1"/>
  <c r="BR31"/>
  <c r="BR32"/>
  <c r="BR30"/>
  <c r="BS27"/>
  <c r="BW107" s="1"/>
  <c r="BT27"/>
  <c r="BX107" s="1"/>
  <c r="BU27"/>
  <c r="BY107" s="1"/>
  <c r="BS28"/>
  <c r="BW108" s="1"/>
  <c r="BT28"/>
  <c r="BX108" s="1"/>
  <c r="BU28"/>
  <c r="BY108" s="1"/>
  <c r="BR28"/>
  <c r="BR27"/>
  <c r="S34" i="12"/>
  <c r="BU87" i="13"/>
  <c r="BU88"/>
  <c r="BU90"/>
  <c r="BU91"/>
  <c r="BU92"/>
  <c r="BU94"/>
  <c r="BU95"/>
  <c r="BU96"/>
  <c r="BU97"/>
  <c r="BU98"/>
  <c r="BX25"/>
  <c r="BX13"/>
  <c r="CB93" s="1"/>
  <c r="BX9"/>
  <c r="BX6"/>
  <c r="S59" i="12"/>
  <c r="S36"/>
  <c r="S32"/>
  <c r="S13"/>
  <c r="S9"/>
  <c r="S6"/>
  <c r="A34" i="21"/>
  <c r="A35"/>
  <c r="A36"/>
  <c r="A37"/>
  <c r="A38"/>
  <c r="A39"/>
  <c r="A49" i="18"/>
  <c r="D50" i="6"/>
  <c r="D50" i="17" s="1"/>
  <c r="E50" i="6"/>
  <c r="E50" i="17" s="1"/>
  <c r="I50" i="6"/>
  <c r="B78" i="15"/>
  <c r="C78"/>
  <c r="D78"/>
  <c r="E78"/>
  <c r="F78"/>
  <c r="G78"/>
  <c r="H78"/>
  <c r="I78"/>
  <c r="J78"/>
  <c r="K78"/>
  <c r="L78"/>
  <c r="M78"/>
  <c r="N78"/>
  <c r="BS25" i="13"/>
  <c r="BS45" s="1"/>
  <c r="BS65" s="1"/>
  <c r="BS85" s="1"/>
  <c r="BS105" s="1"/>
  <c r="BT25"/>
  <c r="BU25"/>
  <c r="BV25"/>
  <c r="BW25"/>
  <c r="BY25"/>
  <c r="BT45"/>
  <c r="BT65" s="1"/>
  <c r="BT85" s="1"/>
  <c r="BT105" s="1"/>
  <c r="BU45"/>
  <c r="BU65" s="1"/>
  <c r="BU85" s="1"/>
  <c r="BU105" s="1"/>
  <c r="BS47"/>
  <c r="BT47"/>
  <c r="BU47"/>
  <c r="BS48"/>
  <c r="BT48"/>
  <c r="BU48"/>
  <c r="BS50"/>
  <c r="BT50"/>
  <c r="BU50"/>
  <c r="BS51"/>
  <c r="BT51"/>
  <c r="BU51"/>
  <c r="BS52"/>
  <c r="BT52"/>
  <c r="BU52"/>
  <c r="BS54"/>
  <c r="BT54"/>
  <c r="BU54"/>
  <c r="BS55"/>
  <c r="BT55"/>
  <c r="BU55"/>
  <c r="BS56"/>
  <c r="BT56"/>
  <c r="BU56"/>
  <c r="BS57"/>
  <c r="BT57"/>
  <c r="BU57"/>
  <c r="BS58"/>
  <c r="BT58"/>
  <c r="BU58"/>
  <c r="BS87"/>
  <c r="BT87"/>
  <c r="BS88"/>
  <c r="BT88"/>
  <c r="BS90"/>
  <c r="BT90"/>
  <c r="BS91"/>
  <c r="BT91"/>
  <c r="BS92"/>
  <c r="BT92"/>
  <c r="BS94"/>
  <c r="BT94"/>
  <c r="BS95"/>
  <c r="BT95"/>
  <c r="BS96"/>
  <c r="BT96"/>
  <c r="BS97"/>
  <c r="BT97"/>
  <c r="BS98"/>
  <c r="BT98"/>
  <c r="BW13"/>
  <c r="CA93" s="1"/>
  <c r="BW9"/>
  <c r="BW6"/>
  <c r="A48" i="17"/>
  <c r="D40" i="6"/>
  <c r="J40" s="1"/>
  <c r="E40"/>
  <c r="B36" i="23" s="1"/>
  <c r="I40" i="6"/>
  <c r="D41"/>
  <c r="E41"/>
  <c r="K41" s="1"/>
  <c r="I41"/>
  <c r="D42"/>
  <c r="J42" s="1"/>
  <c r="E42"/>
  <c r="K42" s="1"/>
  <c r="I42"/>
  <c r="D43"/>
  <c r="E43"/>
  <c r="K43" s="1"/>
  <c r="I43"/>
  <c r="D44"/>
  <c r="E44"/>
  <c r="B40" i="23" s="1"/>
  <c r="I44" i="6"/>
  <c r="D45"/>
  <c r="B37" i="21" s="1"/>
  <c r="E45" i="6"/>
  <c r="C37" i="21" s="1"/>
  <c r="I45" i="6"/>
  <c r="D46"/>
  <c r="J46" s="1"/>
  <c r="E46"/>
  <c r="K46" s="1"/>
  <c r="I46"/>
  <c r="D47"/>
  <c r="E47"/>
  <c r="B43" i="23" s="1"/>
  <c r="I47" i="6"/>
  <c r="D48"/>
  <c r="D48" i="17" s="1"/>
  <c r="E48" i="6"/>
  <c r="B44" i="23" s="1"/>
  <c r="I48" i="6"/>
  <c r="D49"/>
  <c r="D49" i="17" s="1"/>
  <c r="E49" i="6"/>
  <c r="E49" i="17" s="1"/>
  <c r="I49" i="6"/>
  <c r="D38"/>
  <c r="J38" s="1"/>
  <c r="E38"/>
  <c r="K38" s="1"/>
  <c r="M38" s="1"/>
  <c r="I38"/>
  <c r="D39"/>
  <c r="J39" s="1"/>
  <c r="E39"/>
  <c r="K39" s="1"/>
  <c r="I39"/>
  <c r="BV13" i="13"/>
  <c r="BZ93" s="1"/>
  <c r="BV9"/>
  <c r="BV6"/>
  <c r="BU13"/>
  <c r="BU9"/>
  <c r="BU6"/>
  <c r="O21" i="2"/>
  <c r="P21"/>
  <c r="E51" i="17" l="1"/>
  <c r="E51" i="20"/>
  <c r="E51" i="19"/>
  <c r="E51" i="18"/>
  <c r="B47" i="23"/>
  <c r="D51" i="20"/>
  <c r="D51" i="18"/>
  <c r="D51" i="19"/>
  <c r="D51" i="17"/>
  <c r="CB89" i="13"/>
  <c r="BX49"/>
  <c r="BZ89"/>
  <c r="BV49"/>
  <c r="CA89"/>
  <c r="BW49"/>
  <c r="CB86"/>
  <c r="BX46"/>
  <c r="BZ86"/>
  <c r="BV46"/>
  <c r="CA86"/>
  <c r="BW46"/>
  <c r="BX39"/>
  <c r="B42" i="21"/>
  <c r="D49" i="18"/>
  <c r="B46" i="23"/>
  <c r="C42" i="21"/>
  <c r="C41"/>
  <c r="BV53" i="13"/>
  <c r="BW53"/>
  <c r="BX53"/>
  <c r="D49" i="19"/>
  <c r="B45" i="23"/>
  <c r="B41"/>
  <c r="B37"/>
  <c r="E49" i="20"/>
  <c r="B39" i="23"/>
  <c r="B42"/>
  <c r="B38"/>
  <c r="D50" i="18"/>
  <c r="D49" i="20"/>
  <c r="D50"/>
  <c r="B35" i="21"/>
  <c r="BW19" i="13"/>
  <c r="CA99" s="1"/>
  <c r="B39" i="21"/>
  <c r="H44" i="6"/>
  <c r="B41" i="21"/>
  <c r="H47" i="6"/>
  <c r="D50" i="19"/>
  <c r="B40" i="21"/>
  <c r="J43" i="6"/>
  <c r="C38" i="21"/>
  <c r="E50" i="18"/>
  <c r="C40" i="21"/>
  <c r="E50" i="20"/>
  <c r="K50" i="6"/>
  <c r="K51"/>
  <c r="E50" i="19"/>
  <c r="E49"/>
  <c r="H51" i="6"/>
  <c r="E49" i="18"/>
  <c r="C35" i="21"/>
  <c r="K49" i="6"/>
  <c r="K48"/>
  <c r="K47"/>
  <c r="C39" i="21"/>
  <c r="C36"/>
  <c r="C34"/>
  <c r="H50" i="6"/>
  <c r="B36" i="21"/>
  <c r="J47" i="6"/>
  <c r="H48"/>
  <c r="H40"/>
  <c r="J50"/>
  <c r="B38" i="21"/>
  <c r="B34"/>
  <c r="S37" i="12"/>
  <c r="S38"/>
  <c r="S35"/>
  <c r="S30"/>
  <c r="S31"/>
  <c r="BV30" i="13"/>
  <c r="BZ110" s="1"/>
  <c r="BX19"/>
  <c r="CB99" s="1"/>
  <c r="S19" i="12"/>
  <c r="K45" i="6"/>
  <c r="K44"/>
  <c r="E48" i="17"/>
  <c r="H39" i="6"/>
  <c r="J48"/>
  <c r="J44"/>
  <c r="J49"/>
  <c r="J45"/>
  <c r="BU19" i="13"/>
  <c r="H43" i="6"/>
  <c r="K40"/>
  <c r="J41"/>
  <c r="H38"/>
  <c r="H46"/>
  <c r="H42"/>
  <c r="H49"/>
  <c r="H45"/>
  <c r="H41"/>
  <c r="Q38"/>
  <c r="BV19" i="13"/>
  <c r="BZ99" s="1"/>
  <c r="A46" i="20"/>
  <c r="A47"/>
  <c r="D47"/>
  <c r="A48"/>
  <c r="R23"/>
  <c r="R23" i="19"/>
  <c r="A46"/>
  <c r="A47"/>
  <c r="A48"/>
  <c r="E48"/>
  <c r="R23" i="18"/>
  <c r="A47"/>
  <c r="A48"/>
  <c r="R23" i="17"/>
  <c r="A46"/>
  <c r="A47"/>
  <c r="R23" i="6"/>
  <c r="D46" i="20"/>
  <c r="E46" i="19"/>
  <c r="D36" i="6"/>
  <c r="J36" s="1"/>
  <c r="E36"/>
  <c r="B32" i="23" s="1"/>
  <c r="I36" i="6"/>
  <c r="D37"/>
  <c r="J37" s="1"/>
  <c r="E37"/>
  <c r="B33" i="23" s="1"/>
  <c r="I37" i="6"/>
  <c r="B34" i="23"/>
  <c r="B35"/>
  <c r="B21" i="2"/>
  <c r="BN87" i="13"/>
  <c r="BO87"/>
  <c r="BP87"/>
  <c r="BQ87"/>
  <c r="BR87"/>
  <c r="BN88"/>
  <c r="BO88"/>
  <c r="BP88"/>
  <c r="BQ88"/>
  <c r="BR88"/>
  <c r="BN90"/>
  <c r="BO90"/>
  <c r="BP90"/>
  <c r="BQ90"/>
  <c r="BR90"/>
  <c r="BN91"/>
  <c r="BO91"/>
  <c r="BP91"/>
  <c r="BQ91"/>
  <c r="BR91"/>
  <c r="BN92"/>
  <c r="BO92"/>
  <c r="BP92"/>
  <c r="BQ92"/>
  <c r="BR92"/>
  <c r="BN94"/>
  <c r="BO94"/>
  <c r="BP94"/>
  <c r="BQ94"/>
  <c r="BR94"/>
  <c r="BN95"/>
  <c r="BO95"/>
  <c r="BP95"/>
  <c r="BQ95"/>
  <c r="BR95"/>
  <c r="BN96"/>
  <c r="BO96"/>
  <c r="BP96"/>
  <c r="BQ96"/>
  <c r="BR96"/>
  <c r="BN97"/>
  <c r="BO97"/>
  <c r="BP97"/>
  <c r="BQ97"/>
  <c r="BR97"/>
  <c r="BN98"/>
  <c r="BO98"/>
  <c r="BP98"/>
  <c r="BQ98"/>
  <c r="BR98"/>
  <c r="BN47"/>
  <c r="BO47"/>
  <c r="BP47"/>
  <c r="BQ47"/>
  <c r="BR47"/>
  <c r="BN48"/>
  <c r="BO48"/>
  <c r="BP48"/>
  <c r="BQ48"/>
  <c r="BR48"/>
  <c r="BN50"/>
  <c r="BO50"/>
  <c r="BP50"/>
  <c r="BQ50"/>
  <c r="BR50"/>
  <c r="BN51"/>
  <c r="BO51"/>
  <c r="BP51"/>
  <c r="BQ51"/>
  <c r="BR51"/>
  <c r="BN52"/>
  <c r="BO52"/>
  <c r="BP52"/>
  <c r="BQ52"/>
  <c r="BR52"/>
  <c r="BN54"/>
  <c r="BO54"/>
  <c r="BP54"/>
  <c r="BQ54"/>
  <c r="BR54"/>
  <c r="BN55"/>
  <c r="BO55"/>
  <c r="BP55"/>
  <c r="BQ55"/>
  <c r="BR55"/>
  <c r="BN56"/>
  <c r="BO56"/>
  <c r="BP56"/>
  <c r="BQ56"/>
  <c r="BR56"/>
  <c r="BN57"/>
  <c r="BO57"/>
  <c r="BP57"/>
  <c r="BQ57"/>
  <c r="BR57"/>
  <c r="BN58"/>
  <c r="BO58"/>
  <c r="BP58"/>
  <c r="BQ58"/>
  <c r="BR58"/>
  <c r="BN37"/>
  <c r="BO37"/>
  <c r="BP37"/>
  <c r="BQ37"/>
  <c r="BO38"/>
  <c r="BP38"/>
  <c r="BO35"/>
  <c r="BQ34"/>
  <c r="BP34"/>
  <c r="BO34"/>
  <c r="BN34"/>
  <c r="BQ31"/>
  <c r="BN31"/>
  <c r="BQ30"/>
  <c r="BP30"/>
  <c r="BO30"/>
  <c r="BS110" s="1"/>
  <c r="BN30"/>
  <c r="V49" i="12"/>
  <c r="W49" s="1"/>
  <c r="X49" s="1"/>
  <c r="Y49" s="1"/>
  <c r="BT6" i="13"/>
  <c r="BU46" s="1"/>
  <c r="BT9"/>
  <c r="BX89" s="1"/>
  <c r="BT13"/>
  <c r="BX93" s="1"/>
  <c r="L99" i="12"/>
  <c r="M99"/>
  <c r="N99"/>
  <c r="O99"/>
  <c r="P99"/>
  <c r="P66"/>
  <c r="P67"/>
  <c r="P69"/>
  <c r="P70"/>
  <c r="P71"/>
  <c r="P73"/>
  <c r="P74"/>
  <c r="P75"/>
  <c r="P76"/>
  <c r="P77"/>
  <c r="P79"/>
  <c r="P27"/>
  <c r="Q27"/>
  <c r="P28"/>
  <c r="Q28"/>
  <c r="P30"/>
  <c r="Q30"/>
  <c r="R30"/>
  <c r="T30"/>
  <c r="P31"/>
  <c r="Q31"/>
  <c r="R31"/>
  <c r="P32"/>
  <c r="Q32"/>
  <c r="R32"/>
  <c r="P34"/>
  <c r="Q34"/>
  <c r="R34"/>
  <c r="P35"/>
  <c r="Q35"/>
  <c r="R35"/>
  <c r="P36"/>
  <c r="Q36"/>
  <c r="R36"/>
  <c r="P37"/>
  <c r="Q37"/>
  <c r="R37"/>
  <c r="P38"/>
  <c r="Q38"/>
  <c r="R38"/>
  <c r="T38"/>
  <c r="BQ38" i="13"/>
  <c r="BP36"/>
  <c r="R59" i="12"/>
  <c r="R13"/>
  <c r="R9"/>
  <c r="R6"/>
  <c r="BX41" i="13" l="1"/>
  <c r="CB121" s="1"/>
  <c r="CB119"/>
  <c r="BX86"/>
  <c r="BV110"/>
  <c r="BV70"/>
  <c r="BW70"/>
  <c r="S29" i="12"/>
  <c r="S48" s="1"/>
  <c r="BX59" i="13"/>
  <c r="BW21"/>
  <c r="CA101" s="1"/>
  <c r="BW59"/>
  <c r="BV59"/>
  <c r="BU21"/>
  <c r="BU53"/>
  <c r="BU49"/>
  <c r="BX21"/>
  <c r="CB101" s="1"/>
  <c r="T37" i="12"/>
  <c r="S33"/>
  <c r="V53"/>
  <c r="W53" s="1"/>
  <c r="X53" s="1"/>
  <c r="Y53" s="1"/>
  <c r="BV34" i="13"/>
  <c r="BZ114" s="1"/>
  <c r="BT74"/>
  <c r="T34" i="12"/>
  <c r="BS114" i="13"/>
  <c r="S52" i="12"/>
  <c r="BP31" i="13"/>
  <c r="BQ71" s="1"/>
  <c r="T31" i="12"/>
  <c r="BR111" i="13"/>
  <c r="BU70"/>
  <c r="BU110"/>
  <c r="BT110"/>
  <c r="BT70"/>
  <c r="S21" i="12"/>
  <c r="V51"/>
  <c r="W51" s="1"/>
  <c r="X51" s="1"/>
  <c r="Y51" s="1"/>
  <c r="BS72" i="13"/>
  <c r="BV32"/>
  <c r="BZ112" s="1"/>
  <c r="BV35"/>
  <c r="BZ115" s="1"/>
  <c r="V54" i="12"/>
  <c r="W54" s="1"/>
  <c r="X54" s="1"/>
  <c r="Y54" s="1"/>
  <c r="V56"/>
  <c r="W56" s="1"/>
  <c r="X56" s="1"/>
  <c r="Y56" s="1"/>
  <c r="BS117" i="13"/>
  <c r="BV37"/>
  <c r="BZ117" s="1"/>
  <c r="BO32"/>
  <c r="T36" i="12"/>
  <c r="T35"/>
  <c r="T32"/>
  <c r="BP32" i="13"/>
  <c r="BN35"/>
  <c r="BO75" s="1"/>
  <c r="BQ36"/>
  <c r="BQ76" s="1"/>
  <c r="BQ32"/>
  <c r="BQ35"/>
  <c r="BR117"/>
  <c r="V55" i="12"/>
  <c r="W55" s="1"/>
  <c r="X55" s="1"/>
  <c r="Y55" s="1"/>
  <c r="BV36" i="13"/>
  <c r="BZ116" s="1"/>
  <c r="BV31"/>
  <c r="BZ111" s="1"/>
  <c r="V50" i="12"/>
  <c r="W50" s="1"/>
  <c r="X50" s="1"/>
  <c r="Y50" s="1"/>
  <c r="BV38" i="13"/>
  <c r="BZ118" s="1"/>
  <c r="V57" i="12"/>
  <c r="W57" s="1"/>
  <c r="X57" s="1"/>
  <c r="Y57" s="1"/>
  <c r="BN36" i="13"/>
  <c r="BS118"/>
  <c r="BS75"/>
  <c r="BO31"/>
  <c r="BN32"/>
  <c r="BP35"/>
  <c r="BO36"/>
  <c r="BN38"/>
  <c r="BO78" s="1"/>
  <c r="C32" i="21"/>
  <c r="K37" i="6"/>
  <c r="M37" s="1"/>
  <c r="N38" s="1"/>
  <c r="K36"/>
  <c r="M36" s="1"/>
  <c r="C32" i="23" s="1"/>
  <c r="C33" i="21"/>
  <c r="B33"/>
  <c r="BO77" i="13"/>
  <c r="BS74"/>
  <c r="BS70"/>
  <c r="BT19"/>
  <c r="BT21" s="1"/>
  <c r="BU61" s="1"/>
  <c r="BO70"/>
  <c r="H36" i="6"/>
  <c r="B32" i="21"/>
  <c r="BV21" i="13"/>
  <c r="BZ101" s="1"/>
  <c r="BO74"/>
  <c r="D46" i="17"/>
  <c r="D46" i="19"/>
  <c r="D47"/>
  <c r="D47" i="17"/>
  <c r="E46" i="20"/>
  <c r="E46" i="17"/>
  <c r="BQ70" i="13"/>
  <c r="BQ74"/>
  <c r="BR70"/>
  <c r="BR71"/>
  <c r="BR74"/>
  <c r="BR110"/>
  <c r="D48" i="18"/>
  <c r="D48" i="19"/>
  <c r="D48" i="20"/>
  <c r="D47" i="18"/>
  <c r="Q37" i="6"/>
  <c r="C33" i="23"/>
  <c r="C34"/>
  <c r="E47" i="17"/>
  <c r="E47" i="18"/>
  <c r="E47" i="20"/>
  <c r="H37" i="6"/>
  <c r="E48" i="18"/>
  <c r="E47" i="19"/>
  <c r="E48" i="20"/>
  <c r="BQ78" i="13"/>
  <c r="BR78"/>
  <c r="BR114"/>
  <c r="P33" i="12"/>
  <c r="Q33"/>
  <c r="R33"/>
  <c r="P29"/>
  <c r="Q29"/>
  <c r="R29"/>
  <c r="T29"/>
  <c r="P26"/>
  <c r="P39" s="1"/>
  <c r="R19"/>
  <c r="Q26"/>
  <c r="BP70" i="13"/>
  <c r="BP74"/>
  <c r="BP77"/>
  <c r="BQ77"/>
  <c r="BQ72"/>
  <c r="BP78"/>
  <c r="V35"/>
  <c r="V36"/>
  <c r="V37"/>
  <c r="V38"/>
  <c r="V34"/>
  <c r="V32"/>
  <c r="V31"/>
  <c r="V30"/>
  <c r="V28"/>
  <c r="V27"/>
  <c r="S27"/>
  <c r="T27"/>
  <c r="U27"/>
  <c r="S28"/>
  <c r="T28"/>
  <c r="U28"/>
  <c r="S30"/>
  <c r="T30"/>
  <c r="U30"/>
  <c r="S31"/>
  <c r="T31"/>
  <c r="U31"/>
  <c r="S32"/>
  <c r="T32"/>
  <c r="U32"/>
  <c r="S34"/>
  <c r="T34"/>
  <c r="U34"/>
  <c r="S35"/>
  <c r="T35"/>
  <c r="U35"/>
  <c r="S36"/>
  <c r="T36"/>
  <c r="U36"/>
  <c r="S37"/>
  <c r="T37"/>
  <c r="U37"/>
  <c r="S38"/>
  <c r="T38"/>
  <c r="U38"/>
  <c r="R35"/>
  <c r="R36"/>
  <c r="R37"/>
  <c r="R38"/>
  <c r="R32"/>
  <c r="O32"/>
  <c r="P32"/>
  <c r="Q32"/>
  <c r="N32"/>
  <c r="K32"/>
  <c r="L32"/>
  <c r="M32"/>
  <c r="J32"/>
  <c r="G32"/>
  <c r="H32"/>
  <c r="I32"/>
  <c r="F32"/>
  <c r="R34"/>
  <c r="R31"/>
  <c r="R30"/>
  <c r="R28"/>
  <c r="R27"/>
  <c r="O27"/>
  <c r="P27"/>
  <c r="Q27"/>
  <c r="O28"/>
  <c r="P28"/>
  <c r="Q28"/>
  <c r="O30"/>
  <c r="P30"/>
  <c r="Q30"/>
  <c r="O31"/>
  <c r="P31"/>
  <c r="Q31"/>
  <c r="O34"/>
  <c r="P34"/>
  <c r="Q34"/>
  <c r="O35"/>
  <c r="P35"/>
  <c r="Q35"/>
  <c r="O36"/>
  <c r="P36"/>
  <c r="Q36"/>
  <c r="O37"/>
  <c r="P37"/>
  <c r="Q37"/>
  <c r="O38"/>
  <c r="P38"/>
  <c r="Q38"/>
  <c r="N35"/>
  <c r="N36"/>
  <c r="N37"/>
  <c r="N38"/>
  <c r="N34"/>
  <c r="N31"/>
  <c r="N30"/>
  <c r="N28"/>
  <c r="N27"/>
  <c r="A80" i="12"/>
  <c r="A101" i="13"/>
  <c r="A81"/>
  <c r="A121" s="1"/>
  <c r="K27"/>
  <c r="L27"/>
  <c r="M27"/>
  <c r="K28"/>
  <c r="L28"/>
  <c r="M28"/>
  <c r="K30"/>
  <c r="L30"/>
  <c r="M30"/>
  <c r="K31"/>
  <c r="L31"/>
  <c r="M31"/>
  <c r="K34"/>
  <c r="L34"/>
  <c r="M34"/>
  <c r="K35"/>
  <c r="L35"/>
  <c r="M35"/>
  <c r="K36"/>
  <c r="L36"/>
  <c r="M36"/>
  <c r="K37"/>
  <c r="L37"/>
  <c r="M37"/>
  <c r="K38"/>
  <c r="L38"/>
  <c r="M38"/>
  <c r="J35"/>
  <c r="J36"/>
  <c r="J37"/>
  <c r="J38"/>
  <c r="J34"/>
  <c r="J31"/>
  <c r="J30"/>
  <c r="J28"/>
  <c r="J27"/>
  <c r="G27"/>
  <c r="H27"/>
  <c r="I27"/>
  <c r="G28"/>
  <c r="H28"/>
  <c r="I28"/>
  <c r="G30"/>
  <c r="H30"/>
  <c r="I30"/>
  <c r="G31"/>
  <c r="H31"/>
  <c r="I31"/>
  <c r="G34"/>
  <c r="H34"/>
  <c r="I34"/>
  <c r="G35"/>
  <c r="H35"/>
  <c r="I35"/>
  <c r="G36"/>
  <c r="H36"/>
  <c r="I36"/>
  <c r="G37"/>
  <c r="H37"/>
  <c r="I37"/>
  <c r="G38"/>
  <c r="H38"/>
  <c r="I38"/>
  <c r="F35"/>
  <c r="F36"/>
  <c r="F37"/>
  <c r="F38"/>
  <c r="F34"/>
  <c r="F31"/>
  <c r="F30"/>
  <c r="F28"/>
  <c r="F27"/>
  <c r="C27"/>
  <c r="D27"/>
  <c r="E27"/>
  <c r="C28"/>
  <c r="D28"/>
  <c r="E28"/>
  <c r="C30"/>
  <c r="D30"/>
  <c r="E30"/>
  <c r="C31"/>
  <c r="D31"/>
  <c r="E31"/>
  <c r="C32"/>
  <c r="D32"/>
  <c r="E32"/>
  <c r="C34"/>
  <c r="D34"/>
  <c r="E34"/>
  <c r="C35"/>
  <c r="D35"/>
  <c r="E35"/>
  <c r="C36"/>
  <c r="D36"/>
  <c r="E36"/>
  <c r="C37"/>
  <c r="D37"/>
  <c r="E37"/>
  <c r="C38"/>
  <c r="D38"/>
  <c r="E38"/>
  <c r="B37"/>
  <c r="B38"/>
  <c r="B36"/>
  <c r="B35"/>
  <c r="B34"/>
  <c r="B32"/>
  <c r="B31"/>
  <c r="B30"/>
  <c r="B28"/>
  <c r="B27"/>
  <c r="A39"/>
  <c r="A23"/>
  <c r="A63" s="1"/>
  <c r="A103" s="1"/>
  <c r="A3"/>
  <c r="A43" s="1"/>
  <c r="A83" s="1"/>
  <c r="BV76" l="1"/>
  <c r="BV116"/>
  <c r="BW76"/>
  <c r="BV77"/>
  <c r="BV117"/>
  <c r="BW77"/>
  <c r="BV75"/>
  <c r="BV115"/>
  <c r="BW75"/>
  <c r="BV114"/>
  <c r="BV74"/>
  <c r="BW74"/>
  <c r="BV72"/>
  <c r="BV112"/>
  <c r="BW72"/>
  <c r="BV71"/>
  <c r="BV111"/>
  <c r="BW71"/>
  <c r="BW61"/>
  <c r="BV61"/>
  <c r="BX101"/>
  <c r="BX61"/>
  <c r="BV118"/>
  <c r="BV78"/>
  <c r="BW78"/>
  <c r="BX99"/>
  <c r="N37" i="6"/>
  <c r="Q36"/>
  <c r="BR77" i="13"/>
  <c r="BT114"/>
  <c r="BS116"/>
  <c r="BR116"/>
  <c r="BT115"/>
  <c r="BR118"/>
  <c r="BU74"/>
  <c r="BU114"/>
  <c r="BS71"/>
  <c r="BS112"/>
  <c r="BU78"/>
  <c r="BU118"/>
  <c r="BU117"/>
  <c r="BU77"/>
  <c r="BT117"/>
  <c r="BU115"/>
  <c r="BU75"/>
  <c r="BU116"/>
  <c r="BU76"/>
  <c r="BT72"/>
  <c r="BU112"/>
  <c r="BU72"/>
  <c r="BU29"/>
  <c r="BU111"/>
  <c r="BU71"/>
  <c r="BT111"/>
  <c r="BR112"/>
  <c r="BT77"/>
  <c r="BP72"/>
  <c r="BO76"/>
  <c r="BS111"/>
  <c r="BT76"/>
  <c r="BR76"/>
  <c r="BQ75"/>
  <c r="BT112"/>
  <c r="T33" i="12"/>
  <c r="BW29" i="13"/>
  <c r="CA109" s="1"/>
  <c r="BV33"/>
  <c r="BZ113" s="1"/>
  <c r="BT78"/>
  <c r="BT118"/>
  <c r="BT29"/>
  <c r="BX109" s="1"/>
  <c r="BT75"/>
  <c r="BT33"/>
  <c r="BX113" s="1"/>
  <c r="BY29"/>
  <c r="BZ69" s="1"/>
  <c r="BY33"/>
  <c r="BZ73" s="1"/>
  <c r="BU33"/>
  <c r="BS33"/>
  <c r="BS76"/>
  <c r="BR115"/>
  <c r="BO72"/>
  <c r="BR75"/>
  <c r="BO71"/>
  <c r="BS78"/>
  <c r="BS77"/>
  <c r="BS115"/>
  <c r="BT116"/>
  <c r="BV29"/>
  <c r="BZ109" s="1"/>
  <c r="BT71"/>
  <c r="BS29"/>
  <c r="BW33"/>
  <c r="CA113" s="1"/>
  <c r="BP75"/>
  <c r="BR72"/>
  <c r="BP71"/>
  <c r="BP76"/>
  <c r="BU59"/>
  <c r="R33"/>
  <c r="C26"/>
  <c r="R26"/>
  <c r="P41" i="12"/>
  <c r="P179" s="1"/>
  <c r="R21"/>
  <c r="Q39"/>
  <c r="J29" i="13"/>
  <c r="N33"/>
  <c r="Q29"/>
  <c r="G29"/>
  <c r="H29"/>
  <c r="S26"/>
  <c r="D29"/>
  <c r="J33"/>
  <c r="P26"/>
  <c r="T26"/>
  <c r="K33"/>
  <c r="M29"/>
  <c r="K26"/>
  <c r="V33"/>
  <c r="R48" i="12"/>
  <c r="R52"/>
  <c r="C33" i="13"/>
  <c r="O26"/>
  <c r="U33"/>
  <c r="E29"/>
  <c r="F33"/>
  <c r="G33"/>
  <c r="G26"/>
  <c r="C29"/>
  <c r="E26"/>
  <c r="F26"/>
  <c r="I33"/>
  <c r="I26"/>
  <c r="J26"/>
  <c r="L29"/>
  <c r="Q33"/>
  <c r="T33"/>
  <c r="U29"/>
  <c r="V29"/>
  <c r="D33"/>
  <c r="I29"/>
  <c r="L33"/>
  <c r="L26"/>
  <c r="O33"/>
  <c r="S33"/>
  <c r="S29"/>
  <c r="U26"/>
  <c r="V26"/>
  <c r="E33"/>
  <c r="D26"/>
  <c r="H33"/>
  <c r="H26"/>
  <c r="M33"/>
  <c r="M26"/>
  <c r="P33"/>
  <c r="Q26"/>
  <c r="T29"/>
  <c r="O29"/>
  <c r="P29"/>
  <c r="K29"/>
  <c r="F29"/>
  <c r="R29"/>
  <c r="N29"/>
  <c r="N26"/>
  <c r="BY109" l="1"/>
  <c r="BY69"/>
  <c r="BV69"/>
  <c r="BW69"/>
  <c r="BW109"/>
  <c r="BX69"/>
  <c r="BV73"/>
  <c r="BW73"/>
  <c r="BW113"/>
  <c r="BX73"/>
  <c r="BY113"/>
  <c r="BY73"/>
  <c r="BU73"/>
  <c r="BU69"/>
  <c r="BT73"/>
  <c r="BT69"/>
  <c r="V39"/>
  <c r="V41" s="1"/>
  <c r="Q39"/>
  <c r="Q41" s="1"/>
  <c r="R39"/>
  <c r="R41" s="1"/>
  <c r="P166" i="12"/>
  <c r="Q41"/>
  <c r="P169"/>
  <c r="P173"/>
  <c r="P177"/>
  <c r="P181"/>
  <c r="P167"/>
  <c r="P170"/>
  <c r="P174"/>
  <c r="P178"/>
  <c r="P172"/>
  <c r="P176"/>
  <c r="P180"/>
  <c r="P171"/>
  <c r="P175"/>
  <c r="P168"/>
  <c r="O39" i="13"/>
  <c r="O41" s="1"/>
  <c r="P39"/>
  <c r="P41" s="1"/>
  <c r="U39"/>
  <c r="U41" s="1"/>
  <c r="S39"/>
  <c r="S41" s="1"/>
  <c r="T39"/>
  <c r="T41" s="1"/>
  <c r="C36" i="12"/>
  <c r="D36"/>
  <c r="E36"/>
  <c r="F36"/>
  <c r="G36"/>
  <c r="H36"/>
  <c r="I36"/>
  <c r="J36"/>
  <c r="K36"/>
  <c r="L36"/>
  <c r="M36"/>
  <c r="N36"/>
  <c r="O36"/>
  <c r="C37"/>
  <c r="D37"/>
  <c r="E37"/>
  <c r="F37"/>
  <c r="G37"/>
  <c r="H37"/>
  <c r="I37"/>
  <c r="J37"/>
  <c r="K37"/>
  <c r="L37"/>
  <c r="M37"/>
  <c r="N37"/>
  <c r="O37"/>
  <c r="C38"/>
  <c r="D38"/>
  <c r="E38"/>
  <c r="F38"/>
  <c r="G38"/>
  <c r="H38"/>
  <c r="I38"/>
  <c r="J38"/>
  <c r="K38"/>
  <c r="L38"/>
  <c r="M38"/>
  <c r="N38"/>
  <c r="O38"/>
  <c r="B37"/>
  <c r="B38"/>
  <c r="B36"/>
  <c r="O35"/>
  <c r="N35"/>
  <c r="M35"/>
  <c r="L35"/>
  <c r="L94" s="1"/>
  <c r="K35"/>
  <c r="J35"/>
  <c r="I35"/>
  <c r="H35"/>
  <c r="G35"/>
  <c r="F35"/>
  <c r="E35"/>
  <c r="D35"/>
  <c r="C35"/>
  <c r="B35"/>
  <c r="O34"/>
  <c r="N34"/>
  <c r="N93" s="1"/>
  <c r="M34"/>
  <c r="L34"/>
  <c r="K34"/>
  <c r="J34"/>
  <c r="I34"/>
  <c r="H34"/>
  <c r="G34"/>
  <c r="F34"/>
  <c r="E34"/>
  <c r="D34"/>
  <c r="C34"/>
  <c r="B34"/>
  <c r="C32"/>
  <c r="D32"/>
  <c r="E32"/>
  <c r="F32"/>
  <c r="G32"/>
  <c r="H32"/>
  <c r="I32"/>
  <c r="J32"/>
  <c r="K32"/>
  <c r="L32"/>
  <c r="M32"/>
  <c r="N32"/>
  <c r="O32"/>
  <c r="B32"/>
  <c r="O31"/>
  <c r="N31"/>
  <c r="M31"/>
  <c r="L31"/>
  <c r="K31"/>
  <c r="J31"/>
  <c r="I31"/>
  <c r="H31"/>
  <c r="G31"/>
  <c r="F31"/>
  <c r="E31"/>
  <c r="D31"/>
  <c r="C31"/>
  <c r="B31"/>
  <c r="O30"/>
  <c r="N30"/>
  <c r="M30"/>
  <c r="L30"/>
  <c r="K30"/>
  <c r="J30"/>
  <c r="I30"/>
  <c r="H30"/>
  <c r="G30"/>
  <c r="F30"/>
  <c r="E30"/>
  <c r="D30"/>
  <c r="C30"/>
  <c r="B30"/>
  <c r="C27"/>
  <c r="D27"/>
  <c r="E27"/>
  <c r="F27"/>
  <c r="G27"/>
  <c r="H27"/>
  <c r="I27"/>
  <c r="J27"/>
  <c r="K27"/>
  <c r="L27"/>
  <c r="M27"/>
  <c r="N27"/>
  <c r="O27"/>
  <c r="C28"/>
  <c r="D28"/>
  <c r="E28"/>
  <c r="F28"/>
  <c r="G28"/>
  <c r="G26" s="1"/>
  <c r="H28"/>
  <c r="I28"/>
  <c r="J28"/>
  <c r="K28"/>
  <c r="L28"/>
  <c r="M28"/>
  <c r="N28"/>
  <c r="O28"/>
  <c r="B28"/>
  <c r="B27"/>
  <c r="G29" l="1"/>
  <c r="G33"/>
  <c r="L89"/>
  <c r="N90"/>
  <c r="L97"/>
  <c r="M96"/>
  <c r="K33"/>
  <c r="M94"/>
  <c r="M97"/>
  <c r="N96"/>
  <c r="N91"/>
  <c r="K29"/>
  <c r="M90"/>
  <c r="N33"/>
  <c r="N94"/>
  <c r="N97"/>
  <c r="L95"/>
  <c r="L93"/>
  <c r="J33"/>
  <c r="N95"/>
  <c r="O33"/>
  <c r="O93"/>
  <c r="P93"/>
  <c r="O95"/>
  <c r="P95"/>
  <c r="O96"/>
  <c r="P96"/>
  <c r="O94"/>
  <c r="P94"/>
  <c r="O97"/>
  <c r="P97"/>
  <c r="M93"/>
  <c r="L96"/>
  <c r="M95"/>
  <c r="O89"/>
  <c r="P89"/>
  <c r="O91"/>
  <c r="P91"/>
  <c r="N29"/>
  <c r="N89"/>
  <c r="L29"/>
  <c r="L90"/>
  <c r="M29"/>
  <c r="M89"/>
  <c r="O90"/>
  <c r="P90"/>
  <c r="J29"/>
  <c r="H29"/>
  <c r="L91"/>
  <c r="O29"/>
  <c r="I29"/>
  <c r="M91"/>
  <c r="O26"/>
  <c r="P85" s="1"/>
  <c r="H26"/>
  <c r="K26"/>
  <c r="M87"/>
  <c r="N86"/>
  <c r="J26"/>
  <c r="F26"/>
  <c r="O86"/>
  <c r="P86"/>
  <c r="Q172"/>
  <c r="Q176"/>
  <c r="Q180"/>
  <c r="Q169"/>
  <c r="Q173"/>
  <c r="Q177"/>
  <c r="Q181"/>
  <c r="Q171"/>
  <c r="Q175"/>
  <c r="Q170"/>
  <c r="Q174"/>
  <c r="Q178"/>
  <c r="Q167"/>
  <c r="Q168"/>
  <c r="Q166"/>
  <c r="O87"/>
  <c r="P87"/>
  <c r="L26"/>
  <c r="L86"/>
  <c r="M26"/>
  <c r="M86"/>
  <c r="N87"/>
  <c r="L87"/>
  <c r="I26"/>
  <c r="N26"/>
  <c r="Q179"/>
  <c r="H33"/>
  <c r="L33"/>
  <c r="M33"/>
  <c r="I33"/>
  <c r="G39"/>
  <c r="G41" s="1"/>
  <c r="J39" l="1"/>
  <c r="J41" s="1"/>
  <c r="K39"/>
  <c r="K41" s="1"/>
  <c r="O92"/>
  <c r="P92"/>
  <c r="N92"/>
  <c r="L92"/>
  <c r="M92"/>
  <c r="L39"/>
  <c r="L41" s="1"/>
  <c r="O88"/>
  <c r="P88"/>
  <c r="M88"/>
  <c r="N88"/>
  <c r="L88"/>
  <c r="O39"/>
  <c r="P98" s="1"/>
  <c r="I39"/>
  <c r="I41" s="1"/>
  <c r="N85"/>
  <c r="M85"/>
  <c r="L85"/>
  <c r="O85"/>
  <c r="N39"/>
  <c r="M39"/>
  <c r="H39"/>
  <c r="H41" s="1"/>
  <c r="A39"/>
  <c r="A60" s="1"/>
  <c r="T59"/>
  <c r="V59" l="1"/>
  <c r="W59" s="1"/>
  <c r="X59" s="1"/>
  <c r="Y59" s="1"/>
  <c r="L98"/>
  <c r="O41"/>
  <c r="O178" s="1"/>
  <c r="M41"/>
  <c r="M98"/>
  <c r="L100"/>
  <c r="O170"/>
  <c r="N41"/>
  <c r="N98"/>
  <c r="O98"/>
  <c r="A179"/>
  <c r="A181" s="1"/>
  <c r="A100"/>
  <c r="BJ87" i="13"/>
  <c r="BK87"/>
  <c r="BL87"/>
  <c r="BM87"/>
  <c r="BJ88"/>
  <c r="BK88"/>
  <c r="BL88"/>
  <c r="BM88"/>
  <c r="BJ90"/>
  <c r="BK90"/>
  <c r="BL90"/>
  <c r="BM90"/>
  <c r="BJ91"/>
  <c r="BK91"/>
  <c r="BL91"/>
  <c r="BM91"/>
  <c r="BJ92"/>
  <c r="BK92"/>
  <c r="BL92"/>
  <c r="BM92"/>
  <c r="BJ94"/>
  <c r="BK94"/>
  <c r="BL94"/>
  <c r="BM94"/>
  <c r="BJ95"/>
  <c r="BK95"/>
  <c r="BL95"/>
  <c r="BM95"/>
  <c r="BJ96"/>
  <c r="BK96"/>
  <c r="BL96"/>
  <c r="BM96"/>
  <c r="BJ97"/>
  <c r="BK97"/>
  <c r="BL97"/>
  <c r="BM97"/>
  <c r="BJ98"/>
  <c r="BK98"/>
  <c r="BL98"/>
  <c r="BM98"/>
  <c r="BJ47"/>
  <c r="BK47"/>
  <c r="BL47"/>
  <c r="BM47"/>
  <c r="BJ48"/>
  <c r="BK48"/>
  <c r="BL48"/>
  <c r="BM48"/>
  <c r="BJ50"/>
  <c r="BK50"/>
  <c r="BL50"/>
  <c r="BM50"/>
  <c r="BJ51"/>
  <c r="BK51"/>
  <c r="BL51"/>
  <c r="BM51"/>
  <c r="BJ52"/>
  <c r="BK52"/>
  <c r="BL52"/>
  <c r="BM52"/>
  <c r="BJ54"/>
  <c r="BK54"/>
  <c r="BL54"/>
  <c r="BM54"/>
  <c r="BJ55"/>
  <c r="BK55"/>
  <c r="BL55"/>
  <c r="BM55"/>
  <c r="BJ56"/>
  <c r="BK56"/>
  <c r="BL56"/>
  <c r="BM56"/>
  <c r="BJ57"/>
  <c r="BK57"/>
  <c r="BL57"/>
  <c r="BM57"/>
  <c r="BJ58"/>
  <c r="BK58"/>
  <c r="BL58"/>
  <c r="BM58"/>
  <c r="BY6"/>
  <c r="BY9"/>
  <c r="BY13"/>
  <c r="BZ53" s="1"/>
  <c r="BS13"/>
  <c r="BW93" s="1"/>
  <c r="BS9"/>
  <c r="BW89" s="1"/>
  <c r="BS6"/>
  <c r="BW86" s="1"/>
  <c r="BZ49" l="1"/>
  <c r="BY49"/>
  <c r="BY89"/>
  <c r="BZ46"/>
  <c r="BY86"/>
  <c r="BY46"/>
  <c r="BY93"/>
  <c r="BY53"/>
  <c r="BT53"/>
  <c r="BT49"/>
  <c r="BT46"/>
  <c r="O100" i="12"/>
  <c r="O173"/>
  <c r="O177"/>
  <c r="O168"/>
  <c r="O180"/>
  <c r="O176"/>
  <c r="P100"/>
  <c r="O171"/>
  <c r="O166"/>
  <c r="O181"/>
  <c r="O175"/>
  <c r="O174"/>
  <c r="O179"/>
  <c r="O167"/>
  <c r="O172"/>
  <c r="O169"/>
  <c r="M100"/>
  <c r="N100"/>
  <c r="BY19" i="13"/>
  <c r="BZ59" s="1"/>
  <c r="BS19"/>
  <c r="BW99" s="1"/>
  <c r="BY59" l="1"/>
  <c r="BY99"/>
  <c r="BT59"/>
  <c r="BY21"/>
  <c r="BZ61" s="1"/>
  <c r="BS21"/>
  <c r="BW101" s="1"/>
  <c r="BY61" l="1"/>
  <c r="BY101"/>
  <c r="BT61"/>
  <c r="A45" i="20"/>
  <c r="A45" i="19"/>
  <c r="A46" i="18"/>
  <c r="A43" i="17"/>
  <c r="A44"/>
  <c r="A45"/>
  <c r="BR25" i="13" l="1"/>
  <c r="BR45" s="1"/>
  <c r="BR65" s="1"/>
  <c r="BR85" s="1"/>
  <c r="BR105" s="1"/>
  <c r="BR13"/>
  <c r="BV93" s="1"/>
  <c r="BR9"/>
  <c r="BV89" s="1"/>
  <c r="BR6"/>
  <c r="BV86" s="1"/>
  <c r="A24" i="21"/>
  <c r="A25"/>
  <c r="A26"/>
  <c r="A27"/>
  <c r="A28"/>
  <c r="A29"/>
  <c r="A30"/>
  <c r="A31"/>
  <c r="A32"/>
  <c r="A33"/>
  <c r="A23"/>
  <c r="A12" i="20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9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8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11"/>
  <c r="A12" i="17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11"/>
  <c r="AH25" i="13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M45" s="1"/>
  <c r="BM65" s="1"/>
  <c r="BM85" s="1"/>
  <c r="BM105" s="1"/>
  <c r="BN25"/>
  <c r="BN45" s="1"/>
  <c r="BN65" s="1"/>
  <c r="BN85" s="1"/>
  <c r="BN105" s="1"/>
  <c r="BO25"/>
  <c r="BO45" s="1"/>
  <c r="BO65" s="1"/>
  <c r="BO85" s="1"/>
  <c r="BO105" s="1"/>
  <c r="BP25"/>
  <c r="BP45" s="1"/>
  <c r="BP65" s="1"/>
  <c r="BP85" s="1"/>
  <c r="BP105" s="1"/>
  <c r="BQ25"/>
  <c r="BQ45" s="1"/>
  <c r="BQ65" s="1"/>
  <c r="BQ85" s="1"/>
  <c r="BQ105" s="1"/>
  <c r="BQ13"/>
  <c r="BU93" s="1"/>
  <c r="BQ9"/>
  <c r="BU89" s="1"/>
  <c r="BQ6"/>
  <c r="BU86" s="1"/>
  <c r="BS53" l="1"/>
  <c r="BS49"/>
  <c r="BS46"/>
  <c r="BR53"/>
  <c r="BR49"/>
  <c r="BR46"/>
  <c r="D46" i="18"/>
  <c r="E46"/>
  <c r="BR19" i="13"/>
  <c r="BV99" s="1"/>
  <c r="BQ33"/>
  <c r="BU113" s="1"/>
  <c r="BQ29"/>
  <c r="BU109" s="1"/>
  <c r="BQ19"/>
  <c r="BU99" s="1"/>
  <c r="A27" i="23"/>
  <c r="A28"/>
  <c r="A80" s="1"/>
  <c r="A29"/>
  <c r="A81" s="1"/>
  <c r="A30"/>
  <c r="A82" s="1"/>
  <c r="A31"/>
  <c r="A83" s="1"/>
  <c r="A32"/>
  <c r="A84" s="1"/>
  <c r="A33"/>
  <c r="A85" s="1"/>
  <c r="A34"/>
  <c r="A86" s="1"/>
  <c r="A35"/>
  <c r="A87" s="1"/>
  <c r="T13" i="12"/>
  <c r="T9"/>
  <c r="T6"/>
  <c r="N21" i="3"/>
  <c r="Q59" i="12"/>
  <c r="BP6" i="13"/>
  <c r="BT86" s="1"/>
  <c r="BP9"/>
  <c r="BT89" s="1"/>
  <c r="BP13"/>
  <c r="BT93" s="1"/>
  <c r="B29" i="12"/>
  <c r="C29"/>
  <c r="B33"/>
  <c r="C33"/>
  <c r="BO6" i="13"/>
  <c r="BS86" s="1"/>
  <c r="BO9"/>
  <c r="BS89" s="1"/>
  <c r="BO13"/>
  <c r="BS93" s="1"/>
  <c r="BN6"/>
  <c r="BN9"/>
  <c r="BN13"/>
  <c r="BR93" s="1"/>
  <c r="BQ49" l="1"/>
  <c r="BS59"/>
  <c r="BQ46"/>
  <c r="BO53"/>
  <c r="BP53"/>
  <c r="BQ53"/>
  <c r="BO49"/>
  <c r="BP49"/>
  <c r="BR89"/>
  <c r="BR59"/>
  <c r="BO46"/>
  <c r="BP46"/>
  <c r="BR86"/>
  <c r="E45" i="17"/>
  <c r="E45" i="19"/>
  <c r="E45" i="20"/>
  <c r="D44" i="17"/>
  <c r="D43"/>
  <c r="E44"/>
  <c r="E43"/>
  <c r="D45"/>
  <c r="D45" i="19"/>
  <c r="D45" i="20"/>
  <c r="D41"/>
  <c r="D41" i="19"/>
  <c r="D41" i="17"/>
  <c r="D41" i="18"/>
  <c r="D42" i="19"/>
  <c r="D42" i="20"/>
  <c r="D42" i="18"/>
  <c r="D42" i="17"/>
  <c r="D44" i="19"/>
  <c r="D44" i="18"/>
  <c r="D44" i="20"/>
  <c r="D43" i="18"/>
  <c r="D43" i="20"/>
  <c r="D43" i="19"/>
  <c r="D45" i="18"/>
  <c r="E44" i="20"/>
  <c r="E44" i="19"/>
  <c r="E44" i="18"/>
  <c r="E42" i="19"/>
  <c r="E42" i="20"/>
  <c r="E42" i="18"/>
  <c r="E42" i="17"/>
  <c r="E45" i="18"/>
  <c r="E43" i="20"/>
  <c r="E43" i="19"/>
  <c r="E43" i="18"/>
  <c r="BR21" i="13"/>
  <c r="BV101" s="1"/>
  <c r="BQ21"/>
  <c r="BU101" s="1"/>
  <c r="T19" i="12"/>
  <c r="BP19" i="13"/>
  <c r="BO19"/>
  <c r="BS99" s="1"/>
  <c r="BN19"/>
  <c r="BR99" s="1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66" i="12"/>
  <c r="H166"/>
  <c r="I166"/>
  <c r="J166"/>
  <c r="K166"/>
  <c r="L166"/>
  <c r="M166"/>
  <c r="N166"/>
  <c r="G167"/>
  <c r="H167"/>
  <c r="I167"/>
  <c r="J167"/>
  <c r="K167"/>
  <c r="L167"/>
  <c r="M167"/>
  <c r="N167"/>
  <c r="G168"/>
  <c r="H168"/>
  <c r="I168"/>
  <c r="J168"/>
  <c r="K168"/>
  <c r="L168"/>
  <c r="M168"/>
  <c r="N168"/>
  <c r="G169"/>
  <c r="H169"/>
  <c r="I169"/>
  <c r="J169"/>
  <c r="K169"/>
  <c r="L169"/>
  <c r="M169"/>
  <c r="N169"/>
  <c r="G170"/>
  <c r="H170"/>
  <c r="I170"/>
  <c r="J170"/>
  <c r="K170"/>
  <c r="L170"/>
  <c r="M170"/>
  <c r="N170"/>
  <c r="G171"/>
  <c r="H171"/>
  <c r="I171"/>
  <c r="J171"/>
  <c r="K171"/>
  <c r="L171"/>
  <c r="M171"/>
  <c r="N171"/>
  <c r="G172"/>
  <c r="H172"/>
  <c r="I172"/>
  <c r="J172"/>
  <c r="K172"/>
  <c r="L172"/>
  <c r="M172"/>
  <c r="N172"/>
  <c r="G173"/>
  <c r="H173"/>
  <c r="I173"/>
  <c r="J173"/>
  <c r="K173"/>
  <c r="L173"/>
  <c r="M173"/>
  <c r="N173"/>
  <c r="G174"/>
  <c r="H174"/>
  <c r="I174"/>
  <c r="J174"/>
  <c r="K174"/>
  <c r="L174"/>
  <c r="M174"/>
  <c r="N174"/>
  <c r="G175"/>
  <c r="H175"/>
  <c r="I175"/>
  <c r="J175"/>
  <c r="K175"/>
  <c r="L175"/>
  <c r="M175"/>
  <c r="N175"/>
  <c r="G176"/>
  <c r="H176"/>
  <c r="I176"/>
  <c r="J176"/>
  <c r="K176"/>
  <c r="L176"/>
  <c r="M176"/>
  <c r="N176"/>
  <c r="G177"/>
  <c r="H177"/>
  <c r="I177"/>
  <c r="J177"/>
  <c r="K177"/>
  <c r="L177"/>
  <c r="M177"/>
  <c r="N177"/>
  <c r="G178"/>
  <c r="H178"/>
  <c r="I178"/>
  <c r="J178"/>
  <c r="K178"/>
  <c r="L178"/>
  <c r="M178"/>
  <c r="N178"/>
  <c r="G179"/>
  <c r="H179"/>
  <c r="I179"/>
  <c r="J179"/>
  <c r="K179"/>
  <c r="L179"/>
  <c r="M179"/>
  <c r="N179"/>
  <c r="G180"/>
  <c r="H180"/>
  <c r="I180"/>
  <c r="J180"/>
  <c r="K180"/>
  <c r="L180"/>
  <c r="M180"/>
  <c r="N180"/>
  <c r="G181"/>
  <c r="H181"/>
  <c r="I181"/>
  <c r="J181"/>
  <c r="K181"/>
  <c r="L181"/>
  <c r="M181"/>
  <c r="N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BF27" i="13"/>
  <c r="BF28"/>
  <c r="BF30"/>
  <c r="BF31"/>
  <c r="BF32"/>
  <c r="BF34"/>
  <c r="BF35"/>
  <c r="BF36"/>
  <c r="BF37"/>
  <c r="BF38"/>
  <c r="P59" i="12"/>
  <c r="BM6" i="13"/>
  <c r="BQ86" s="1"/>
  <c r="BM9"/>
  <c r="BQ89" s="1"/>
  <c r="BM13"/>
  <c r="BQ93" s="1"/>
  <c r="Q6" i="12"/>
  <c r="Q9"/>
  <c r="Q13"/>
  <c r="BN53" i="13" l="1"/>
  <c r="BN49"/>
  <c r="BS61"/>
  <c r="BQ59"/>
  <c r="BT99"/>
  <c r="BP59"/>
  <c r="BO59"/>
  <c r="BR61"/>
  <c r="BN46"/>
  <c r="Q52" i="12"/>
  <c r="T21"/>
  <c r="Q48"/>
  <c r="T48" s="1"/>
  <c r="U48" s="1"/>
  <c r="Q45"/>
  <c r="BN21" i="13"/>
  <c r="BR101" s="1"/>
  <c r="BP21"/>
  <c r="BO21"/>
  <c r="BS101" s="1"/>
  <c r="Q19" i="12"/>
  <c r="BM19" i="13"/>
  <c r="BQ99" s="1"/>
  <c r="BL6"/>
  <c r="BP86" s="1"/>
  <c r="BL9"/>
  <c r="BP89" s="1"/>
  <c r="BL13"/>
  <c r="BL45"/>
  <c r="BL65" s="1"/>
  <c r="BL85" s="1"/>
  <c r="BL105" s="1"/>
  <c r="BH87"/>
  <c r="BI87"/>
  <c r="BH88"/>
  <c r="BI88"/>
  <c r="BH90"/>
  <c r="BI90"/>
  <c r="BH91"/>
  <c r="BI91"/>
  <c r="BH92"/>
  <c r="BI92"/>
  <c r="BH94"/>
  <c r="BI94"/>
  <c r="BH95"/>
  <c r="BI95"/>
  <c r="BH96"/>
  <c r="BI96"/>
  <c r="BH97"/>
  <c r="BI97"/>
  <c r="BH98"/>
  <c r="BI98"/>
  <c r="BH47"/>
  <c r="BI47"/>
  <c r="BH48"/>
  <c r="BI48"/>
  <c r="BH50"/>
  <c r="BI50"/>
  <c r="BH51"/>
  <c r="BI51"/>
  <c r="BH52"/>
  <c r="BI52"/>
  <c r="BH54"/>
  <c r="BI54"/>
  <c r="BH55"/>
  <c r="BI55"/>
  <c r="BH56"/>
  <c r="BI56"/>
  <c r="BH57"/>
  <c r="BI57"/>
  <c r="BH58"/>
  <c r="BI58"/>
  <c r="BJ45"/>
  <c r="BJ65" s="1"/>
  <c r="BJ85" s="1"/>
  <c r="BJ105" s="1"/>
  <c r="BJ13"/>
  <c r="BN93" s="1"/>
  <c r="BJ9"/>
  <c r="BN89" s="1"/>
  <c r="BJ6"/>
  <c r="BN86" s="1"/>
  <c r="O78" i="15"/>
  <c r="P78"/>
  <c r="Q78"/>
  <c r="E4" i="6"/>
  <c r="E5"/>
  <c r="E6"/>
  <c r="E7"/>
  <c r="E8"/>
  <c r="E9"/>
  <c r="E10"/>
  <c r="E11"/>
  <c r="E12"/>
  <c r="E13"/>
  <c r="E14"/>
  <c r="B10" i="23" s="1"/>
  <c r="E15" i="6"/>
  <c r="B11" i="23" s="1"/>
  <c r="E16" i="6"/>
  <c r="B12" i="23" s="1"/>
  <c r="E17" i="6"/>
  <c r="B13" i="23" s="1"/>
  <c r="E18" i="6"/>
  <c r="B14" i="23" s="1"/>
  <c r="E19" i="6"/>
  <c r="B15" i="23" s="1"/>
  <c r="E20" i="6"/>
  <c r="B16" i="23" s="1"/>
  <c r="E21" i="6"/>
  <c r="B17" i="23" s="1"/>
  <c r="E22" i="6"/>
  <c r="B18" i="23" s="1"/>
  <c r="E23" i="6"/>
  <c r="B19" i="23" s="1"/>
  <c r="E24" i="6"/>
  <c r="B20" i="23" s="1"/>
  <c r="E25" i="6"/>
  <c r="B21" i="23" s="1"/>
  <c r="E26" i="6"/>
  <c r="B22" i="23" s="1"/>
  <c r="E27" i="6"/>
  <c r="B23" i="23" s="1"/>
  <c r="E28" i="6"/>
  <c r="B24" i="23" s="1"/>
  <c r="E29" i="6"/>
  <c r="B25" i="23" s="1"/>
  <c r="E30" i="6"/>
  <c r="B26" i="23" s="1"/>
  <c r="E31" i="6"/>
  <c r="B27" i="23" s="1"/>
  <c r="E32" i="6"/>
  <c r="B28" i="23" s="1"/>
  <c r="E33" i="6"/>
  <c r="B29" i="23" s="1"/>
  <c r="E34" i="6"/>
  <c r="B30" i="23" s="1"/>
  <c r="E35" i="6"/>
  <c r="B31" i="23" s="1"/>
  <c r="E3" i="6"/>
  <c r="D4"/>
  <c r="D5"/>
  <c r="D6"/>
  <c r="D7"/>
  <c r="D8"/>
  <c r="D9"/>
  <c r="D10"/>
  <c r="D11"/>
  <c r="D11" i="18" s="1"/>
  <c r="D12" i="6"/>
  <c r="D12" i="18" s="1"/>
  <c r="D13" i="6"/>
  <c r="D13" i="18" s="1"/>
  <c r="D14" i="6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"/>
  <c r="BK6" i="13"/>
  <c r="BO86" s="1"/>
  <c r="BK9"/>
  <c r="BO89" s="1"/>
  <c r="BK13"/>
  <c r="BO93" s="1"/>
  <c r="BK45"/>
  <c r="BK65" s="1"/>
  <c r="BK85" s="1"/>
  <c r="BK105" s="1"/>
  <c r="R13" i="6"/>
  <c r="R14" s="1"/>
  <c r="R15" s="1"/>
  <c r="R16" s="1"/>
  <c r="R17" s="1"/>
  <c r="R18" s="1"/>
  <c r="R19" s="1"/>
  <c r="R20" s="1"/>
  <c r="R21" s="1"/>
  <c r="R22" s="1"/>
  <c r="R13" i="17"/>
  <c r="R14" s="1"/>
  <c r="R15" s="1"/>
  <c r="R16" s="1"/>
  <c r="R17" s="1"/>
  <c r="R18" s="1"/>
  <c r="R19" s="1"/>
  <c r="R20" s="1"/>
  <c r="R21" s="1"/>
  <c r="R22" s="1"/>
  <c r="R13" i="18"/>
  <c r="R14"/>
  <c r="R15"/>
  <c r="R16" s="1"/>
  <c r="R17" s="1"/>
  <c r="R18" s="1"/>
  <c r="R19" s="1"/>
  <c r="R20" s="1"/>
  <c r="R21" s="1"/>
  <c r="R22" s="1"/>
  <c r="R13" i="20"/>
  <c r="R14"/>
  <c r="R15" s="1"/>
  <c r="R16" s="1"/>
  <c r="R17" s="1"/>
  <c r="R18" s="1"/>
  <c r="R19" s="1"/>
  <c r="R20" s="1"/>
  <c r="R21" s="1"/>
  <c r="R22" s="1"/>
  <c r="I38"/>
  <c r="R13" i="19"/>
  <c r="R14" s="1"/>
  <c r="R15" s="1"/>
  <c r="R16" s="1"/>
  <c r="R17" s="1"/>
  <c r="R18" s="1"/>
  <c r="R19" s="1"/>
  <c r="R20" s="1"/>
  <c r="R21" s="1"/>
  <c r="R22" s="1"/>
  <c r="I38" i="18"/>
  <c r="I38" i="17"/>
  <c r="L15"/>
  <c r="L16"/>
  <c r="L17"/>
  <c r="L18"/>
  <c r="L19"/>
  <c r="L20"/>
  <c r="L14"/>
  <c r="L19" i="6"/>
  <c r="L20"/>
  <c r="L21"/>
  <c r="L22"/>
  <c r="L23"/>
  <c r="L24"/>
  <c r="L18"/>
  <c r="L25" i="20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L25" i="1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8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C22" i="8"/>
  <c r="D22"/>
  <c r="E22"/>
  <c r="F22"/>
  <c r="G22"/>
  <c r="H22"/>
  <c r="I22"/>
  <c r="J22"/>
  <c r="K22"/>
  <c r="L22"/>
  <c r="M22"/>
  <c r="N22"/>
  <c r="B22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21" i="2"/>
  <c r="K21"/>
  <c r="L21"/>
  <c r="M21"/>
  <c r="N21"/>
  <c r="J21"/>
  <c r="I21"/>
  <c r="G21"/>
  <c r="H21"/>
  <c r="F21"/>
  <c r="E21"/>
  <c r="D21"/>
  <c r="C21"/>
  <c r="BI45" i="13"/>
  <c r="BI65" s="1"/>
  <c r="BI85" s="1"/>
  <c r="BI105" s="1"/>
  <c r="BI6"/>
  <c r="BM86" s="1"/>
  <c r="BI9"/>
  <c r="BM89" s="1"/>
  <c r="BI13"/>
  <c r="BM93" s="1"/>
  <c r="O67" i="12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O59" i="12"/>
  <c r="BD34" i="13"/>
  <c r="BB35"/>
  <c r="BD36"/>
  <c r="BB38"/>
  <c r="BC30"/>
  <c r="BE31"/>
  <c r="BE32"/>
  <c r="V25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W13"/>
  <c r="W53" s="1"/>
  <c r="X13"/>
  <c r="Y13"/>
  <c r="V9"/>
  <c r="W9"/>
  <c r="X9"/>
  <c r="X89" s="1"/>
  <c r="Y9"/>
  <c r="Z9"/>
  <c r="Z89" s="1"/>
  <c r="V6"/>
  <c r="W6"/>
  <c r="X6"/>
  <c r="Y6"/>
  <c r="B6"/>
  <c r="C6"/>
  <c r="D6"/>
  <c r="E6"/>
  <c r="F6"/>
  <c r="F86" s="1"/>
  <c r="G6"/>
  <c r="H6"/>
  <c r="H86" s="1"/>
  <c r="I6"/>
  <c r="J6"/>
  <c r="K6"/>
  <c r="K86" s="1"/>
  <c r="L6"/>
  <c r="M6"/>
  <c r="N6"/>
  <c r="O6"/>
  <c r="P6"/>
  <c r="Q6"/>
  <c r="Q86" s="1"/>
  <c r="R6"/>
  <c r="S6"/>
  <c r="T6"/>
  <c r="T86" s="1"/>
  <c r="U6"/>
  <c r="B9"/>
  <c r="C9"/>
  <c r="D9"/>
  <c r="E9"/>
  <c r="F9"/>
  <c r="F89" s="1"/>
  <c r="G9"/>
  <c r="G89" s="1"/>
  <c r="H9"/>
  <c r="H89" s="1"/>
  <c r="I9"/>
  <c r="J9"/>
  <c r="J89" s="1"/>
  <c r="K9"/>
  <c r="K89" s="1"/>
  <c r="L9"/>
  <c r="L89" s="1"/>
  <c r="M9"/>
  <c r="N9"/>
  <c r="O9"/>
  <c r="P9"/>
  <c r="P89" s="1"/>
  <c r="Q9"/>
  <c r="R9"/>
  <c r="R89" s="1"/>
  <c r="S9"/>
  <c r="S89" s="1"/>
  <c r="T9"/>
  <c r="T89" s="1"/>
  <c r="U9"/>
  <c r="B13"/>
  <c r="C13"/>
  <c r="D13"/>
  <c r="E13"/>
  <c r="F13"/>
  <c r="F93" s="1"/>
  <c r="G13"/>
  <c r="H13"/>
  <c r="I13"/>
  <c r="J13"/>
  <c r="K13"/>
  <c r="L13"/>
  <c r="M13"/>
  <c r="N13"/>
  <c r="O13"/>
  <c r="P13"/>
  <c r="Q13"/>
  <c r="Q93" s="1"/>
  <c r="R13"/>
  <c r="R93" s="1"/>
  <c r="S13"/>
  <c r="T13"/>
  <c r="U13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 s="1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 s="1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 s="1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 s="1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45"/>
  <c r="AH65" s="1"/>
  <c r="AH85" s="1"/>
  <c r="AH105" s="1"/>
  <c r="AI45"/>
  <c r="AI65" s="1"/>
  <c r="AI85" s="1"/>
  <c r="AI105" s="1"/>
  <c r="AJ45"/>
  <c r="AJ65" s="1"/>
  <c r="AJ85" s="1"/>
  <c r="AJ105" s="1"/>
  <c r="AK45"/>
  <c r="AK65" s="1"/>
  <c r="AK85" s="1"/>
  <c r="AK105" s="1"/>
  <c r="AL45"/>
  <c r="AL65" s="1"/>
  <c r="AL85" s="1"/>
  <c r="AL105" s="1"/>
  <c r="AM45"/>
  <c r="AM65" s="1"/>
  <c r="AM85" s="1"/>
  <c r="AM105" s="1"/>
  <c r="AN45"/>
  <c r="AN65" s="1"/>
  <c r="AN85" s="1"/>
  <c r="AN105" s="1"/>
  <c r="AO45"/>
  <c r="AO65" s="1"/>
  <c r="AO85" s="1"/>
  <c r="AO105" s="1"/>
  <c r="AP45"/>
  <c r="AP65" s="1"/>
  <c r="AP85" s="1"/>
  <c r="AP105" s="1"/>
  <c r="AQ45"/>
  <c r="AQ65" s="1"/>
  <c r="AQ85" s="1"/>
  <c r="AQ105" s="1"/>
  <c r="AR45"/>
  <c r="AR65" s="1"/>
  <c r="AR85" s="1"/>
  <c r="AR105" s="1"/>
  <c r="AS45"/>
  <c r="AS65" s="1"/>
  <c r="AS85" s="1"/>
  <c r="AS105" s="1"/>
  <c r="AT45"/>
  <c r="AT65" s="1"/>
  <c r="AT85" s="1"/>
  <c r="AT105" s="1"/>
  <c r="AU45"/>
  <c r="AU65" s="1"/>
  <c r="AU85" s="1"/>
  <c r="AU105" s="1"/>
  <c r="AV45"/>
  <c r="AV65" s="1"/>
  <c r="AV85" s="1"/>
  <c r="AV105" s="1"/>
  <c r="AW45"/>
  <c r="AW65" s="1"/>
  <c r="AW85" s="1"/>
  <c r="AW105" s="1"/>
  <c r="AX45"/>
  <c r="AX65" s="1"/>
  <c r="AX85" s="1"/>
  <c r="AX105" s="1"/>
  <c r="AY45"/>
  <c r="AY65" s="1"/>
  <c r="AY85" s="1"/>
  <c r="AY105" s="1"/>
  <c r="AZ45"/>
  <c r="AZ65" s="1"/>
  <c r="AZ85" s="1"/>
  <c r="AZ105" s="1"/>
  <c r="BA45"/>
  <c r="BA65" s="1"/>
  <c r="BA85" s="1"/>
  <c r="BA105" s="1"/>
  <c r="BB45"/>
  <c r="BB65" s="1"/>
  <c r="BB85" s="1"/>
  <c r="BB105" s="1"/>
  <c r="BC45"/>
  <c r="BC65" s="1"/>
  <c r="BC85" s="1"/>
  <c r="BC105" s="1"/>
  <c r="BD45"/>
  <c r="BD65" s="1"/>
  <c r="BD85" s="1"/>
  <c r="BD105" s="1"/>
  <c r="BE45"/>
  <c r="BE65" s="1"/>
  <c r="BE85" s="1"/>
  <c r="BE105" s="1"/>
  <c r="BF45"/>
  <c r="BF65" s="1"/>
  <c r="BF85" s="1"/>
  <c r="BF105" s="1"/>
  <c r="BG45"/>
  <c r="BG65" s="1"/>
  <c r="BG85" s="1"/>
  <c r="BG105" s="1"/>
  <c r="BH45"/>
  <c r="BH65" s="1"/>
  <c r="BH85" s="1"/>
  <c r="BH105" s="1"/>
  <c r="B25"/>
  <c r="B45" s="1"/>
  <c r="B65" s="1"/>
  <c r="B85" s="1"/>
  <c r="B105" s="1"/>
  <c r="D33" i="12"/>
  <c r="E33"/>
  <c r="F33"/>
  <c r="B26"/>
  <c r="C26"/>
  <c r="D26"/>
  <c r="E26"/>
  <c r="D29"/>
  <c r="E29"/>
  <c r="F29"/>
  <c r="C86"/>
  <c r="D86"/>
  <c r="E86"/>
  <c r="F86"/>
  <c r="G86"/>
  <c r="C87"/>
  <c r="D87"/>
  <c r="E87"/>
  <c r="F87"/>
  <c r="G87"/>
  <c r="G88"/>
  <c r="C89"/>
  <c r="D89"/>
  <c r="E89"/>
  <c r="F89"/>
  <c r="G89"/>
  <c r="C90"/>
  <c r="D90"/>
  <c r="E90"/>
  <c r="F90"/>
  <c r="G90"/>
  <c r="C91"/>
  <c r="D91"/>
  <c r="E91"/>
  <c r="F91"/>
  <c r="G91"/>
  <c r="C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C66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59"/>
  <c r="C59"/>
  <c r="D59"/>
  <c r="E59"/>
  <c r="F59"/>
  <c r="B6"/>
  <c r="C6"/>
  <c r="D6"/>
  <c r="E6"/>
  <c r="F6"/>
  <c r="F45" s="1"/>
  <c r="B9"/>
  <c r="C9"/>
  <c r="C48" s="1"/>
  <c r="D9"/>
  <c r="D68" s="1"/>
  <c r="E9"/>
  <c r="F9"/>
  <c r="B13"/>
  <c r="C13"/>
  <c r="D13"/>
  <c r="E13"/>
  <c r="F13"/>
  <c r="A4" i="23"/>
  <c r="A56" s="1"/>
  <c r="A5"/>
  <c r="A57" s="1"/>
  <c r="A6"/>
  <c r="A58" s="1"/>
  <c r="A7"/>
  <c r="A59" s="1"/>
  <c r="A8"/>
  <c r="A60" s="1"/>
  <c r="A9"/>
  <c r="A61" s="1"/>
  <c r="A10"/>
  <c r="A62" s="1"/>
  <c r="A11"/>
  <c r="A63" s="1"/>
  <c r="A12"/>
  <c r="A64" s="1"/>
  <c r="A13"/>
  <c r="A65" s="1"/>
  <c r="A14"/>
  <c r="A66" s="1"/>
  <c r="A15"/>
  <c r="A67" s="1"/>
  <c r="A16"/>
  <c r="A68" s="1"/>
  <c r="A17"/>
  <c r="A69" s="1"/>
  <c r="A18"/>
  <c r="A70" s="1"/>
  <c r="A19"/>
  <c r="A71" s="1"/>
  <c r="A20"/>
  <c r="A72" s="1"/>
  <c r="A21"/>
  <c r="A73" s="1"/>
  <c r="A22"/>
  <c r="A74" s="1"/>
  <c r="A23"/>
  <c r="A75" s="1"/>
  <c r="A24"/>
  <c r="A76" s="1"/>
  <c r="A25"/>
  <c r="A77" s="1"/>
  <c r="A26"/>
  <c r="A78" s="1"/>
  <c r="A79"/>
  <c r="A3"/>
  <c r="A55" s="1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7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Z6"/>
  <c r="Z46" s="1"/>
  <c r="AA6"/>
  <c r="AB6"/>
  <c r="AC6"/>
  <c r="AD6"/>
  <c r="AD86" s="1"/>
  <c r="AE6"/>
  <c r="AF6"/>
  <c r="AF86" s="1"/>
  <c r="AG6"/>
  <c r="AG86" s="1"/>
  <c r="AH6"/>
  <c r="AH86" s="1"/>
  <c r="AI6"/>
  <c r="AI86" s="1"/>
  <c r="AJ6"/>
  <c r="AK6"/>
  <c r="AL6"/>
  <c r="AM6"/>
  <c r="AN6"/>
  <c r="AO6"/>
  <c r="AO86" s="1"/>
  <c r="AP6"/>
  <c r="AQ6"/>
  <c r="AQ86" s="1"/>
  <c r="AR6"/>
  <c r="AS6"/>
  <c r="AT6"/>
  <c r="AU6"/>
  <c r="AV6"/>
  <c r="AW6"/>
  <c r="AX6"/>
  <c r="AY6"/>
  <c r="AY86" s="1"/>
  <c r="AZ6"/>
  <c r="AA9"/>
  <c r="AB9"/>
  <c r="AC9"/>
  <c r="AD9"/>
  <c r="AE9"/>
  <c r="AE89" s="1"/>
  <c r="AF9"/>
  <c r="AF89" s="1"/>
  <c r="AG9"/>
  <c r="AH9"/>
  <c r="AI9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9"/>
  <c r="AT9"/>
  <c r="AT89" s="1"/>
  <c r="AU9"/>
  <c r="AU89" s="1"/>
  <c r="AV9"/>
  <c r="AV89" s="1"/>
  <c r="AW9"/>
  <c r="AX9"/>
  <c r="AX89" s="1"/>
  <c r="AY9"/>
  <c r="AY89" s="1"/>
  <c r="AZ9"/>
  <c r="AZ89" s="1"/>
  <c r="Z13"/>
  <c r="AA13"/>
  <c r="AB13"/>
  <c r="AC13"/>
  <c r="AD13"/>
  <c r="AE13"/>
  <c r="AE93" s="1"/>
  <c r="AF13"/>
  <c r="AF93" s="1"/>
  <c r="AG13"/>
  <c r="AH13"/>
  <c r="AI13"/>
  <c r="AJ13"/>
  <c r="AJ93" s="1"/>
  <c r="AK13"/>
  <c r="AK93" s="1"/>
  <c r="AL13"/>
  <c r="AM13"/>
  <c r="AM93" s="1"/>
  <c r="AN13"/>
  <c r="AN93" s="1"/>
  <c r="AO13"/>
  <c r="AP13"/>
  <c r="AQ13"/>
  <c r="AR13"/>
  <c r="AS13"/>
  <c r="AT13"/>
  <c r="AU13"/>
  <c r="AU93" s="1"/>
  <c r="AV13"/>
  <c r="AV93" s="1"/>
  <c r="AW13"/>
  <c r="AX13"/>
  <c r="AY13"/>
  <c r="AY93" s="1"/>
  <c r="AZ13"/>
  <c r="AZ93" s="1"/>
  <c r="BA13"/>
  <c r="BA9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K99" i="12"/>
  <c r="J99"/>
  <c r="I99"/>
  <c r="H99"/>
  <c r="K97"/>
  <c r="J97"/>
  <c r="I97"/>
  <c r="H97"/>
  <c r="K96"/>
  <c r="J96"/>
  <c r="I96"/>
  <c r="H96"/>
  <c r="K95"/>
  <c r="J95"/>
  <c r="I95"/>
  <c r="H95"/>
  <c r="K94"/>
  <c r="J94"/>
  <c r="I94"/>
  <c r="H94"/>
  <c r="K93"/>
  <c r="J93"/>
  <c r="I93"/>
  <c r="H93"/>
  <c r="I92"/>
  <c r="H92"/>
  <c r="K91"/>
  <c r="J91"/>
  <c r="I91"/>
  <c r="H91"/>
  <c r="K90"/>
  <c r="J90"/>
  <c r="I90"/>
  <c r="H90"/>
  <c r="K89"/>
  <c r="J89"/>
  <c r="I89"/>
  <c r="H89"/>
  <c r="I88"/>
  <c r="H88"/>
  <c r="K87"/>
  <c r="J87"/>
  <c r="I87"/>
  <c r="H87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H6" i="13"/>
  <c r="BH9"/>
  <c r="BH13"/>
  <c r="BG13"/>
  <c r="BF13"/>
  <c r="BE13"/>
  <c r="BD13"/>
  <c r="BC13"/>
  <c r="BB13"/>
  <c r="BG9"/>
  <c r="BF9"/>
  <c r="BE9"/>
  <c r="BD9"/>
  <c r="BC9"/>
  <c r="BB9"/>
  <c r="BG6"/>
  <c r="BF6"/>
  <c r="BE6"/>
  <c r="BD6"/>
  <c r="BC6"/>
  <c r="BB6"/>
  <c r="AC27"/>
  <c r="AE27"/>
  <c r="AI27"/>
  <c r="AM27"/>
  <c r="AV27"/>
  <c r="AZ27"/>
  <c r="AG28"/>
  <c r="AI28"/>
  <c r="AM28"/>
  <c r="AT28"/>
  <c r="BA28"/>
  <c r="AB30"/>
  <c r="AG30"/>
  <c r="AJ30"/>
  <c r="AN30"/>
  <c r="AR30"/>
  <c r="AT30"/>
  <c r="AX30"/>
  <c r="AC31"/>
  <c r="AD31"/>
  <c r="AH31"/>
  <c r="AN31"/>
  <c r="AQ31"/>
  <c r="AV31"/>
  <c r="AA32"/>
  <c r="AE32"/>
  <c r="AI32"/>
  <c r="AM32"/>
  <c r="AQ32"/>
  <c r="AU32"/>
  <c r="BA32"/>
  <c r="AE34"/>
  <c r="AK34"/>
  <c r="AL34"/>
  <c r="AQ34"/>
  <c r="AU34"/>
  <c r="AX34"/>
  <c r="Z35"/>
  <c r="AF35"/>
  <c r="AK35"/>
  <c r="AL35"/>
  <c r="AS35"/>
  <c r="AW35"/>
  <c r="BA35"/>
  <c r="AC36"/>
  <c r="AD36"/>
  <c r="AH36"/>
  <c r="AM36"/>
  <c r="AS36"/>
  <c r="AW36"/>
  <c r="BA36"/>
  <c r="AA37"/>
  <c r="AE37"/>
  <c r="AJ37"/>
  <c r="AL37"/>
  <c r="AQ37"/>
  <c r="AU37"/>
  <c r="AX37"/>
  <c r="AF38"/>
  <c r="AK38"/>
  <c r="AM38"/>
  <c r="AQ38"/>
  <c r="AV38"/>
  <c r="AZ38"/>
  <c r="H59" i="12"/>
  <c r="I59"/>
  <c r="J59"/>
  <c r="K59"/>
  <c r="L59"/>
  <c r="M59"/>
  <c r="N59"/>
  <c r="W27" i="13"/>
  <c r="X28"/>
  <c r="Y30"/>
  <c r="X31"/>
  <c r="W32"/>
  <c r="X34"/>
  <c r="W37"/>
  <c r="G59" i="12"/>
  <c r="J85"/>
  <c r="P6"/>
  <c r="P9"/>
  <c r="P13"/>
  <c r="O13"/>
  <c r="O52" s="1"/>
  <c r="N13"/>
  <c r="M13"/>
  <c r="L13"/>
  <c r="K13"/>
  <c r="K52" s="1"/>
  <c r="J13"/>
  <c r="I13"/>
  <c r="H13"/>
  <c r="G13"/>
  <c r="G52" s="1"/>
  <c r="O9"/>
  <c r="N9"/>
  <c r="M9"/>
  <c r="L9"/>
  <c r="L48" s="1"/>
  <c r="K9"/>
  <c r="J9"/>
  <c r="I9"/>
  <c r="H9"/>
  <c r="H48" s="1"/>
  <c r="G9"/>
  <c r="O6"/>
  <c r="N6"/>
  <c r="M6"/>
  <c r="L6"/>
  <c r="K6"/>
  <c r="K45" s="1"/>
  <c r="J6"/>
  <c r="I6"/>
  <c r="I45" s="1"/>
  <c r="H6"/>
  <c r="G6"/>
  <c r="G45" s="1"/>
  <c r="C21" i="3"/>
  <c r="D21"/>
  <c r="E21"/>
  <c r="F21"/>
  <c r="G21"/>
  <c r="H21"/>
  <c r="I21"/>
  <c r="J21"/>
  <c r="K21"/>
  <c r="L21"/>
  <c r="M21"/>
  <c r="B21"/>
  <c r="AD27" i="13"/>
  <c r="AL27"/>
  <c r="AN27"/>
  <c r="AO27"/>
  <c r="J68" i="12"/>
  <c r="K88"/>
  <c r="K85"/>
  <c r="J88"/>
  <c r="J92"/>
  <c r="K92"/>
  <c r="Y38" i="13"/>
  <c r="W38"/>
  <c r="Y36"/>
  <c r="W34"/>
  <c r="Y34"/>
  <c r="W28"/>
  <c r="AR38"/>
  <c r="AB35"/>
  <c r="AC35"/>
  <c r="AY31"/>
  <c r="BA31"/>
  <c r="AJ31"/>
  <c r="AI31"/>
  <c r="Z31"/>
  <c r="AV30"/>
  <c r="AW30"/>
  <c r="AC30"/>
  <c r="Y35"/>
  <c r="W35"/>
  <c r="X35"/>
  <c r="Y32"/>
  <c r="W30"/>
  <c r="Y27"/>
  <c r="AA38"/>
  <c r="AB38"/>
  <c r="Z38"/>
  <c r="AC38"/>
  <c r="AM37"/>
  <c r="Z36"/>
  <c r="AB34"/>
  <c r="AA34"/>
  <c r="AC34"/>
  <c r="Z34"/>
  <c r="AN32"/>
  <c r="AO32"/>
  <c r="Z32"/>
  <c r="AE30"/>
  <c r="AD30"/>
  <c r="AP28"/>
  <c r="AQ28"/>
  <c r="AR28"/>
  <c r="AS28"/>
  <c r="Z28"/>
  <c r="AA28"/>
  <c r="AB28"/>
  <c r="AC28"/>
  <c r="C68" i="12"/>
  <c r="BD28" i="13"/>
  <c r="BC28"/>
  <c r="C88" i="12"/>
  <c r="G85"/>
  <c r="L136"/>
  <c r="L138"/>
  <c r="L140"/>
  <c r="L142"/>
  <c r="L144"/>
  <c r="L146"/>
  <c r="L135"/>
  <c r="L139"/>
  <c r="L143"/>
  <c r="L145"/>
  <c r="L134"/>
  <c r="N134"/>
  <c r="L137"/>
  <c r="N137"/>
  <c r="L141"/>
  <c r="N141"/>
  <c r="J137"/>
  <c r="H137"/>
  <c r="J134"/>
  <c r="H134"/>
  <c r="J141"/>
  <c r="H141"/>
  <c r="N136"/>
  <c r="N138"/>
  <c r="N140"/>
  <c r="N142"/>
  <c r="N144"/>
  <c r="N146"/>
  <c r="N135"/>
  <c r="N139"/>
  <c r="N143"/>
  <c r="N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A4" i="2"/>
  <c r="A5" s="1"/>
  <c r="A6" s="1"/>
  <c r="A7" s="1"/>
  <c r="A8" s="1"/>
  <c r="A9" s="1"/>
  <c r="A10" s="1"/>
  <c r="A11" s="1"/>
  <c r="A12" s="1"/>
  <c r="A13" s="1"/>
  <c r="A14" s="1"/>
  <c r="A15" s="1"/>
  <c r="A16" s="1"/>
  <c r="AP49" i="13" l="1"/>
  <c r="BG86"/>
  <c r="T52" i="12"/>
  <c r="BQ61" i="13"/>
  <c r="BT101"/>
  <c r="V48" i="12"/>
  <c r="W48" s="1"/>
  <c r="X48" s="1"/>
  <c r="Y48" s="1"/>
  <c r="E12" i="18"/>
  <c r="B8" i="23"/>
  <c r="E13" i="18"/>
  <c r="B9" i="23"/>
  <c r="D10" i="20"/>
  <c r="J10" s="1"/>
  <c r="D10" i="19"/>
  <c r="J10" s="1"/>
  <c r="E11" i="18"/>
  <c r="B7" i="23"/>
  <c r="D7" i="20"/>
  <c r="J7" s="1"/>
  <c r="D7" i="19"/>
  <c r="J7" s="1"/>
  <c r="E8" i="20"/>
  <c r="E8" i="19"/>
  <c r="B4" i="23"/>
  <c r="D9" i="20"/>
  <c r="J9" s="1"/>
  <c r="D9" i="19"/>
  <c r="J9" s="1"/>
  <c r="D5" i="20"/>
  <c r="D5" i="19"/>
  <c r="E10" i="20"/>
  <c r="E10" i="19"/>
  <c r="B6" i="23"/>
  <c r="E6" i="20"/>
  <c r="E6" i="19"/>
  <c r="D6" i="20"/>
  <c r="D6" i="19"/>
  <c r="E7" i="20"/>
  <c r="E7" i="19"/>
  <c r="E3" i="20"/>
  <c r="E3" i="19"/>
  <c r="E4" i="20"/>
  <c r="E4" i="19"/>
  <c r="D3"/>
  <c r="D3" i="20"/>
  <c r="D8"/>
  <c r="J8" s="1"/>
  <c r="D8" i="19"/>
  <c r="J8" s="1"/>
  <c r="D4" i="20"/>
  <c r="D4" i="19"/>
  <c r="B5" i="23"/>
  <c r="E9" i="20"/>
  <c r="E9" i="19"/>
  <c r="E5"/>
  <c r="E5" i="20"/>
  <c r="BM53" i="13"/>
  <c r="BP93"/>
  <c r="O53"/>
  <c r="BE53"/>
  <c r="S49"/>
  <c r="AS49"/>
  <c r="G86"/>
  <c r="G46"/>
  <c r="BP61"/>
  <c r="BN59"/>
  <c r="BO61"/>
  <c r="J155" i="12"/>
  <c r="J52"/>
  <c r="M155"/>
  <c r="M52"/>
  <c r="H155"/>
  <c r="H52"/>
  <c r="L155"/>
  <c r="L52"/>
  <c r="P72"/>
  <c r="P52"/>
  <c r="B155"/>
  <c r="B52"/>
  <c r="N155"/>
  <c r="N52"/>
  <c r="I155"/>
  <c r="I52"/>
  <c r="C155"/>
  <c r="C52"/>
  <c r="G151"/>
  <c r="G48"/>
  <c r="K151"/>
  <c r="K48"/>
  <c r="O151"/>
  <c r="O48"/>
  <c r="J151"/>
  <c r="J48"/>
  <c r="N151"/>
  <c r="N48"/>
  <c r="P68"/>
  <c r="P48"/>
  <c r="B151"/>
  <c r="B48"/>
  <c r="I151"/>
  <c r="I48"/>
  <c r="M151"/>
  <c r="M48"/>
  <c r="D48"/>
  <c r="E48"/>
  <c r="F48"/>
  <c r="H19"/>
  <c r="H21" s="1"/>
  <c r="H60" s="1"/>
  <c r="E65"/>
  <c r="M148"/>
  <c r="M45"/>
  <c r="F85"/>
  <c r="E45"/>
  <c r="H148"/>
  <c r="H45"/>
  <c r="L148"/>
  <c r="L45"/>
  <c r="P65"/>
  <c r="P45"/>
  <c r="B39"/>
  <c r="B41" s="1"/>
  <c r="B45"/>
  <c r="O148"/>
  <c r="O45"/>
  <c r="J148"/>
  <c r="J45"/>
  <c r="N148"/>
  <c r="N45"/>
  <c r="E85"/>
  <c r="D45"/>
  <c r="E19"/>
  <c r="E21" s="1"/>
  <c r="C45"/>
  <c r="F19"/>
  <c r="F21" s="1"/>
  <c r="D65"/>
  <c r="E92"/>
  <c r="E52"/>
  <c r="G92"/>
  <c r="F52"/>
  <c r="D92"/>
  <c r="D52"/>
  <c r="D5" i="17"/>
  <c r="D5" i="18"/>
  <c r="E6" i="17"/>
  <c r="E6" i="18"/>
  <c r="D6" i="17"/>
  <c r="D6" i="18"/>
  <c r="D3" i="17"/>
  <c r="D3" i="18"/>
  <c r="D8" i="17"/>
  <c r="J8" s="1"/>
  <c r="D8" i="18"/>
  <c r="J8" s="1"/>
  <c r="D4" i="17"/>
  <c r="D4" i="18"/>
  <c r="E9" i="17"/>
  <c r="M9" s="1"/>
  <c r="D5" i="23" s="1"/>
  <c r="E9" i="18"/>
  <c r="E5" i="17"/>
  <c r="E5" i="18"/>
  <c r="D9" i="17"/>
  <c r="J9" s="1"/>
  <c r="D9" i="18"/>
  <c r="J9" s="1"/>
  <c r="E10"/>
  <c r="D10" i="17"/>
  <c r="J10" s="1"/>
  <c r="D10" i="18"/>
  <c r="J10" s="1"/>
  <c r="B3" i="23"/>
  <c r="E7" i="18"/>
  <c r="J7" i="6"/>
  <c r="D7" i="18"/>
  <c r="J7" s="1"/>
  <c r="E3" i="17"/>
  <c r="E3" i="18"/>
  <c r="K8" i="6"/>
  <c r="E8" i="18"/>
  <c r="E4" i="17"/>
  <c r="E4" i="18"/>
  <c r="BJ53" i="13"/>
  <c r="BJ93"/>
  <c r="AI93"/>
  <c r="V53"/>
  <c r="BG93"/>
  <c r="BK53"/>
  <c r="BK93"/>
  <c r="BL93"/>
  <c r="BL53"/>
  <c r="M53"/>
  <c r="BK49"/>
  <c r="BK89"/>
  <c r="O89"/>
  <c r="BJ89"/>
  <c r="BJ49"/>
  <c r="BL49"/>
  <c r="BL89"/>
  <c r="BM49"/>
  <c r="G49"/>
  <c r="X19"/>
  <c r="X21" s="1"/>
  <c r="BL86"/>
  <c r="BL46"/>
  <c r="BM46"/>
  <c r="BK46"/>
  <c r="BK86"/>
  <c r="C46"/>
  <c r="W46"/>
  <c r="BJ46"/>
  <c r="BJ86"/>
  <c r="E72" i="12"/>
  <c r="C72"/>
  <c r="C19"/>
  <c r="C21" s="1"/>
  <c r="E68"/>
  <c r="E88"/>
  <c r="C65"/>
  <c r="E148"/>
  <c r="F155"/>
  <c r="D151"/>
  <c r="F88"/>
  <c r="AU36" i="13"/>
  <c r="AA35"/>
  <c r="Y37"/>
  <c r="Y33" s="1"/>
  <c r="N72" i="12"/>
  <c r="AA36" i="13"/>
  <c r="BA37"/>
  <c r="X38"/>
  <c r="B19" i="12"/>
  <c r="B21" s="1"/>
  <c r="AB31" i="13"/>
  <c r="AB111" s="1"/>
  <c r="X32"/>
  <c r="X72" s="1"/>
  <c r="AA31"/>
  <c r="F65" i="12"/>
  <c r="AA27" i="13"/>
  <c r="AY38"/>
  <c r="AS30"/>
  <c r="AK28"/>
  <c r="AG27"/>
  <c r="AG107" s="1"/>
  <c r="BA53"/>
  <c r="AG19"/>
  <c r="AG21" s="1"/>
  <c r="AE19"/>
  <c r="AE21" s="1"/>
  <c r="AK53"/>
  <c r="BE46"/>
  <c r="BC89"/>
  <c r="AS53"/>
  <c r="Q46"/>
  <c r="P49"/>
  <c r="AN53"/>
  <c r="BD93"/>
  <c r="BE36"/>
  <c r="AT37"/>
  <c r="AN35"/>
  <c r="AJ35"/>
  <c r="AH34"/>
  <c r="AJ38"/>
  <c r="AZ34"/>
  <c r="BB36"/>
  <c r="AP36"/>
  <c r="AF37"/>
  <c r="BC36"/>
  <c r="AQ36"/>
  <c r="AD37"/>
  <c r="AV37"/>
  <c r="AJ34"/>
  <c r="AO35"/>
  <c r="AI38"/>
  <c r="AM118" s="1"/>
  <c r="BR29"/>
  <c r="BV109" s="1"/>
  <c r="AO30"/>
  <c r="AU31"/>
  <c r="BE37"/>
  <c r="AH37"/>
  <c r="AN38"/>
  <c r="AN34"/>
  <c r="AF36"/>
  <c r="AY36"/>
  <c r="AQ35"/>
  <c r="AK36"/>
  <c r="AO37"/>
  <c r="BC34"/>
  <c r="AU35"/>
  <c r="AJ36"/>
  <c r="AS34"/>
  <c r="AG35"/>
  <c r="AK115" s="1"/>
  <c r="BE38"/>
  <c r="AX36"/>
  <c r="AP38"/>
  <c r="AT35"/>
  <c r="AT75" s="1"/>
  <c r="AP34"/>
  <c r="AE35"/>
  <c r="AO28"/>
  <c r="BC37"/>
  <c r="AG36"/>
  <c r="J72" i="12"/>
  <c r="BD37" i="13"/>
  <c r="AO34"/>
  <c r="AV35"/>
  <c r="AE36"/>
  <c r="AI36"/>
  <c r="AV36"/>
  <c r="AZ36"/>
  <c r="AN37"/>
  <c r="AO38"/>
  <c r="AR34"/>
  <c r="AD35"/>
  <c r="AD115" s="1"/>
  <c r="AR35"/>
  <c r="AI37"/>
  <c r="AZ37"/>
  <c r="AS38"/>
  <c r="AM34"/>
  <c r="AT36"/>
  <c r="AL38"/>
  <c r="AP35"/>
  <c r="AK37"/>
  <c r="AY37"/>
  <c r="BB37"/>
  <c r="BB32"/>
  <c r="AJ32"/>
  <c r="AF31"/>
  <c r="AS31"/>
  <c r="N68" i="12"/>
  <c r="BC32" i="13"/>
  <c r="AV32"/>
  <c r="AP31"/>
  <c r="AM30"/>
  <c r="AF32"/>
  <c r="AW32"/>
  <c r="AK30"/>
  <c r="AG32"/>
  <c r="AI30"/>
  <c r="AH30"/>
  <c r="AL30"/>
  <c r="AD32"/>
  <c r="AP32"/>
  <c r="AT32"/>
  <c r="AR31"/>
  <c r="O68" i="12"/>
  <c r="AZ30" i="13"/>
  <c r="AE28"/>
  <c r="M65" i="12"/>
  <c r="AF28" i="13"/>
  <c r="AL28"/>
  <c r="AD28"/>
  <c r="AA118"/>
  <c r="AN46"/>
  <c r="AB46"/>
  <c r="I53"/>
  <c r="BR33"/>
  <c r="BV113" s="1"/>
  <c r="K19" i="12"/>
  <c r="K21" s="1"/>
  <c r="K60" s="1"/>
  <c r="K46" i="13"/>
  <c r="V86"/>
  <c r="W93"/>
  <c r="W118"/>
  <c r="Z115"/>
  <c r="X74"/>
  <c r="G68" i="12"/>
  <c r="BG49" i="13"/>
  <c r="AU46"/>
  <c r="AE46"/>
  <c r="B24" i="21"/>
  <c r="D32" i="19"/>
  <c r="J32" s="1"/>
  <c r="D32" i="18"/>
  <c r="J32" s="1"/>
  <c r="D32" i="20"/>
  <c r="J32" s="1"/>
  <c r="D32" i="17"/>
  <c r="J32" s="1"/>
  <c r="D24" i="19"/>
  <c r="J24" s="1"/>
  <c r="D24" i="18"/>
  <c r="J24" s="1"/>
  <c r="D24" i="20"/>
  <c r="J24" s="1"/>
  <c r="D24" i="17"/>
  <c r="J24" s="1"/>
  <c r="D16" i="19"/>
  <c r="J16" s="1"/>
  <c r="D16" i="20"/>
  <c r="J16" s="1"/>
  <c r="D16" i="17"/>
  <c r="J16" s="1"/>
  <c r="D16" i="18"/>
  <c r="J16" s="1"/>
  <c r="B29" i="21"/>
  <c r="D37" i="20"/>
  <c r="J37" s="1"/>
  <c r="D37" i="19"/>
  <c r="J37" s="1"/>
  <c r="D37" i="17"/>
  <c r="J37" s="1"/>
  <c r="D37" i="18"/>
  <c r="J37" s="1"/>
  <c r="D29" i="20"/>
  <c r="J29" s="1"/>
  <c r="D29" i="19"/>
  <c r="J29" s="1"/>
  <c r="D29" i="17"/>
  <c r="D29" i="18"/>
  <c r="J29" s="1"/>
  <c r="D21" i="17"/>
  <c r="J21" s="1"/>
  <c r="D21" i="20"/>
  <c r="J21" s="1"/>
  <c r="D21" i="19"/>
  <c r="J21" s="1"/>
  <c r="D21" i="18"/>
  <c r="J21" s="1"/>
  <c r="D17" i="20"/>
  <c r="J17" s="1"/>
  <c r="D17" i="19"/>
  <c r="J17" s="1"/>
  <c r="D17" i="17"/>
  <c r="J17" s="1"/>
  <c r="D17" i="18"/>
  <c r="J17" s="1"/>
  <c r="D40" i="19"/>
  <c r="D40" i="18"/>
  <c r="D40" i="20"/>
  <c r="D40" i="17"/>
  <c r="D38" i="19"/>
  <c r="J38" s="1"/>
  <c r="D38" i="20"/>
  <c r="J38" s="1"/>
  <c r="D38" i="18"/>
  <c r="J38" s="1"/>
  <c r="D38" i="17"/>
  <c r="B30" i="21"/>
  <c r="D34" i="19"/>
  <c r="J34" s="1"/>
  <c r="D34" i="20"/>
  <c r="J34" s="1"/>
  <c r="D34" i="18"/>
  <c r="J34" s="1"/>
  <c r="D34" i="17"/>
  <c r="J34" s="1"/>
  <c r="B26" i="21"/>
  <c r="J30" i="6"/>
  <c r="D30" i="19"/>
  <c r="J30" s="1"/>
  <c r="D30" i="20"/>
  <c r="J30" s="1"/>
  <c r="D30" i="18"/>
  <c r="J30" s="1"/>
  <c r="D30" i="17"/>
  <c r="J30" s="1"/>
  <c r="D26" i="19"/>
  <c r="J26" s="1"/>
  <c r="D26" i="20"/>
  <c r="J26" s="1"/>
  <c r="D26" i="18"/>
  <c r="J26" s="1"/>
  <c r="D26" i="17"/>
  <c r="J26" s="1"/>
  <c r="J22" i="6"/>
  <c r="D22" i="19"/>
  <c r="J22" s="1"/>
  <c r="D22" i="18"/>
  <c r="J22" s="1"/>
  <c r="D22" i="17"/>
  <c r="J22" s="1"/>
  <c r="D22" i="20"/>
  <c r="J22" s="1"/>
  <c r="D18" i="19"/>
  <c r="J18" s="1"/>
  <c r="D18" i="18"/>
  <c r="J18" s="1"/>
  <c r="D18" i="17"/>
  <c r="J18" s="1"/>
  <c r="D18" i="20"/>
  <c r="J18" s="1"/>
  <c r="J14" i="6"/>
  <c r="D14" i="19"/>
  <c r="J14" s="1"/>
  <c r="D14" i="18"/>
  <c r="J14" s="1"/>
  <c r="D14" i="17"/>
  <c r="J14" s="1"/>
  <c r="D14" i="20"/>
  <c r="J14" s="1"/>
  <c r="B28" i="21"/>
  <c r="D36" i="19"/>
  <c r="J36" s="1"/>
  <c r="D36" i="17"/>
  <c r="J36" s="1"/>
  <c r="D36" i="18"/>
  <c r="J36" s="1"/>
  <c r="D36" i="20"/>
  <c r="J36" s="1"/>
  <c r="D28" i="19"/>
  <c r="J28" s="1"/>
  <c r="D28" i="17"/>
  <c r="J28" s="1"/>
  <c r="D28" i="18"/>
  <c r="J28" s="1"/>
  <c r="D28" i="20"/>
  <c r="J28" s="1"/>
  <c r="D20" i="19"/>
  <c r="J20" s="1"/>
  <c r="D20" i="20"/>
  <c r="J20" s="1"/>
  <c r="D20" i="18"/>
  <c r="J20" s="1"/>
  <c r="D20" i="17"/>
  <c r="J20" s="1"/>
  <c r="D12" i="19"/>
  <c r="J12" s="1"/>
  <c r="D12" i="20"/>
  <c r="J12" s="1"/>
  <c r="J12" i="18"/>
  <c r="D12" i="17"/>
  <c r="J12" s="1"/>
  <c r="D33"/>
  <c r="J33" s="1"/>
  <c r="D33" i="20"/>
  <c r="J33" s="1"/>
  <c r="D33" i="19"/>
  <c r="J33" s="1"/>
  <c r="B25" i="21"/>
  <c r="D33" i="18"/>
  <c r="J33" s="1"/>
  <c r="D25" i="20"/>
  <c r="J25" s="1"/>
  <c r="D25" i="19"/>
  <c r="J25" s="1"/>
  <c r="D25" i="17"/>
  <c r="J25" s="1"/>
  <c r="D25" i="18"/>
  <c r="J25" s="1"/>
  <c r="D13" i="20"/>
  <c r="J13" s="1"/>
  <c r="D13" i="19"/>
  <c r="J13" s="1"/>
  <c r="D13" i="17"/>
  <c r="J13" s="1"/>
  <c r="J13" i="18"/>
  <c r="D39" i="17"/>
  <c r="D39" i="19"/>
  <c r="D39" i="18"/>
  <c r="B31" i="21"/>
  <c r="D39" i="20"/>
  <c r="D35" i="17"/>
  <c r="J35" s="1"/>
  <c r="D35" i="18"/>
  <c r="J35" s="1"/>
  <c r="B27" i="21"/>
  <c r="D35" i="20"/>
  <c r="J35" s="1"/>
  <c r="D35" i="19"/>
  <c r="J35" s="1"/>
  <c r="B23" i="21"/>
  <c r="D31" i="17"/>
  <c r="J31" s="1"/>
  <c r="D31" i="18"/>
  <c r="J31" s="1"/>
  <c r="D31" i="20"/>
  <c r="J31" s="1"/>
  <c r="D31" i="19"/>
  <c r="J31" s="1"/>
  <c r="D27" i="17"/>
  <c r="J27" s="1"/>
  <c r="D27" i="18"/>
  <c r="J27" s="1"/>
  <c r="D27" i="20"/>
  <c r="J27" s="1"/>
  <c r="D27" i="19"/>
  <c r="J27" s="1"/>
  <c r="D23" i="17"/>
  <c r="J23" s="1"/>
  <c r="D23" i="18"/>
  <c r="J23" s="1"/>
  <c r="D23" i="20"/>
  <c r="J23" s="1"/>
  <c r="D23" i="19"/>
  <c r="J23" s="1"/>
  <c r="D19" i="17"/>
  <c r="J19" s="1"/>
  <c r="D19" i="18"/>
  <c r="J19" s="1"/>
  <c r="D19" i="20"/>
  <c r="J19" s="1"/>
  <c r="D19" i="19"/>
  <c r="J19" s="1"/>
  <c r="D15" i="17"/>
  <c r="J15" s="1"/>
  <c r="D15" i="18"/>
  <c r="J15" s="1"/>
  <c r="D15" i="20"/>
  <c r="J15" s="1"/>
  <c r="D15" i="19"/>
  <c r="J15" s="1"/>
  <c r="D11" i="17"/>
  <c r="J11" s="1"/>
  <c r="D11" i="19"/>
  <c r="J11" s="1"/>
  <c r="J11" i="18"/>
  <c r="D11" i="20"/>
  <c r="J11" s="1"/>
  <c r="E38" i="19"/>
  <c r="E38" i="18"/>
  <c r="C30" i="21"/>
  <c r="E38" i="20"/>
  <c r="E38" i="17"/>
  <c r="K38" s="1"/>
  <c r="M38" s="1"/>
  <c r="D34" i="23" s="1"/>
  <c r="E34" i="19"/>
  <c r="E34" i="17"/>
  <c r="K34" s="1"/>
  <c r="M34" s="1"/>
  <c r="D30" i="23" s="1"/>
  <c r="C26" i="21"/>
  <c r="E34" i="20"/>
  <c r="E34" i="18"/>
  <c r="E26" i="19"/>
  <c r="E26" i="18"/>
  <c r="E26" i="17"/>
  <c r="M26" s="1"/>
  <c r="E26" i="20"/>
  <c r="K18" i="6"/>
  <c r="E18" i="19"/>
  <c r="E18" i="18"/>
  <c r="E18" i="20"/>
  <c r="E18" i="17"/>
  <c r="M18" s="1"/>
  <c r="D14" i="23" s="1"/>
  <c r="C31" i="21"/>
  <c r="E39" i="20"/>
  <c r="E39" i="17"/>
  <c r="E39" i="19"/>
  <c r="E39" i="18"/>
  <c r="E27" i="20"/>
  <c r="E27" i="17"/>
  <c r="K27" s="1"/>
  <c r="E27" i="18"/>
  <c r="E27" i="19"/>
  <c r="E19" i="20"/>
  <c r="E19" i="17"/>
  <c r="K19" s="1"/>
  <c r="E19" i="19"/>
  <c r="E19" i="18"/>
  <c r="E15" i="20"/>
  <c r="E15" i="17"/>
  <c r="K15" s="1"/>
  <c r="E15" i="18"/>
  <c r="E15" i="19"/>
  <c r="E37" i="18"/>
  <c r="E37" i="17"/>
  <c r="E37" i="19"/>
  <c r="C29" i="21"/>
  <c r="E37" i="20"/>
  <c r="E33" i="18"/>
  <c r="E33" i="17"/>
  <c r="K33" s="1"/>
  <c r="M33" s="1"/>
  <c r="D29" i="23" s="1"/>
  <c r="E33" i="20"/>
  <c r="E33" i="19"/>
  <c r="C25" i="21"/>
  <c r="E29" i="18"/>
  <c r="E29" i="17"/>
  <c r="K29" s="1"/>
  <c r="E29" i="19"/>
  <c r="E29" i="20"/>
  <c r="E25" i="18"/>
  <c r="E25" i="17"/>
  <c r="E25" i="19"/>
  <c r="E25" i="20"/>
  <c r="E21" i="18"/>
  <c r="E21" i="17"/>
  <c r="K21" s="1"/>
  <c r="E21" i="19"/>
  <c r="E21" i="20"/>
  <c r="K17" i="6"/>
  <c r="E17" i="18"/>
  <c r="E17" i="17"/>
  <c r="E17" i="19"/>
  <c r="E17" i="20"/>
  <c r="E13" i="17"/>
  <c r="K13" s="1"/>
  <c r="E13" i="19"/>
  <c r="E13" i="20"/>
  <c r="E40" i="17"/>
  <c r="E40" i="18"/>
  <c r="E40" i="20"/>
  <c r="E40" i="19"/>
  <c r="E30"/>
  <c r="E30" i="17"/>
  <c r="K30" s="1"/>
  <c r="E30" i="20"/>
  <c r="E30" i="18"/>
  <c r="K22" i="6"/>
  <c r="E22" i="19"/>
  <c r="E22" i="20"/>
  <c r="E22" i="18"/>
  <c r="E22" i="17"/>
  <c r="E14" i="19"/>
  <c r="E14" i="20"/>
  <c r="E14" i="18"/>
  <c r="E14" i="17"/>
  <c r="K14" s="1"/>
  <c r="C27" i="21"/>
  <c r="E35" i="20"/>
  <c r="E35" i="17"/>
  <c r="K35" s="1"/>
  <c r="M35" s="1"/>
  <c r="D31" i="23" s="1"/>
  <c r="E35" i="19"/>
  <c r="E35" i="18"/>
  <c r="E31" i="20"/>
  <c r="E31" i="17"/>
  <c r="K31" s="1"/>
  <c r="M31" s="1"/>
  <c r="D27" i="23" s="1"/>
  <c r="E31" i="19"/>
  <c r="E31" i="18"/>
  <c r="E23" i="20"/>
  <c r="E23" i="17"/>
  <c r="K23" s="1"/>
  <c r="E23" i="19"/>
  <c r="E23" i="18"/>
  <c r="E11" i="17"/>
  <c r="K11" s="1"/>
  <c r="E11" i="19"/>
  <c r="E11" i="20"/>
  <c r="E41" i="18"/>
  <c r="E41" i="17"/>
  <c r="E41" i="20"/>
  <c r="E41" i="19"/>
  <c r="E36"/>
  <c r="E36" i="18"/>
  <c r="C28" i="21"/>
  <c r="E36" i="20"/>
  <c r="E36" i="17"/>
  <c r="K36" s="1"/>
  <c r="M36" s="1"/>
  <c r="D32" i="23" s="1"/>
  <c r="E32" i="20"/>
  <c r="E32" i="18"/>
  <c r="C24" i="21"/>
  <c r="E32" i="19"/>
  <c r="E32" i="17"/>
  <c r="K32" s="1"/>
  <c r="M32" s="1"/>
  <c r="D28" i="23" s="1"/>
  <c r="K28" i="6"/>
  <c r="E28" i="18"/>
  <c r="E28" i="20"/>
  <c r="E28" i="19"/>
  <c r="E28" i="17"/>
  <c r="K28" s="1"/>
  <c r="K24" i="6"/>
  <c r="E24" i="20"/>
  <c r="E24" i="19"/>
  <c r="E24" i="18"/>
  <c r="E24" i="17"/>
  <c r="K24" s="1"/>
  <c r="K20" i="6"/>
  <c r="E20" i="17"/>
  <c r="K20" s="1"/>
  <c r="E20" i="18"/>
  <c r="E20" i="20"/>
  <c r="E20" i="19"/>
  <c r="K16" i="6"/>
  <c r="E16" i="17"/>
  <c r="K16" s="1"/>
  <c r="E16" i="18"/>
  <c r="E16" i="20"/>
  <c r="E16" i="19"/>
  <c r="K12" i="6"/>
  <c r="E12" i="20"/>
  <c r="E12" i="19"/>
  <c r="E12" i="17"/>
  <c r="K12" s="1"/>
  <c r="C67" i="13"/>
  <c r="T108"/>
  <c r="I49"/>
  <c r="AO49"/>
  <c r="BD19"/>
  <c r="BD21" s="1"/>
  <c r="BF89"/>
  <c r="AA19"/>
  <c r="AA21" s="1"/>
  <c r="M93"/>
  <c r="I93"/>
  <c r="D46"/>
  <c r="L49"/>
  <c r="U86"/>
  <c r="N86"/>
  <c r="X49"/>
  <c r="X53"/>
  <c r="H46"/>
  <c r="AQ19"/>
  <c r="H49"/>
  <c r="AQ46"/>
  <c r="AH89"/>
  <c r="AG46"/>
  <c r="T49"/>
  <c r="BF49"/>
  <c r="AF46"/>
  <c r="AI89"/>
  <c r="AB49"/>
  <c r="AY46"/>
  <c r="J19"/>
  <c r="J21" s="1"/>
  <c r="J46"/>
  <c r="K33" i="6"/>
  <c r="M33" s="1"/>
  <c r="Z78" i="13"/>
  <c r="AD116"/>
  <c r="W115"/>
  <c r="E8" i="17"/>
  <c r="K26" i="6"/>
  <c r="AN72" i="13"/>
  <c r="Q70"/>
  <c r="AH116"/>
  <c r="V115"/>
  <c r="AD76"/>
  <c r="K29" i="6"/>
  <c r="K34"/>
  <c r="M34" s="1"/>
  <c r="O38" s="1"/>
  <c r="K21"/>
  <c r="K13"/>
  <c r="K10"/>
  <c r="K9"/>
  <c r="K25"/>
  <c r="BD53" i="13"/>
  <c r="BD46"/>
  <c r="BE86"/>
  <c r="BA46"/>
  <c r="AX46"/>
  <c r="Y116"/>
  <c r="AV34"/>
  <c r="O114"/>
  <c r="M75"/>
  <c r="F92" i="12"/>
  <c r="T76" i="13"/>
  <c r="J117"/>
  <c r="BE34"/>
  <c r="BD38"/>
  <c r="O115"/>
  <c r="T116"/>
  <c r="AF34"/>
  <c r="AB36"/>
  <c r="AR36"/>
  <c r="AG37"/>
  <c r="AW37"/>
  <c r="X37"/>
  <c r="AI34"/>
  <c r="AY34"/>
  <c r="AM35"/>
  <c r="AH38"/>
  <c r="AX38"/>
  <c r="BB118" s="1"/>
  <c r="BC38"/>
  <c r="BC78" s="1"/>
  <c r="N116"/>
  <c r="BB34"/>
  <c r="I76"/>
  <c r="AZ35"/>
  <c r="BA34"/>
  <c r="BA38"/>
  <c r="BB31"/>
  <c r="BD31"/>
  <c r="J71"/>
  <c r="AX32"/>
  <c r="AA30"/>
  <c r="AE31"/>
  <c r="AW31"/>
  <c r="F39" i="12"/>
  <c r="F135" s="1"/>
  <c r="AI71" i="13"/>
  <c r="BD32"/>
  <c r="S111"/>
  <c r="K72"/>
  <c r="BC31"/>
  <c r="AF30"/>
  <c r="AH32"/>
  <c r="AL32"/>
  <c r="AY32"/>
  <c r="X30"/>
  <c r="Y70" s="1"/>
  <c r="Z30"/>
  <c r="AP30"/>
  <c r="AU30"/>
  <c r="AG31"/>
  <c r="AG111" s="1"/>
  <c r="AK31"/>
  <c r="AT31"/>
  <c r="AX31"/>
  <c r="AX70"/>
  <c r="F151" i="12"/>
  <c r="AK32" i="13"/>
  <c r="AQ30"/>
  <c r="AZ32"/>
  <c r="AZ31"/>
  <c r="E39" i="12"/>
  <c r="W26" i="13"/>
  <c r="W67"/>
  <c r="AH28"/>
  <c r="AH68" s="1"/>
  <c r="AF27"/>
  <c r="W108"/>
  <c r="BE28"/>
  <c r="AN28"/>
  <c r="X27"/>
  <c r="AJ28"/>
  <c r="AZ28"/>
  <c r="Y28"/>
  <c r="BA27"/>
  <c r="AX28"/>
  <c r="AW27"/>
  <c r="F148" i="12"/>
  <c r="BB28" i="13"/>
  <c r="BC68" s="1"/>
  <c r="AY28"/>
  <c r="AT27"/>
  <c r="AU27"/>
  <c r="AH27"/>
  <c r="C85" i="12"/>
  <c r="L114" i="13"/>
  <c r="C39" i="12"/>
  <c r="C134" s="1"/>
  <c r="J107" i="13"/>
  <c r="C148" i="12"/>
  <c r="K107" i="13"/>
  <c r="G107"/>
  <c r="B148" i="12"/>
  <c r="E77" i="13"/>
  <c r="L110"/>
  <c r="E71"/>
  <c r="M117"/>
  <c r="G78"/>
  <c r="P19" i="12"/>
  <c r="O86" i="13"/>
  <c r="S86"/>
  <c r="P46"/>
  <c r="AC89"/>
  <c r="Y49"/>
  <c r="Z49"/>
  <c r="BC27"/>
  <c r="BB27"/>
  <c r="BD27"/>
  <c r="BE27"/>
  <c r="BB30"/>
  <c r="BD30"/>
  <c r="BE30"/>
  <c r="BE35"/>
  <c r="BD35"/>
  <c r="BC35"/>
  <c r="L70"/>
  <c r="O110"/>
  <c r="H117"/>
  <c r="AC75"/>
  <c r="BK19"/>
  <c r="BO99" s="1"/>
  <c r="K19" i="6"/>
  <c r="E7" i="17"/>
  <c r="K7" i="6"/>
  <c r="R77" i="13"/>
  <c r="K110"/>
  <c r="AT68"/>
  <c r="AF49"/>
  <c r="G148" i="12"/>
  <c r="G65"/>
  <c r="H65"/>
  <c r="K148"/>
  <c r="L65"/>
  <c r="D155"/>
  <c r="D19"/>
  <c r="E151"/>
  <c r="F68"/>
  <c r="J77" i="13"/>
  <c r="P78"/>
  <c r="AB68"/>
  <c r="H151" i="12"/>
  <c r="H68"/>
  <c r="I68"/>
  <c r="L151"/>
  <c r="M68"/>
  <c r="L19"/>
  <c r="L58" s="1"/>
  <c r="G155"/>
  <c r="G19"/>
  <c r="G58" s="1"/>
  <c r="K155"/>
  <c r="K72"/>
  <c r="O155"/>
  <c r="O19"/>
  <c r="O21" s="1"/>
  <c r="O60" s="1"/>
  <c r="W36" i="13"/>
  <c r="X36"/>
  <c r="Y31"/>
  <c r="W31"/>
  <c r="AW38"/>
  <c r="AT38"/>
  <c r="AU38"/>
  <c r="AG38"/>
  <c r="AD38"/>
  <c r="AE38"/>
  <c r="AP37"/>
  <c r="AR37"/>
  <c r="AS37"/>
  <c r="Z37"/>
  <c r="AA77" s="1"/>
  <c r="AB37"/>
  <c r="AC37"/>
  <c r="AN36"/>
  <c r="AL36"/>
  <c r="AO36"/>
  <c r="AX35"/>
  <c r="AY35"/>
  <c r="AH35"/>
  <c r="AI35"/>
  <c r="AT34"/>
  <c r="AW34"/>
  <c r="AD34"/>
  <c r="AD74" s="1"/>
  <c r="AG34"/>
  <c r="AS32"/>
  <c r="AR32"/>
  <c r="AC32"/>
  <c r="AB32"/>
  <c r="AO31"/>
  <c r="AM31"/>
  <c r="AL31"/>
  <c r="BJ30"/>
  <c r="BN110" s="1"/>
  <c r="AY30"/>
  <c r="BA30"/>
  <c r="AV28"/>
  <c r="AU28"/>
  <c r="AW28"/>
  <c r="AQ27"/>
  <c r="AP27"/>
  <c r="AP67" s="1"/>
  <c r="AW93"/>
  <c r="AW53"/>
  <c r="AO93"/>
  <c r="AO53"/>
  <c r="AG93"/>
  <c r="AH53"/>
  <c r="AG53"/>
  <c r="AC93"/>
  <c r="AC53"/>
  <c r="AC46"/>
  <c r="AD46"/>
  <c r="D39" i="12"/>
  <c r="D85"/>
  <c r="AK19" i="13"/>
  <c r="AK21" s="1"/>
  <c r="U67"/>
  <c r="L23" i="17"/>
  <c r="BL36" i="13"/>
  <c r="BP116" s="1"/>
  <c r="BL31"/>
  <c r="BP111" s="1"/>
  <c r="Y93"/>
  <c r="BL38"/>
  <c r="BP118" s="1"/>
  <c r="BL34"/>
  <c r="BP114" s="1"/>
  <c r="BL28"/>
  <c r="BE49"/>
  <c r="BF93"/>
  <c r="BA49"/>
  <c r="AG89"/>
  <c r="AD49"/>
  <c r="E155" i="12"/>
  <c r="D148"/>
  <c r="D88"/>
  <c r="K93" i="13"/>
  <c r="R86"/>
  <c r="L86"/>
  <c r="E19"/>
  <c r="E21" s="1"/>
  <c r="Y19"/>
  <c r="Y21" s="1"/>
  <c r="V89"/>
  <c r="V19"/>
  <c r="V21" s="1"/>
  <c r="BL37"/>
  <c r="BP117" s="1"/>
  <c r="BL32"/>
  <c r="BP112" s="1"/>
  <c r="AC114"/>
  <c r="BG19"/>
  <c r="BG21" s="1"/>
  <c r="AR53"/>
  <c r="T53"/>
  <c r="L53"/>
  <c r="P86"/>
  <c r="K23" i="6"/>
  <c r="H35"/>
  <c r="K35"/>
  <c r="M35" s="1"/>
  <c r="H19"/>
  <c r="J34"/>
  <c r="J18"/>
  <c r="J10"/>
  <c r="H15"/>
  <c r="H31"/>
  <c r="J26"/>
  <c r="H18"/>
  <c r="H14"/>
  <c r="H22"/>
  <c r="J21"/>
  <c r="K14"/>
  <c r="K30"/>
  <c r="H7"/>
  <c r="K11"/>
  <c r="H23"/>
  <c r="K27"/>
  <c r="H30"/>
  <c r="J29"/>
  <c r="J13"/>
  <c r="E10" i="17"/>
  <c r="L26" i="6"/>
  <c r="M17" s="1"/>
  <c r="C13" i="23" s="1"/>
  <c r="H10" i="6"/>
  <c r="H26"/>
  <c r="H34"/>
  <c r="H11"/>
  <c r="K15"/>
  <c r="H27"/>
  <c r="K31"/>
  <c r="M31" s="1"/>
  <c r="C27" i="23" s="1"/>
  <c r="J33" i="6"/>
  <c r="J25"/>
  <c r="J17"/>
  <c r="J9"/>
  <c r="C23" i="21"/>
  <c r="J35" i="6"/>
  <c r="J27"/>
  <c r="J19"/>
  <c r="J11"/>
  <c r="H8"/>
  <c r="H12"/>
  <c r="H16"/>
  <c r="H20"/>
  <c r="H24"/>
  <c r="H28"/>
  <c r="K32"/>
  <c r="M32" s="1"/>
  <c r="H9"/>
  <c r="H13"/>
  <c r="H17"/>
  <c r="H21"/>
  <c r="H25"/>
  <c r="H29"/>
  <c r="H33"/>
  <c r="J32"/>
  <c r="J28"/>
  <c r="J24"/>
  <c r="J20"/>
  <c r="J16"/>
  <c r="J12"/>
  <c r="J8"/>
  <c r="H32"/>
  <c r="J31"/>
  <c r="J23"/>
  <c r="J15"/>
  <c r="D7" i="17"/>
  <c r="J7" s="1"/>
  <c r="N89" i="13"/>
  <c r="M46"/>
  <c r="U46"/>
  <c r="K49"/>
  <c r="G53"/>
  <c r="Q53"/>
  <c r="AI19"/>
  <c r="AI21" s="1"/>
  <c r="L46"/>
  <c r="T46"/>
  <c r="N53"/>
  <c r="E46"/>
  <c r="I86"/>
  <c r="L67"/>
  <c r="Y107"/>
  <c r="S71"/>
  <c r="AE112"/>
  <c r="AA74"/>
  <c r="AF118"/>
  <c r="Y112"/>
  <c r="AN111"/>
  <c r="AQ118"/>
  <c r="X114"/>
  <c r="AJ49"/>
  <c r="AV53"/>
  <c r="AI46"/>
  <c r="AI49"/>
  <c r="AB53"/>
  <c r="BB89"/>
  <c r="AF19"/>
  <c r="AR89"/>
  <c r="AM49"/>
  <c r="AL49"/>
  <c r="AE49"/>
  <c r="AM86"/>
  <c r="N19"/>
  <c r="N21" s="1"/>
  <c r="X46"/>
  <c r="S46"/>
  <c r="X86"/>
  <c r="AY19"/>
  <c r="AY21" s="1"/>
  <c r="R46"/>
  <c r="F53"/>
  <c r="I46"/>
  <c r="E67"/>
  <c r="K67"/>
  <c r="AH49"/>
  <c r="AF53"/>
  <c r="AG49"/>
  <c r="BE89"/>
  <c r="BC93"/>
  <c r="BG53"/>
  <c r="AM89"/>
  <c r="AK89"/>
  <c r="AA49"/>
  <c r="AH46"/>
  <c r="F19"/>
  <c r="F21" s="1"/>
  <c r="R49"/>
  <c r="M86"/>
  <c r="BJ19"/>
  <c r="BN99" s="1"/>
  <c r="O46"/>
  <c r="O49"/>
  <c r="U53"/>
  <c r="N46"/>
  <c r="L117"/>
  <c r="H76"/>
  <c r="AP46"/>
  <c r="AN49"/>
  <c r="AJ53"/>
  <c r="AZ53"/>
  <c r="AK49"/>
  <c r="AA46"/>
  <c r="K19"/>
  <c r="J93"/>
  <c r="C53"/>
  <c r="C49"/>
  <c r="Q68"/>
  <c r="X108"/>
  <c r="Y74"/>
  <c r="AT108"/>
  <c r="V70"/>
  <c r="AB114"/>
  <c r="W75"/>
  <c r="AU114"/>
  <c r="AE114"/>
  <c r="P116"/>
  <c r="K118"/>
  <c r="BB75"/>
  <c r="T72"/>
  <c r="P74"/>
  <c r="AF115"/>
  <c r="C72"/>
  <c r="AJ71"/>
  <c r="Z76"/>
  <c r="Z72"/>
  <c r="AR68"/>
  <c r="AZ118"/>
  <c r="W70"/>
  <c r="AV118"/>
  <c r="AA114"/>
  <c r="D77"/>
  <c r="AB108"/>
  <c r="AD70"/>
  <c r="X68"/>
  <c r="AB74"/>
  <c r="D67"/>
  <c r="I114"/>
  <c r="U74"/>
  <c r="BC46"/>
  <c r="BB46"/>
  <c r="BF46"/>
  <c r="BF86"/>
  <c r="BF19"/>
  <c r="BG46"/>
  <c r="D53"/>
  <c r="D19"/>
  <c r="D21" s="1"/>
  <c r="AO67"/>
  <c r="AX9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AW19"/>
  <c r="G114"/>
  <c r="BB19"/>
  <c r="AO46"/>
  <c r="W19"/>
  <c r="AQ21"/>
  <c r="P53"/>
  <c r="O93"/>
  <c r="I111"/>
  <c r="AW86"/>
  <c r="AW46"/>
  <c r="BA86"/>
  <c r="AL86"/>
  <c r="AL46"/>
  <c r="L93"/>
  <c r="L19"/>
  <c r="L21" s="1"/>
  <c r="U89"/>
  <c r="V49"/>
  <c r="U49"/>
  <c r="Q89"/>
  <c r="Q19"/>
  <c r="Q21" s="1"/>
  <c r="M89"/>
  <c r="N49"/>
  <c r="M49"/>
  <c r="I89"/>
  <c r="I19"/>
  <c r="I21" s="1"/>
  <c r="E49"/>
  <c r="F49"/>
  <c r="F110"/>
  <c r="F71"/>
  <c r="F111"/>
  <c r="K76"/>
  <c r="J118"/>
  <c r="P110"/>
  <c r="O68"/>
  <c r="C71"/>
  <c r="T71"/>
  <c r="X111"/>
  <c r="X115"/>
  <c r="AG110"/>
  <c r="AW115"/>
  <c r="AC116"/>
  <c r="BA116"/>
  <c r="AE117"/>
  <c r="AM77"/>
  <c r="AQ117"/>
  <c r="AU117"/>
  <c r="AB78"/>
  <c r="AA78"/>
  <c r="W107"/>
  <c r="AC110"/>
  <c r="Y110"/>
  <c r="Y75"/>
  <c r="AA117"/>
  <c r="AV110"/>
  <c r="AD111"/>
  <c r="Z75"/>
  <c r="W68"/>
  <c r="V111"/>
  <c r="V114"/>
  <c r="W74"/>
  <c r="AT86"/>
  <c r="AT46"/>
  <c r="AB86"/>
  <c r="AB19"/>
  <c r="T93"/>
  <c r="T19"/>
  <c r="T21" s="1"/>
  <c r="Y46"/>
  <c r="Y86"/>
  <c r="AO19"/>
  <c r="O19"/>
  <c r="S93"/>
  <c r="E53"/>
  <c r="Q49"/>
  <c r="Y89"/>
  <c r="J49"/>
  <c r="M70"/>
  <c r="AA89"/>
  <c r="U19"/>
  <c r="U21" s="1"/>
  <c r="BE93"/>
  <c r="BE19"/>
  <c r="AZ86"/>
  <c r="AZ46"/>
  <c r="AJ86"/>
  <c r="AJ46"/>
  <c r="J68"/>
  <c r="J108"/>
  <c r="G117"/>
  <c r="S118"/>
  <c r="AM112"/>
  <c r="BA115"/>
  <c r="BH19"/>
  <c r="BH21" s="1"/>
  <c r="BA93"/>
  <c r="BB53"/>
  <c r="BA19"/>
  <c r="BA21" s="1"/>
  <c r="AR93"/>
  <c r="AR19"/>
  <c r="AR21" s="1"/>
  <c r="P93"/>
  <c r="P19"/>
  <c r="H93"/>
  <c r="H19"/>
  <c r="H21" s="1"/>
  <c r="K53"/>
  <c r="S53"/>
  <c r="AM19"/>
  <c r="AU19"/>
  <c r="J53"/>
  <c r="R53"/>
  <c r="X93"/>
  <c r="BG89"/>
  <c r="C77"/>
  <c r="AA108"/>
  <c r="AI112"/>
  <c r="AV46"/>
  <c r="AM46"/>
  <c r="BD86"/>
  <c r="AB93"/>
  <c r="AX86"/>
  <c r="AU86"/>
  <c r="AS46"/>
  <c r="AP86"/>
  <c r="AK46"/>
  <c r="R19"/>
  <c r="R21" s="1"/>
  <c r="M19"/>
  <c r="M21" s="1"/>
  <c r="U93"/>
  <c r="J86"/>
  <c r="AR86"/>
  <c r="AR46"/>
  <c r="BH89"/>
  <c r="AC86"/>
  <c r="Y53"/>
  <c r="AC19"/>
  <c r="BC49"/>
  <c r="F46"/>
  <c r="V93"/>
  <c r="W86"/>
  <c r="I77"/>
  <c r="U71"/>
  <c r="O118"/>
  <c r="AC74"/>
  <c r="AR78"/>
  <c r="BF53"/>
  <c r="BA89"/>
  <c r="AV86"/>
  <c r="AS86"/>
  <c r="AN86"/>
  <c r="AK86"/>
  <c r="AA86"/>
  <c r="S19"/>
  <c r="C19"/>
  <c r="C21" s="1"/>
  <c r="N93"/>
  <c r="D49"/>
  <c r="BM21"/>
  <c r="BQ101" s="1"/>
  <c r="P68"/>
  <c r="W110"/>
  <c r="U72"/>
  <c r="G68"/>
  <c r="BC86"/>
  <c r="BC53"/>
  <c r="AA93"/>
  <c r="AD89"/>
  <c r="AB89"/>
  <c r="AE86"/>
  <c r="B19"/>
  <c r="B21" s="1"/>
  <c r="O108"/>
  <c r="K111"/>
  <c r="Q112"/>
  <c r="O75"/>
  <c r="Q116"/>
  <c r="N76"/>
  <c r="M76"/>
  <c r="O77"/>
  <c r="R78"/>
  <c r="T107"/>
  <c r="P107"/>
  <c r="G70"/>
  <c r="G110"/>
  <c r="F74"/>
  <c r="Z114"/>
  <c r="Z74"/>
  <c r="AC78"/>
  <c r="X75"/>
  <c r="AB115"/>
  <c r="AL75"/>
  <c r="Z108"/>
  <c r="Y114"/>
  <c r="H112"/>
  <c r="AL74"/>
  <c r="AO72"/>
  <c r="N72"/>
  <c r="K116"/>
  <c r="U112"/>
  <c r="V72"/>
  <c r="W114"/>
  <c r="N67"/>
  <c r="R71"/>
  <c r="R111"/>
  <c r="P72"/>
  <c r="J115"/>
  <c r="K75"/>
  <c r="R75"/>
  <c r="R115"/>
  <c r="I117"/>
  <c r="Q118"/>
  <c r="Q78"/>
  <c r="M77"/>
  <c r="L77"/>
  <c r="G74"/>
  <c r="Q72"/>
  <c r="AD71"/>
  <c r="AC118"/>
  <c r="AG108"/>
  <c r="Q108"/>
  <c r="M108"/>
  <c r="Q111"/>
  <c r="U111"/>
  <c r="S72"/>
  <c r="U114"/>
  <c r="E78"/>
  <c r="T78"/>
  <c r="N108"/>
  <c r="N68"/>
  <c r="U110"/>
  <c r="S112"/>
  <c r="O72"/>
  <c r="T114"/>
  <c r="Q74"/>
  <c r="P114"/>
  <c r="E75"/>
  <c r="Q115"/>
  <c r="N75"/>
  <c r="T115"/>
  <c r="H116"/>
  <c r="L116"/>
  <c r="K117"/>
  <c r="K77"/>
  <c r="F78"/>
  <c r="AW116"/>
  <c r="W112"/>
  <c r="AA112"/>
  <c r="AC115"/>
  <c r="Y115"/>
  <c r="AC70"/>
  <c r="P117"/>
  <c r="AR110"/>
  <c r="AH111"/>
  <c r="Q75"/>
  <c r="R112"/>
  <c r="I71"/>
  <c r="T112"/>
  <c r="N115"/>
  <c r="O117"/>
  <c r="K78"/>
  <c r="L76"/>
  <c r="S67"/>
  <c r="M16" i="6"/>
  <c r="C12" i="23" s="1"/>
  <c r="M25" i="6"/>
  <c r="C21" i="23" s="1"/>
  <c r="BI89" i="13"/>
  <c r="BI53"/>
  <c r="BI46"/>
  <c r="F115"/>
  <c r="N71"/>
  <c r="BH86"/>
  <c r="AT19"/>
  <c r="AP19"/>
  <c r="AN19"/>
  <c r="AL19"/>
  <c r="AJ19"/>
  <c r="AH19"/>
  <c r="Z19"/>
  <c r="AS93"/>
  <c r="AQ93"/>
  <c r="AC49"/>
  <c r="S78"/>
  <c r="P70"/>
  <c r="R72"/>
  <c r="P115"/>
  <c r="H71"/>
  <c r="V118"/>
  <c r="W78"/>
  <c r="Z118"/>
  <c r="BJ37"/>
  <c r="BN117" s="1"/>
  <c r="BM37"/>
  <c r="BJ35"/>
  <c r="BN115" s="1"/>
  <c r="BJ32"/>
  <c r="BN112" s="1"/>
  <c r="BM32"/>
  <c r="BJ38"/>
  <c r="BN118" s="1"/>
  <c r="BM38"/>
  <c r="BJ36"/>
  <c r="BN116" s="1"/>
  <c r="BM36"/>
  <c r="BJ34"/>
  <c r="BN114" s="1"/>
  <c r="BM34"/>
  <c r="BJ31"/>
  <c r="BN111" s="1"/>
  <c r="BM31"/>
  <c r="BJ28"/>
  <c r="BM28"/>
  <c r="Q21" i="12"/>
  <c r="M111" i="13"/>
  <c r="Q110"/>
  <c r="R107"/>
  <c r="T67"/>
  <c r="M78"/>
  <c r="P77"/>
  <c r="H77"/>
  <c r="M67"/>
  <c r="N107"/>
  <c r="L78"/>
  <c r="P75"/>
  <c r="T74"/>
  <c r="L74"/>
  <c r="F70"/>
  <c r="R74"/>
  <c r="K70"/>
  <c r="L72" i="12"/>
  <c r="N19"/>
  <c r="J19"/>
  <c r="I65"/>
  <c r="K68"/>
  <c r="O72"/>
  <c r="H72"/>
  <c r="M19"/>
  <c r="M58" s="1"/>
  <c r="I19"/>
  <c r="I58" s="1"/>
  <c r="N65"/>
  <c r="J65"/>
  <c r="M72"/>
  <c r="I72"/>
  <c r="L68"/>
  <c r="O65"/>
  <c r="K65"/>
  <c r="AX27" i="13"/>
  <c r="AS27"/>
  <c r="AK27"/>
  <c r="AY27"/>
  <c r="AR27"/>
  <c r="AJ27"/>
  <c r="AB27"/>
  <c r="Z27"/>
  <c r="G72" i="12"/>
  <c r="BK27" i="13"/>
  <c r="G111"/>
  <c r="K68"/>
  <c r="S74"/>
  <c r="S114"/>
  <c r="K114"/>
  <c r="BD68"/>
  <c r="AA68"/>
  <c r="AM108"/>
  <c r="AS68"/>
  <c r="AQ68"/>
  <c r="AQ112"/>
  <c r="AU112"/>
  <c r="AW70"/>
  <c r="BE111"/>
  <c r="BH53"/>
  <c r="BI93"/>
  <c r="BB93"/>
  <c r="AZ19"/>
  <c r="AV19"/>
  <c r="BI19"/>
  <c r="BM99" s="1"/>
  <c r="BH93"/>
  <c r="BC19"/>
  <c r="BD49"/>
  <c r="BB49"/>
  <c r="AR49"/>
  <c r="AV49"/>
  <c r="AZ49"/>
  <c r="AQ49"/>
  <c r="AU49"/>
  <c r="AY49"/>
  <c r="BD89"/>
  <c r="BI49"/>
  <c r="BL19"/>
  <c r="BP99" s="1"/>
  <c r="BH49"/>
  <c r="BB86"/>
  <c r="BH46"/>
  <c r="BI86"/>
  <c r="F72" i="12"/>
  <c r="D72"/>
  <c r="U70" i="13"/>
  <c r="T70"/>
  <c r="T110"/>
  <c r="I110"/>
  <c r="D72"/>
  <c r="M110"/>
  <c r="C70"/>
  <c r="J70"/>
  <c r="J110"/>
  <c r="G71"/>
  <c r="S110"/>
  <c r="E72"/>
  <c r="BF71"/>
  <c r="AE70"/>
  <c r="AX110"/>
  <c r="AA72"/>
  <c r="C151" i="12"/>
  <c r="M68" i="13"/>
  <c r="L68"/>
  <c r="P108"/>
  <c r="I148" i="12"/>
  <c r="I137"/>
  <c r="I141"/>
  <c r="G134"/>
  <c r="AN110" i="13"/>
  <c r="P153" i="12"/>
  <c r="AQ108" i="13"/>
  <c r="AC68"/>
  <c r="BF72"/>
  <c r="BF29"/>
  <c r="BE112"/>
  <c r="P159" i="12"/>
  <c r="AN29" i="13"/>
  <c r="P150" i="12"/>
  <c r="P160"/>
  <c r="P158"/>
  <c r="P156"/>
  <c r="O137"/>
  <c r="O135"/>
  <c r="O143"/>
  <c r="O136"/>
  <c r="O140"/>
  <c r="O144"/>
  <c r="O141"/>
  <c r="O139"/>
  <c r="O145"/>
  <c r="O138"/>
  <c r="O142"/>
  <c r="O146"/>
  <c r="O134"/>
  <c r="M135"/>
  <c r="M143"/>
  <c r="M136"/>
  <c r="M140"/>
  <c r="M144"/>
  <c r="M139"/>
  <c r="M145"/>
  <c r="M138"/>
  <c r="M142"/>
  <c r="M146"/>
  <c r="M134"/>
  <c r="M137"/>
  <c r="M141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J98"/>
  <c r="I135"/>
  <c r="I143"/>
  <c r="I136"/>
  <c r="I140"/>
  <c r="I144"/>
  <c r="I134"/>
  <c r="G139"/>
  <c r="G145"/>
  <c r="G138"/>
  <c r="G142"/>
  <c r="G146"/>
  <c r="H98"/>
  <c r="G135"/>
  <c r="G143"/>
  <c r="G136"/>
  <c r="G140"/>
  <c r="G144"/>
  <c r="G137"/>
  <c r="G141"/>
  <c r="P149"/>
  <c r="P154"/>
  <c r="P152"/>
  <c r="P157"/>
  <c r="H100"/>
  <c r="AN67" i="13"/>
  <c r="AM67"/>
  <c r="AM107"/>
  <c r="AM26"/>
  <c r="AE67"/>
  <c r="BH27"/>
  <c r="BI27"/>
  <c r="BG27"/>
  <c r="BK32"/>
  <c r="BO112" s="1"/>
  <c r="BH32"/>
  <c r="BG32"/>
  <c r="BI32"/>
  <c r="BH30"/>
  <c r="BG30"/>
  <c r="BI30"/>
  <c r="BG37"/>
  <c r="BK37"/>
  <c r="BO117" s="1"/>
  <c r="BH37"/>
  <c r="BI37"/>
  <c r="BI35"/>
  <c r="BH35"/>
  <c r="BG35"/>
  <c r="AZ107"/>
  <c r="AI107"/>
  <c r="AI26"/>
  <c r="AD67"/>
  <c r="AC107"/>
  <c r="AC26"/>
  <c r="BK28"/>
  <c r="BG28"/>
  <c r="BI28"/>
  <c r="BH28"/>
  <c r="BG31"/>
  <c r="BI31"/>
  <c r="BK31"/>
  <c r="BO111" s="1"/>
  <c r="BH31"/>
  <c r="BK38"/>
  <c r="BO118" s="1"/>
  <c r="BH38"/>
  <c r="BG38"/>
  <c r="BI38"/>
  <c r="BK36"/>
  <c r="BO116" s="1"/>
  <c r="BG36"/>
  <c r="BI36"/>
  <c r="BH36"/>
  <c r="BK34"/>
  <c r="BO114" s="1"/>
  <c r="BH34"/>
  <c r="BG34"/>
  <c r="BI34"/>
  <c r="V52" i="12" l="1"/>
  <c r="W52" s="1"/>
  <c r="X52" s="1"/>
  <c r="Y52" s="1"/>
  <c r="U52"/>
  <c r="Y72" i="13"/>
  <c r="Y117"/>
  <c r="BS73"/>
  <c r="BS69"/>
  <c r="K9" i="17"/>
  <c r="H37"/>
  <c r="C30" i="23"/>
  <c r="C82" s="1"/>
  <c r="C28"/>
  <c r="C80" s="1"/>
  <c r="O36" i="6"/>
  <c r="D28" i="21" s="1"/>
  <c r="Q35" i="6"/>
  <c r="C31" i="23"/>
  <c r="C83" s="1"/>
  <c r="N36" i="6"/>
  <c r="C29" i="23"/>
  <c r="C81" s="1"/>
  <c r="O37" i="6"/>
  <c r="D29" i="21" s="1"/>
  <c r="Q34" i="6"/>
  <c r="K7" i="19"/>
  <c r="H7"/>
  <c r="H10" i="20"/>
  <c r="K10"/>
  <c r="K8"/>
  <c r="H8"/>
  <c r="H7"/>
  <c r="K7"/>
  <c r="K9"/>
  <c r="H9"/>
  <c r="H9" i="19"/>
  <c r="K9"/>
  <c r="K10"/>
  <c r="H10"/>
  <c r="K8"/>
  <c r="H8"/>
  <c r="K59" i="13"/>
  <c r="BD59"/>
  <c r="X112"/>
  <c r="AF59"/>
  <c r="BN61"/>
  <c r="AI101"/>
  <c r="B144" i="12"/>
  <c r="B140"/>
  <c r="B138"/>
  <c r="H58"/>
  <c r="B134"/>
  <c r="B143"/>
  <c r="B145"/>
  <c r="B136"/>
  <c r="B139"/>
  <c r="B141"/>
  <c r="B146"/>
  <c r="B135"/>
  <c r="B142"/>
  <c r="B137"/>
  <c r="P21"/>
  <c r="P78"/>
  <c r="F78"/>
  <c r="E78"/>
  <c r="B60"/>
  <c r="BM108" i="13"/>
  <c r="BM114"/>
  <c r="BQ114"/>
  <c r="BN74"/>
  <c r="BQ118"/>
  <c r="BM118"/>
  <c r="BN78"/>
  <c r="BQ111"/>
  <c r="BM111"/>
  <c r="BN71"/>
  <c r="BM116"/>
  <c r="BN76"/>
  <c r="BQ116"/>
  <c r="BM112"/>
  <c r="BN72"/>
  <c r="BQ112"/>
  <c r="Q26" i="17"/>
  <c r="D22" i="23"/>
  <c r="D74" s="1"/>
  <c r="BR73" i="13"/>
  <c r="BR69"/>
  <c r="BM117"/>
  <c r="BQ117"/>
  <c r="BN77"/>
  <c r="M28" i="17"/>
  <c r="O32" s="1"/>
  <c r="E24" i="21" s="1"/>
  <c r="M21" i="6"/>
  <c r="M28"/>
  <c r="C24" i="23" s="1"/>
  <c r="M18" i="6"/>
  <c r="C14" i="23" s="1"/>
  <c r="C66" s="1"/>
  <c r="M10" i="6"/>
  <c r="M29"/>
  <c r="M20"/>
  <c r="C16" i="23" s="1"/>
  <c r="C68" s="1"/>
  <c r="M14" i="6"/>
  <c r="C10" i="23" s="1"/>
  <c r="C62" s="1"/>
  <c r="M22" i="6"/>
  <c r="C18" i="23" s="1"/>
  <c r="C70" s="1"/>
  <c r="M27" i="6"/>
  <c r="M9"/>
  <c r="M13"/>
  <c r="C9" i="23" s="1"/>
  <c r="C61" s="1"/>
  <c r="M11" i="6"/>
  <c r="C7" i="23" s="1"/>
  <c r="C59" s="1"/>
  <c r="M23" i="6"/>
  <c r="C19" i="23" s="1"/>
  <c r="M19" i="6"/>
  <c r="M12"/>
  <c r="C8" i="23" s="1"/>
  <c r="C60" s="1"/>
  <c r="M30" i="6"/>
  <c r="C26" i="23" s="1"/>
  <c r="C78" s="1"/>
  <c r="M8" i="6"/>
  <c r="M24"/>
  <c r="M15"/>
  <c r="C11" i="23" s="1"/>
  <c r="C63" s="1"/>
  <c r="M7" i="6"/>
  <c r="C3" i="23" s="1"/>
  <c r="C55" s="1"/>
  <c r="M26" i="6"/>
  <c r="H17" i="17"/>
  <c r="H9"/>
  <c r="H8"/>
  <c r="K8" i="18"/>
  <c r="H8"/>
  <c r="K9"/>
  <c r="H9"/>
  <c r="K7"/>
  <c r="H7"/>
  <c r="K10"/>
  <c r="H10"/>
  <c r="H28" i="17"/>
  <c r="AA115" i="13"/>
  <c r="Y78"/>
  <c r="AQ99"/>
  <c r="BH101"/>
  <c r="AE101"/>
  <c r="AA33"/>
  <c r="T118"/>
  <c r="AK101"/>
  <c r="Q117"/>
  <c r="R76"/>
  <c r="Q71"/>
  <c r="BF112"/>
  <c r="AI99"/>
  <c r="Y59"/>
  <c r="T111"/>
  <c r="AC71"/>
  <c r="BL59"/>
  <c r="BL99"/>
  <c r="BK59"/>
  <c r="BK99"/>
  <c r="BM59"/>
  <c r="BJ99"/>
  <c r="BJ59"/>
  <c r="AK68"/>
  <c r="B58" i="12"/>
  <c r="C78"/>
  <c r="F146"/>
  <c r="F145"/>
  <c r="F138"/>
  <c r="F41"/>
  <c r="F144"/>
  <c r="F58"/>
  <c r="F142"/>
  <c r="AE107" i="13"/>
  <c r="AG26"/>
  <c r="AG106" s="1"/>
  <c r="AB118"/>
  <c r="U117"/>
  <c r="Z112"/>
  <c r="R108"/>
  <c r="R116"/>
  <c r="X78"/>
  <c r="AA71"/>
  <c r="W72"/>
  <c r="AA26"/>
  <c r="AA106" s="1"/>
  <c r="X118"/>
  <c r="Q77"/>
  <c r="R68"/>
  <c r="AA107"/>
  <c r="AB71"/>
  <c r="V112"/>
  <c r="W77"/>
  <c r="Z117"/>
  <c r="V75"/>
  <c r="P76"/>
  <c r="T75"/>
  <c r="AA75"/>
  <c r="V77"/>
  <c r="C80" i="12"/>
  <c r="AA76" i="13"/>
  <c r="V117"/>
  <c r="Q73"/>
  <c r="S75"/>
  <c r="AB75"/>
  <c r="N117"/>
  <c r="S115"/>
  <c r="O76"/>
  <c r="Q76"/>
  <c r="U75"/>
  <c r="U115"/>
  <c r="O116"/>
  <c r="R117"/>
  <c r="G115"/>
  <c r="V74"/>
  <c r="N77"/>
  <c r="C75"/>
  <c r="D75"/>
  <c r="M72"/>
  <c r="P112"/>
  <c r="N112"/>
  <c r="AT70"/>
  <c r="L112"/>
  <c r="B29"/>
  <c r="C69" s="1"/>
  <c r="AO111"/>
  <c r="AW110"/>
  <c r="S68"/>
  <c r="V108"/>
  <c r="Z33"/>
  <c r="Z73" s="1"/>
  <c r="D76"/>
  <c r="AR118"/>
  <c r="BD76"/>
  <c r="AZ78"/>
  <c r="AD75"/>
  <c r="BD114"/>
  <c r="AS70"/>
  <c r="AF71"/>
  <c r="AK108"/>
  <c r="BM76"/>
  <c r="BJ77"/>
  <c r="BJ117"/>
  <c r="BL76"/>
  <c r="BL116"/>
  <c r="BL118"/>
  <c r="BL78"/>
  <c r="BJ74"/>
  <c r="BJ114"/>
  <c r="BJ78"/>
  <c r="BJ118"/>
  <c r="BM77"/>
  <c r="BL114"/>
  <c r="BL74"/>
  <c r="BK117"/>
  <c r="BK77"/>
  <c r="BM74"/>
  <c r="BM78"/>
  <c r="BJ75"/>
  <c r="BJ115"/>
  <c r="BL77"/>
  <c r="BL117"/>
  <c r="BK74"/>
  <c r="BK114"/>
  <c r="BK76"/>
  <c r="BK116"/>
  <c r="BK78"/>
  <c r="BK118"/>
  <c r="BJ116"/>
  <c r="BJ76"/>
  <c r="AF77"/>
  <c r="BJ71"/>
  <c r="BJ111"/>
  <c r="BJ72"/>
  <c r="BJ112"/>
  <c r="BL72"/>
  <c r="BL112"/>
  <c r="BM72"/>
  <c r="BK71"/>
  <c r="BK111"/>
  <c r="BL111"/>
  <c r="BL71"/>
  <c r="BM71"/>
  <c r="BK72"/>
  <c r="BK112"/>
  <c r="BJ70"/>
  <c r="BJ110"/>
  <c r="BJ68"/>
  <c r="BJ108"/>
  <c r="BL108"/>
  <c r="BL68"/>
  <c r="BK107"/>
  <c r="BM68"/>
  <c r="AM68"/>
  <c r="BK108"/>
  <c r="BK68"/>
  <c r="AL68"/>
  <c r="H25" i="17"/>
  <c r="M11"/>
  <c r="H27"/>
  <c r="M12"/>
  <c r="K37"/>
  <c r="M37" s="1"/>
  <c r="H35"/>
  <c r="M25"/>
  <c r="D21" i="23" s="1"/>
  <c r="M21" i="17"/>
  <c r="D17" i="23" s="1"/>
  <c r="D69" s="1"/>
  <c r="BH99" i="13"/>
  <c r="L72"/>
  <c r="BE116"/>
  <c r="BB77"/>
  <c r="AR111"/>
  <c r="AO115"/>
  <c r="AF108"/>
  <c r="BF116"/>
  <c r="K71"/>
  <c r="AR75"/>
  <c r="Z70"/>
  <c r="N109"/>
  <c r="AJ118"/>
  <c r="AH74"/>
  <c r="AY111"/>
  <c r="O71"/>
  <c r="AJ108"/>
  <c r="AU77"/>
  <c r="BC118"/>
  <c r="C76"/>
  <c r="C39"/>
  <c r="AG68"/>
  <c r="O111"/>
  <c r="U77"/>
  <c r="T117"/>
  <c r="X29"/>
  <c r="X109" s="1"/>
  <c r="J111"/>
  <c r="AS115"/>
  <c r="AF99"/>
  <c r="AF21"/>
  <c r="F59"/>
  <c r="AI108"/>
  <c r="AF68"/>
  <c r="AH77"/>
  <c r="AE108"/>
  <c r="F72"/>
  <c r="N111"/>
  <c r="AC33"/>
  <c r="AC113" s="1"/>
  <c r="G116"/>
  <c r="AJ78"/>
  <c r="V99"/>
  <c r="K99"/>
  <c r="AL108"/>
  <c r="S108"/>
  <c r="AJ117"/>
  <c r="AO116"/>
  <c r="AP77"/>
  <c r="AP108"/>
  <c r="AN115"/>
  <c r="D70"/>
  <c r="H110"/>
  <c r="F75"/>
  <c r="AW76"/>
  <c r="F108"/>
  <c r="AY117"/>
  <c r="AJ115"/>
  <c r="C68"/>
  <c r="B26"/>
  <c r="C66" s="1"/>
  <c r="AK75"/>
  <c r="H70"/>
  <c r="AG75"/>
  <c r="BF117"/>
  <c r="AP114"/>
  <c r="BC76"/>
  <c r="BE76"/>
  <c r="BE117"/>
  <c r="AS78"/>
  <c r="BC116"/>
  <c r="AU116"/>
  <c r="AQ76"/>
  <c r="AK78"/>
  <c r="BF76"/>
  <c r="AL114"/>
  <c r="AQ74"/>
  <c r="AE76"/>
  <c r="AO75"/>
  <c r="AX117"/>
  <c r="AH115"/>
  <c r="AQ116"/>
  <c r="AE77"/>
  <c r="BD74"/>
  <c r="AV76"/>
  <c r="BD116"/>
  <c r="BB76"/>
  <c r="AG116"/>
  <c r="AU115"/>
  <c r="AZ76"/>
  <c r="AW75"/>
  <c r="BB117"/>
  <c r="AU75"/>
  <c r="AZ117"/>
  <c r="AL78"/>
  <c r="AR74"/>
  <c r="AP74"/>
  <c r="AV77"/>
  <c r="AG115"/>
  <c r="AH76"/>
  <c r="BA76"/>
  <c r="AQ33"/>
  <c r="AK74"/>
  <c r="AV75"/>
  <c r="AT116"/>
  <c r="AN78"/>
  <c r="AM78"/>
  <c r="AN114"/>
  <c r="AY116"/>
  <c r="AN118"/>
  <c r="AU111"/>
  <c r="AF111"/>
  <c r="AV71"/>
  <c r="AL70"/>
  <c r="AJ111"/>
  <c r="AS110"/>
  <c r="AO70"/>
  <c r="AO110"/>
  <c r="AO77"/>
  <c r="AG76"/>
  <c r="AQ75"/>
  <c r="AH117"/>
  <c r="AE33"/>
  <c r="AT118"/>
  <c r="AK116"/>
  <c r="BF77"/>
  <c r="AQ78"/>
  <c r="AL117"/>
  <c r="AE116"/>
  <c r="AJ33"/>
  <c r="AP115"/>
  <c r="AX76"/>
  <c r="AO118"/>
  <c r="AI77"/>
  <c r="AO78"/>
  <c r="AX116"/>
  <c r="AF76"/>
  <c r="AM74"/>
  <c r="AR115"/>
  <c r="AF75"/>
  <c r="AY76"/>
  <c r="AN77"/>
  <c r="AN117"/>
  <c r="AT115"/>
  <c r="AE115"/>
  <c r="AS114"/>
  <c r="AG77"/>
  <c r="AK76"/>
  <c r="AV115"/>
  <c r="AP75"/>
  <c r="AP118"/>
  <c r="AJ116"/>
  <c r="AS75"/>
  <c r="BB116"/>
  <c r="BB72"/>
  <c r="AJ72"/>
  <c r="AQ71"/>
  <c r="AI29"/>
  <c r="AJ29"/>
  <c r="AN109" s="1"/>
  <c r="AN112"/>
  <c r="AJ112"/>
  <c r="AO108"/>
  <c r="AS108"/>
  <c r="AO26"/>
  <c r="AP68"/>
  <c r="AE75"/>
  <c r="BC117"/>
  <c r="BD117"/>
  <c r="AI116"/>
  <c r="AM117"/>
  <c r="AJ77"/>
  <c r="BD77"/>
  <c r="BE77"/>
  <c r="AK77"/>
  <c r="AS118"/>
  <c r="AO114"/>
  <c r="AO117"/>
  <c r="AJ76"/>
  <c r="AZ77"/>
  <c r="AM116"/>
  <c r="BA77"/>
  <c r="AF114"/>
  <c r="AR114"/>
  <c r="AU76"/>
  <c r="AI76"/>
  <c r="AK33"/>
  <c r="AZ115"/>
  <c r="AN74"/>
  <c r="BC77"/>
  <c r="AL77"/>
  <c r="AY77"/>
  <c r="AS74"/>
  <c r="AZ116"/>
  <c r="AO74"/>
  <c r="AI117"/>
  <c r="AT76"/>
  <c r="AQ114"/>
  <c r="AP78"/>
  <c r="AV29"/>
  <c r="AW72"/>
  <c r="BC72"/>
  <c r="AJ70"/>
  <c r="AF112"/>
  <c r="AI110"/>
  <c r="AK111"/>
  <c r="BA112"/>
  <c r="AP71"/>
  <c r="AV72"/>
  <c r="AM110"/>
  <c r="AE72"/>
  <c r="AZ110"/>
  <c r="AS71"/>
  <c r="AN70"/>
  <c r="AK110"/>
  <c r="AR71"/>
  <c r="AF72"/>
  <c r="AD112"/>
  <c r="AD29"/>
  <c r="AF29"/>
  <c r="AV111"/>
  <c r="AM70"/>
  <c r="AG72"/>
  <c r="AK70"/>
  <c r="AE71"/>
  <c r="AQ72"/>
  <c r="AI70"/>
  <c r="K78" i="12"/>
  <c r="AP72" i="13"/>
  <c r="AU72"/>
  <c r="AH72"/>
  <c r="AL110"/>
  <c r="AT112"/>
  <c r="K58" i="12"/>
  <c r="O78"/>
  <c r="AH70" i="13"/>
  <c r="AW71"/>
  <c r="AW112"/>
  <c r="AH110"/>
  <c r="AE26"/>
  <c r="AI106" s="1"/>
  <c r="AE68"/>
  <c r="AD108"/>
  <c r="AD26"/>
  <c r="AZ67"/>
  <c r="O58" i="12"/>
  <c r="AL26" i="13"/>
  <c r="AM66" s="1"/>
  <c r="AD68"/>
  <c r="BI112"/>
  <c r="AD107"/>
  <c r="AP26"/>
  <c r="AD72"/>
  <c r="AE74"/>
  <c r="AH75"/>
  <c r="AL33"/>
  <c r="AI118"/>
  <c r="V71"/>
  <c r="W33"/>
  <c r="BD26"/>
  <c r="Z68"/>
  <c r="AN68"/>
  <c r="AT111"/>
  <c r="AP110"/>
  <c r="AP112"/>
  <c r="BC71"/>
  <c r="V110"/>
  <c r="BF111"/>
  <c r="P118"/>
  <c r="L75"/>
  <c r="BE74"/>
  <c r="S76"/>
  <c r="AU108"/>
  <c r="AK114"/>
  <c r="AJ75"/>
  <c r="AP76"/>
  <c r="AU33"/>
  <c r="I118"/>
  <c r="BA67"/>
  <c r="X26"/>
  <c r="V106"/>
  <c r="AY71"/>
  <c r="AU70"/>
  <c r="N78"/>
  <c r="AR61"/>
  <c r="M7" i="17"/>
  <c r="D3" i="23" s="1"/>
  <c r="D55" s="1"/>
  <c r="J99" i="13"/>
  <c r="M23" i="17"/>
  <c r="BH108" i="13"/>
  <c r="AZ70"/>
  <c r="AU74"/>
  <c r="AX115"/>
  <c r="AR77"/>
  <c r="BD115"/>
  <c r="BC70"/>
  <c r="I106"/>
  <c r="V68"/>
  <c r="W106"/>
  <c r="AI68"/>
  <c r="X70"/>
  <c r="AF70"/>
  <c r="O69"/>
  <c r="AE29"/>
  <c r="N110"/>
  <c r="BA74"/>
  <c r="BB33"/>
  <c r="AF116"/>
  <c r="BD78"/>
  <c r="J114"/>
  <c r="U76"/>
  <c r="AU59"/>
  <c r="AL67"/>
  <c r="AQ26"/>
  <c r="AQ106" s="1"/>
  <c r="BA70"/>
  <c r="AM29"/>
  <c r="AN69" s="1"/>
  <c r="AR29"/>
  <c r="AW114"/>
  <c r="AN116"/>
  <c r="AT77"/>
  <c r="AD78"/>
  <c r="AW78"/>
  <c r="X71"/>
  <c r="BB68"/>
  <c r="S107"/>
  <c r="BA68"/>
  <c r="BE108"/>
  <c r="AK72"/>
  <c r="AK71"/>
  <c r="BB78"/>
  <c r="AV116"/>
  <c r="W117"/>
  <c r="M29" i="17"/>
  <c r="H24"/>
  <c r="H13"/>
  <c r="M24"/>
  <c r="M30"/>
  <c r="M27"/>
  <c r="M13"/>
  <c r="O13" s="1"/>
  <c r="E5" i="21" s="1"/>
  <c r="H12" i="17"/>
  <c r="H29"/>
  <c r="H11"/>
  <c r="J29"/>
  <c r="H24" i="19"/>
  <c r="K24"/>
  <c r="H11"/>
  <c r="K11"/>
  <c r="K22" i="18"/>
  <c r="H22"/>
  <c r="K13" i="20"/>
  <c r="H13"/>
  <c r="K17"/>
  <c r="H17"/>
  <c r="K21" i="18"/>
  <c r="H21"/>
  <c r="H29"/>
  <c r="K29"/>
  <c r="H15" i="19"/>
  <c r="K15"/>
  <c r="H27"/>
  <c r="K27"/>
  <c r="K18" i="20"/>
  <c r="H18"/>
  <c r="K26"/>
  <c r="H26"/>
  <c r="H38" i="19"/>
  <c r="K38"/>
  <c r="M38" s="1"/>
  <c r="H20" i="18"/>
  <c r="K20"/>
  <c r="K32"/>
  <c r="M32" s="1"/>
  <c r="E28" i="23" s="1"/>
  <c r="H32" i="18"/>
  <c r="K11" i="20"/>
  <c r="H11"/>
  <c r="H23" i="19"/>
  <c r="K23"/>
  <c r="H31"/>
  <c r="K31"/>
  <c r="M31" s="1"/>
  <c r="H35"/>
  <c r="K35"/>
  <c r="M35" s="1"/>
  <c r="H30"/>
  <c r="K30"/>
  <c r="K13" i="18"/>
  <c r="H13"/>
  <c r="K17"/>
  <c r="H17"/>
  <c r="K33" i="20"/>
  <c r="M33" s="1"/>
  <c r="F29" i="23" s="1"/>
  <c r="H33" i="20"/>
  <c r="K37"/>
  <c r="M37" s="1"/>
  <c r="F33" i="23" s="1"/>
  <c r="H37" i="20"/>
  <c r="K37" i="18"/>
  <c r="M37" s="1"/>
  <c r="E33" i="23" s="1"/>
  <c r="H37" i="18"/>
  <c r="K15" i="20"/>
  <c r="H15"/>
  <c r="K19"/>
  <c r="H19"/>
  <c r="K27"/>
  <c r="H27"/>
  <c r="H26" i="19"/>
  <c r="K26"/>
  <c r="K38" i="18"/>
  <c r="M38" s="1"/>
  <c r="E34" i="23" s="1"/>
  <c r="H38" i="18"/>
  <c r="K12" i="20"/>
  <c r="H12"/>
  <c r="H16" i="18"/>
  <c r="K16"/>
  <c r="K20" i="20"/>
  <c r="H20"/>
  <c r="K28" i="18"/>
  <c r="H28"/>
  <c r="H36" i="19"/>
  <c r="K36"/>
  <c r="M36" s="1"/>
  <c r="K11" i="18"/>
  <c r="H11"/>
  <c r="H23"/>
  <c r="K23"/>
  <c r="H31"/>
  <c r="K31"/>
  <c r="M31" s="1"/>
  <c r="E27" i="23" s="1"/>
  <c r="H35" i="18"/>
  <c r="K35"/>
  <c r="M35" s="1"/>
  <c r="E31" i="23" s="1"/>
  <c r="H14" i="19"/>
  <c r="K14"/>
  <c r="H22"/>
  <c r="K22"/>
  <c r="H21"/>
  <c r="K21"/>
  <c r="H25"/>
  <c r="K25"/>
  <c r="H29"/>
  <c r="K29"/>
  <c r="H33"/>
  <c r="K33"/>
  <c r="M33" s="1"/>
  <c r="H18"/>
  <c r="K18"/>
  <c r="K26" i="18"/>
  <c r="H26"/>
  <c r="K34" i="20"/>
  <c r="M34" s="1"/>
  <c r="F30" i="23" s="1"/>
  <c r="H34" i="20"/>
  <c r="H23" i="17"/>
  <c r="H21"/>
  <c r="K25"/>
  <c r="H16" i="19"/>
  <c r="K16"/>
  <c r="H28"/>
  <c r="K28"/>
  <c r="K32" i="20"/>
  <c r="M32" s="1"/>
  <c r="F28" i="23" s="1"/>
  <c r="H32" i="20"/>
  <c r="K14" i="18"/>
  <c r="H14"/>
  <c r="K30"/>
  <c r="H30"/>
  <c r="H25"/>
  <c r="K25"/>
  <c r="K19"/>
  <c r="H19"/>
  <c r="K12"/>
  <c r="H12"/>
  <c r="K24"/>
  <c r="H24"/>
  <c r="K36" i="20"/>
  <c r="M36" s="1"/>
  <c r="F32" i="23" s="1"/>
  <c r="H36" i="20"/>
  <c r="H12" i="19"/>
  <c r="K12"/>
  <c r="K16" i="20"/>
  <c r="H16"/>
  <c r="H20" i="19"/>
  <c r="K20"/>
  <c r="K24" i="20"/>
  <c r="H24"/>
  <c r="K28"/>
  <c r="H28"/>
  <c r="H32" i="19"/>
  <c r="K32"/>
  <c r="M32" s="1"/>
  <c r="K36" i="18"/>
  <c r="M36" s="1"/>
  <c r="E32" i="23" s="1"/>
  <c r="H36" i="18"/>
  <c r="K23" i="20"/>
  <c r="H23"/>
  <c r="K31"/>
  <c r="M31" s="1"/>
  <c r="F27" i="23" s="1"/>
  <c r="H31" i="20"/>
  <c r="K35"/>
  <c r="M35" s="1"/>
  <c r="F31" i="23" s="1"/>
  <c r="H35" i="20"/>
  <c r="K14"/>
  <c r="H14"/>
  <c r="K22"/>
  <c r="H22"/>
  <c r="K30"/>
  <c r="H30"/>
  <c r="H13" i="19"/>
  <c r="K13"/>
  <c r="H17"/>
  <c r="K17"/>
  <c r="K21" i="20"/>
  <c r="H21"/>
  <c r="K25"/>
  <c r="H25"/>
  <c r="K29"/>
  <c r="H29"/>
  <c r="H33" i="18"/>
  <c r="K33"/>
  <c r="M33" s="1"/>
  <c r="E29" i="23" s="1"/>
  <c r="H37" i="19"/>
  <c r="K37"/>
  <c r="M37" s="1"/>
  <c r="K15" i="18"/>
  <c r="H15"/>
  <c r="H19" i="19"/>
  <c r="K19"/>
  <c r="H27" i="18"/>
  <c r="K27"/>
  <c r="H18"/>
  <c r="K18"/>
  <c r="K34"/>
  <c r="M34" s="1"/>
  <c r="E30" i="23" s="1"/>
  <c r="H34" i="18"/>
  <c r="H34" i="19"/>
  <c r="K34"/>
  <c r="M34" s="1"/>
  <c r="H38" i="20"/>
  <c r="K38"/>
  <c r="M38" s="1"/>
  <c r="F34" i="23" s="1"/>
  <c r="Q33" i="6"/>
  <c r="C84" i="23"/>
  <c r="V116" i="13"/>
  <c r="AL115"/>
  <c r="G77"/>
  <c r="AE78"/>
  <c r="AF107"/>
  <c r="AI67"/>
  <c r="BF70"/>
  <c r="AC108"/>
  <c r="AM75"/>
  <c r="AC29"/>
  <c r="Z111"/>
  <c r="AR70"/>
  <c r="AH26"/>
  <c r="AZ111"/>
  <c r="C65" i="23"/>
  <c r="D84"/>
  <c r="Q35" i="17"/>
  <c r="K8"/>
  <c r="M8"/>
  <c r="AU107" i="13"/>
  <c r="W71"/>
  <c r="AW118"/>
  <c r="AN71"/>
  <c r="O107"/>
  <c r="BD111"/>
  <c r="AQ107"/>
  <c r="BE29"/>
  <c r="BD110"/>
  <c r="P67"/>
  <c r="AL72"/>
  <c r="AN76"/>
  <c r="AQ115"/>
  <c r="Z77"/>
  <c r="AW33"/>
  <c r="AO68"/>
  <c r="I74"/>
  <c r="Q66"/>
  <c r="AF78"/>
  <c r="J59"/>
  <c r="V69"/>
  <c r="AE118"/>
  <c r="AG59"/>
  <c r="E59"/>
  <c r="AK99"/>
  <c r="P111"/>
  <c r="H107"/>
  <c r="AN26"/>
  <c r="AN66" s="1"/>
  <c r="AA116"/>
  <c r="N99"/>
  <c r="F114"/>
  <c r="BF107"/>
  <c r="BD70"/>
  <c r="D74"/>
  <c r="AN33"/>
  <c r="BF115"/>
  <c r="AV67"/>
  <c r="BA59"/>
  <c r="AG67"/>
  <c r="AY112"/>
  <c r="F77"/>
  <c r="K21"/>
  <c r="L61" s="1"/>
  <c r="AT78"/>
  <c r="O78"/>
  <c r="BA71"/>
  <c r="U116"/>
  <c r="AD117"/>
  <c r="V59"/>
  <c r="BA33"/>
  <c r="AE99"/>
  <c r="AA99"/>
  <c r="D66"/>
  <c r="G106"/>
  <c r="N34" i="6"/>
  <c r="H36" i="17"/>
  <c r="N36"/>
  <c r="C85" i="23"/>
  <c r="M19" i="17"/>
  <c r="D83" i="23"/>
  <c r="C86"/>
  <c r="N35" i="6"/>
  <c r="Q32"/>
  <c r="Q31"/>
  <c r="C79" i="23"/>
  <c r="O35" i="17"/>
  <c r="E27" i="21" s="1"/>
  <c r="Q36" i="17"/>
  <c r="Q31"/>
  <c r="K7"/>
  <c r="D86" i="23"/>
  <c r="Q33" i="17"/>
  <c r="D81" i="23"/>
  <c r="Q34" i="17"/>
  <c r="D82" i="23"/>
  <c r="Q32" i="17"/>
  <c r="D80" i="23"/>
  <c r="H19" i="17"/>
  <c r="AB116" i="13"/>
  <c r="BF118"/>
  <c r="BA114"/>
  <c r="AC76"/>
  <c r="AQ110"/>
  <c r="BD72"/>
  <c r="BE118"/>
  <c r="BE75"/>
  <c r="X110"/>
  <c r="P71"/>
  <c r="BD108"/>
  <c r="H68"/>
  <c r="F118"/>
  <c r="AG118"/>
  <c r="T77"/>
  <c r="AI78"/>
  <c r="AG71"/>
  <c r="AU29"/>
  <c r="X33"/>
  <c r="AX114"/>
  <c r="I78"/>
  <c r="BC67"/>
  <c r="AW108"/>
  <c r="BE33"/>
  <c r="O70"/>
  <c r="X116"/>
  <c r="AU118"/>
  <c r="S77"/>
  <c r="J78"/>
  <c r="H78"/>
  <c r="AU68"/>
  <c r="AV70"/>
  <c r="W76"/>
  <c r="K108"/>
  <c r="C74"/>
  <c r="BD33"/>
  <c r="AU110"/>
  <c r="AH118"/>
  <c r="M118"/>
  <c r="AB29"/>
  <c r="L71"/>
  <c r="BH118"/>
  <c r="BD75"/>
  <c r="BD29"/>
  <c r="AJ110"/>
  <c r="AF110"/>
  <c r="BE72"/>
  <c r="N70"/>
  <c r="AQ29"/>
  <c r="Q67"/>
  <c r="AP33"/>
  <c r="AV33"/>
  <c r="AB110"/>
  <c r="AG70"/>
  <c r="M115"/>
  <c r="I115"/>
  <c r="G108"/>
  <c r="Q107"/>
  <c r="AH71"/>
  <c r="X117"/>
  <c r="M116"/>
  <c r="BE71"/>
  <c r="AV78"/>
  <c r="X76"/>
  <c r="AB70"/>
  <c r="AG29"/>
  <c r="R67"/>
  <c r="M114"/>
  <c r="Y76"/>
  <c r="AZ108"/>
  <c r="BC33"/>
  <c r="BE26"/>
  <c r="AZ72"/>
  <c r="BD71"/>
  <c r="C78"/>
  <c r="O73"/>
  <c r="AW117"/>
  <c r="AH67"/>
  <c r="AY29"/>
  <c r="BC110"/>
  <c r="AK29"/>
  <c r="AY70"/>
  <c r="V67"/>
  <c r="G109"/>
  <c r="AT29"/>
  <c r="AJ114"/>
  <c r="H108"/>
  <c r="BI76"/>
  <c r="BE115"/>
  <c r="BC112"/>
  <c r="AT72"/>
  <c r="K74"/>
  <c r="J74"/>
  <c r="L111"/>
  <c r="G112"/>
  <c r="AW77"/>
  <c r="BA118"/>
  <c r="AY110"/>
  <c r="E74"/>
  <c r="X77"/>
  <c r="AS33"/>
  <c r="Z116"/>
  <c r="AL118"/>
  <c r="AN108"/>
  <c r="AS117"/>
  <c r="AB76"/>
  <c r="AT74"/>
  <c r="B33"/>
  <c r="F107"/>
  <c r="BB26"/>
  <c r="AM115"/>
  <c r="X67"/>
  <c r="AM33"/>
  <c r="AC117"/>
  <c r="AG74"/>
  <c r="BE78"/>
  <c r="T68"/>
  <c r="AG78"/>
  <c r="AA29"/>
  <c r="F116"/>
  <c r="BF33"/>
  <c r="AA110"/>
  <c r="BA29"/>
  <c r="Y77"/>
  <c r="AS111"/>
  <c r="AQ67"/>
  <c r="AL29"/>
  <c r="AH33"/>
  <c r="BF74"/>
  <c r="M71"/>
  <c r="N74"/>
  <c r="AN75"/>
  <c r="R118"/>
  <c r="F76"/>
  <c r="Y29"/>
  <c r="AS29"/>
  <c r="AT33"/>
  <c r="H72"/>
  <c r="F117"/>
  <c r="AV117"/>
  <c r="BA108"/>
  <c r="AO29"/>
  <c r="AO69" s="1"/>
  <c r="AH107"/>
  <c r="AX77"/>
  <c r="AF74"/>
  <c r="N118"/>
  <c r="H114"/>
  <c r="AW26"/>
  <c r="AV107"/>
  <c r="BB115"/>
  <c r="BD118"/>
  <c r="AS112"/>
  <c r="BA72"/>
  <c r="AS72"/>
  <c r="D78"/>
  <c r="AL107"/>
  <c r="AF33"/>
  <c r="D68"/>
  <c r="G118"/>
  <c r="AT114"/>
  <c r="V107"/>
  <c r="V76"/>
  <c r="AH78"/>
  <c r="AO71"/>
  <c r="AP29"/>
  <c r="AJ68"/>
  <c r="AK118"/>
  <c r="AG117"/>
  <c r="AS77"/>
  <c r="AH108"/>
  <c r="BF78"/>
  <c r="R110"/>
  <c r="AE110"/>
  <c r="J116"/>
  <c r="X107"/>
  <c r="Y67"/>
  <c r="BB67"/>
  <c r="AR116"/>
  <c r="AG33"/>
  <c r="G76"/>
  <c r="AA70"/>
  <c r="AZ75"/>
  <c r="J76"/>
  <c r="D57" i="23"/>
  <c r="H15" i="17"/>
  <c r="O35" i="6"/>
  <c r="D27" i="21" s="1"/>
  <c r="M15" i="17"/>
  <c r="H34"/>
  <c r="H26"/>
  <c r="H32"/>
  <c r="O36"/>
  <c r="E28" i="21" s="1"/>
  <c r="N32" i="17"/>
  <c r="AY114" i="13"/>
  <c r="AZ74"/>
  <c r="AX75"/>
  <c r="AZ33"/>
  <c r="AY33"/>
  <c r="BB74"/>
  <c r="BC114"/>
  <c r="BF75"/>
  <c r="BA75"/>
  <c r="BF59"/>
  <c r="AY115"/>
  <c r="AY74"/>
  <c r="BB110"/>
  <c r="BC29"/>
  <c r="BE70"/>
  <c r="BB111"/>
  <c r="BB29"/>
  <c r="BF109" s="1"/>
  <c r="AX112"/>
  <c r="AX71"/>
  <c r="AY99"/>
  <c r="AZ71"/>
  <c r="BL21"/>
  <c r="BF26"/>
  <c r="BB108"/>
  <c r="BK21"/>
  <c r="BO101" s="1"/>
  <c r="BC26"/>
  <c r="BH59"/>
  <c r="BA26"/>
  <c r="AX108"/>
  <c r="BA107"/>
  <c r="BF108"/>
  <c r="AY68"/>
  <c r="BE67"/>
  <c r="BA117"/>
  <c r="AO33"/>
  <c r="S117"/>
  <c r="I116"/>
  <c r="E98" i="12"/>
  <c r="AV74" i="13"/>
  <c r="BG115"/>
  <c r="BC74"/>
  <c r="M39"/>
  <c r="M41" s="1"/>
  <c r="G75"/>
  <c r="AB33"/>
  <c r="U78"/>
  <c r="O74"/>
  <c r="Y118"/>
  <c r="AX78"/>
  <c r="AQ77"/>
  <c r="AS76"/>
  <c r="AH114"/>
  <c r="BF114"/>
  <c r="AW74"/>
  <c r="AU78"/>
  <c r="Q114"/>
  <c r="BC115"/>
  <c r="I75"/>
  <c r="V113"/>
  <c r="BE114"/>
  <c r="S116"/>
  <c r="U73"/>
  <c r="U118"/>
  <c r="J75"/>
  <c r="R114"/>
  <c r="AD114"/>
  <c r="K115"/>
  <c r="AY78"/>
  <c r="AT117"/>
  <c r="AB117"/>
  <c r="AK117"/>
  <c r="AO76"/>
  <c r="AD33"/>
  <c r="AI33"/>
  <c r="AM114"/>
  <c r="AD77"/>
  <c r="AI74"/>
  <c r="M74"/>
  <c r="BC75"/>
  <c r="V78"/>
  <c r="AI114"/>
  <c r="AY118"/>
  <c r="AJ74"/>
  <c r="BA78"/>
  <c r="AX33"/>
  <c r="N114"/>
  <c r="AR33"/>
  <c r="AX118"/>
  <c r="AP117"/>
  <c r="AR76"/>
  <c r="BB114"/>
  <c r="AC77"/>
  <c r="AV114"/>
  <c r="AZ114"/>
  <c r="AF117"/>
  <c r="F98" i="12"/>
  <c r="AW29" i="13"/>
  <c r="AW111"/>
  <c r="AL71"/>
  <c r="AM71"/>
  <c r="AL111"/>
  <c r="Z29"/>
  <c r="G98" i="12"/>
  <c r="G100" s="1"/>
  <c r="AK112" i="13"/>
  <c r="BF110"/>
  <c r="AM72"/>
  <c r="AI72"/>
  <c r="K69"/>
  <c r="AX72"/>
  <c r="I109"/>
  <c r="R109"/>
  <c r="BM30"/>
  <c r="AP111"/>
  <c r="AH112"/>
  <c r="BB71"/>
  <c r="AC111"/>
  <c r="BA111"/>
  <c r="Z71"/>
  <c r="AT71"/>
  <c r="Z110"/>
  <c r="AC112"/>
  <c r="AU71"/>
  <c r="AL112"/>
  <c r="I112"/>
  <c r="Y71"/>
  <c r="BB112"/>
  <c r="F141" i="12"/>
  <c r="F139"/>
  <c r="F134"/>
  <c r="F140"/>
  <c r="BD112" i="13"/>
  <c r="E134" i="12"/>
  <c r="E145"/>
  <c r="E142"/>
  <c r="E138"/>
  <c r="E146"/>
  <c r="E41"/>
  <c r="E60" s="1"/>
  <c r="E136"/>
  <c r="E143"/>
  <c r="E140"/>
  <c r="E141"/>
  <c r="E139"/>
  <c r="E135"/>
  <c r="E144"/>
  <c r="E137"/>
  <c r="AZ112" i="13"/>
  <c r="BC111"/>
  <c r="AI111"/>
  <c r="AE111"/>
  <c r="AG112"/>
  <c r="M112"/>
  <c r="J72"/>
  <c r="AD110"/>
  <c r="AH29"/>
  <c r="I72"/>
  <c r="AO112"/>
  <c r="BB70"/>
  <c r="E58" i="12"/>
  <c r="AZ29" i="13"/>
  <c r="AX29"/>
  <c r="S70"/>
  <c r="E70"/>
  <c r="R70"/>
  <c r="AX111"/>
  <c r="Y111"/>
  <c r="AC72"/>
  <c r="AT110"/>
  <c r="AB112"/>
  <c r="AB72"/>
  <c r="AY72"/>
  <c r="AP70"/>
  <c r="O112"/>
  <c r="AQ70"/>
  <c r="F143" i="12"/>
  <c r="F137"/>
  <c r="F136"/>
  <c r="U108" i="13"/>
  <c r="U68"/>
  <c r="Y26"/>
  <c r="AC106" s="1"/>
  <c r="AR108"/>
  <c r="BC108"/>
  <c r="BD107"/>
  <c r="AV68"/>
  <c r="AW68"/>
  <c r="BI108"/>
  <c r="AW67"/>
  <c r="BE68"/>
  <c r="L108"/>
  <c r="AJ107"/>
  <c r="AW107"/>
  <c r="I68"/>
  <c r="Y108"/>
  <c r="G67"/>
  <c r="AF26"/>
  <c r="AP107"/>
  <c r="H66"/>
  <c r="U66"/>
  <c r="U107"/>
  <c r="AT26"/>
  <c r="Y68"/>
  <c r="AU67"/>
  <c r="O67"/>
  <c r="AZ68"/>
  <c r="AZ26"/>
  <c r="AF67"/>
  <c r="G66"/>
  <c r="AT107"/>
  <c r="AV26"/>
  <c r="BF68"/>
  <c r="AX107"/>
  <c r="F67"/>
  <c r="AV108"/>
  <c r="C98" i="12"/>
  <c r="H67" i="13"/>
  <c r="F69"/>
  <c r="H75"/>
  <c r="G72"/>
  <c r="D71"/>
  <c r="L115"/>
  <c r="H118"/>
  <c r="K112"/>
  <c r="F112"/>
  <c r="E69"/>
  <c r="H111"/>
  <c r="J67"/>
  <c r="L107"/>
  <c r="I107"/>
  <c r="J112"/>
  <c r="H74"/>
  <c r="C41" i="12"/>
  <c r="C143"/>
  <c r="C140"/>
  <c r="C139"/>
  <c r="C146"/>
  <c r="C58"/>
  <c r="C136"/>
  <c r="C137"/>
  <c r="C145"/>
  <c r="C142"/>
  <c r="C138"/>
  <c r="C135"/>
  <c r="C144"/>
  <c r="C141"/>
  <c r="I67" i="13"/>
  <c r="M107"/>
  <c r="L118"/>
  <c r="H115"/>
  <c r="L109"/>
  <c r="E68"/>
  <c r="E76"/>
  <c r="I70"/>
  <c r="F68"/>
  <c r="I108"/>
  <c r="BM35"/>
  <c r="BK35"/>
  <c r="BO115" s="1"/>
  <c r="P58" i="12"/>
  <c r="BK30" i="13"/>
  <c r="BO110" s="1"/>
  <c r="BA110"/>
  <c r="AM111"/>
  <c r="AQ111"/>
  <c r="AR112"/>
  <c r="AV112"/>
  <c r="AX74"/>
  <c r="AL116"/>
  <c r="AP116"/>
  <c r="AL76"/>
  <c r="X59"/>
  <c r="AR72"/>
  <c r="AS116"/>
  <c r="G21" i="12"/>
  <c r="G78"/>
  <c r="BD67" i="13"/>
  <c r="H78" i="12"/>
  <c r="BL27" i="13"/>
  <c r="D41" i="12"/>
  <c r="D98"/>
  <c r="D142"/>
  <c r="D140"/>
  <c r="D135"/>
  <c r="D137"/>
  <c r="D136"/>
  <c r="D144"/>
  <c r="D143"/>
  <c r="D139"/>
  <c r="D146"/>
  <c r="D134"/>
  <c r="D138"/>
  <c r="D145"/>
  <c r="D141"/>
  <c r="AU26" i="13"/>
  <c r="AY108"/>
  <c r="BL30"/>
  <c r="BP110" s="1"/>
  <c r="AG114"/>
  <c r="AI115"/>
  <c r="AI75"/>
  <c r="BL35"/>
  <c r="BP115" s="1"/>
  <c r="AR117"/>
  <c r="AA111"/>
  <c r="W111"/>
  <c r="L78" i="12"/>
  <c r="L21"/>
  <c r="L60" s="1"/>
  <c r="D58"/>
  <c r="D21"/>
  <c r="D80" s="1"/>
  <c r="D78"/>
  <c r="BE107" i="13"/>
  <c r="M69"/>
  <c r="AB77"/>
  <c r="AX68"/>
  <c r="AM76"/>
  <c r="W29"/>
  <c r="BE110"/>
  <c r="AD118"/>
  <c r="W116"/>
  <c r="BF67"/>
  <c r="AY75"/>
  <c r="D79" i="23"/>
  <c r="H20" i="17"/>
  <c r="K26"/>
  <c r="D66" i="23"/>
  <c r="H18" i="17"/>
  <c r="M20"/>
  <c r="D16" i="23" s="1"/>
  <c r="H16" i="17"/>
  <c r="N32" i="6"/>
  <c r="N33" i="17"/>
  <c r="M16"/>
  <c r="H22"/>
  <c r="H30"/>
  <c r="M10"/>
  <c r="K10"/>
  <c r="Q38"/>
  <c r="H33"/>
  <c r="S19"/>
  <c r="O38"/>
  <c r="E30" i="21" s="1"/>
  <c r="K18" i="17"/>
  <c r="M22"/>
  <c r="D18" i="23" s="1"/>
  <c r="K22" i="17"/>
  <c r="H10"/>
  <c r="H14"/>
  <c r="N35"/>
  <c r="N34"/>
  <c r="H38"/>
  <c r="M14"/>
  <c r="D10" i="23" s="1"/>
  <c r="J38" i="17"/>
  <c r="H40"/>
  <c r="H39"/>
  <c r="K17"/>
  <c r="M17"/>
  <c r="H31"/>
  <c r="S19" i="6"/>
  <c r="N33"/>
  <c r="H7" i="17"/>
  <c r="C53" i="21"/>
  <c r="BJ21" i="13"/>
  <c r="BN101" s="1"/>
  <c r="BI99"/>
  <c r="E61"/>
  <c r="BE99"/>
  <c r="Y99"/>
  <c r="AR59"/>
  <c r="Y61"/>
  <c r="BH71"/>
  <c r="AJ67"/>
  <c r="U109"/>
  <c r="Q109"/>
  <c r="AC67"/>
  <c r="K106"/>
  <c r="AC99"/>
  <c r="AC21"/>
  <c r="AC59"/>
  <c r="AO99"/>
  <c r="AO21"/>
  <c r="AO101" s="1"/>
  <c r="G99"/>
  <c r="G59"/>
  <c r="BF99"/>
  <c r="BF21"/>
  <c r="P99"/>
  <c r="P59"/>
  <c r="Q99"/>
  <c r="Q59"/>
  <c r="W21"/>
  <c r="X61" s="1"/>
  <c r="W59"/>
  <c r="W99"/>
  <c r="BA99"/>
  <c r="AW21"/>
  <c r="AW99"/>
  <c r="AS59"/>
  <c r="AS99"/>
  <c r="AS21"/>
  <c r="AX59"/>
  <c r="AX21"/>
  <c r="U99"/>
  <c r="U59"/>
  <c r="I99"/>
  <c r="I59"/>
  <c r="AG99"/>
  <c r="BE21"/>
  <c r="BE61" s="1"/>
  <c r="BE59"/>
  <c r="BG59"/>
  <c r="BH68"/>
  <c r="T69"/>
  <c r="BH61"/>
  <c r="P21"/>
  <c r="P101" s="1"/>
  <c r="C59"/>
  <c r="M99"/>
  <c r="M59"/>
  <c r="N59"/>
  <c r="AU21"/>
  <c r="AU99"/>
  <c r="O99"/>
  <c r="O59"/>
  <c r="L99"/>
  <c r="L59"/>
  <c r="S99"/>
  <c r="S59"/>
  <c r="R99"/>
  <c r="R59"/>
  <c r="AM21"/>
  <c r="AM99"/>
  <c r="H99"/>
  <c r="H59"/>
  <c r="T99"/>
  <c r="T59"/>
  <c r="X99"/>
  <c r="AB21"/>
  <c r="AB59"/>
  <c r="BB99"/>
  <c r="BB59"/>
  <c r="BB21"/>
  <c r="AD21"/>
  <c r="AE61" s="1"/>
  <c r="AD59"/>
  <c r="AE59"/>
  <c r="AY59"/>
  <c r="N69"/>
  <c r="C61"/>
  <c r="G21"/>
  <c r="H61" s="1"/>
  <c r="O21"/>
  <c r="S21"/>
  <c r="T61" s="1"/>
  <c r="AX99"/>
  <c r="F99"/>
  <c r="AB99"/>
  <c r="D59"/>
  <c r="T113"/>
  <c r="S66"/>
  <c r="R106"/>
  <c r="N66"/>
  <c r="R73"/>
  <c r="P113"/>
  <c r="P73"/>
  <c r="AR67"/>
  <c r="BH110"/>
  <c r="BH77"/>
  <c r="AT67"/>
  <c r="E66"/>
  <c r="C73" i="23"/>
  <c r="C64"/>
  <c r="N17" i="6"/>
  <c r="B53" i="21"/>
  <c r="C52"/>
  <c r="B52"/>
  <c r="F101" i="13"/>
  <c r="F61"/>
  <c r="H101"/>
  <c r="J101"/>
  <c r="J61"/>
  <c r="L101"/>
  <c r="N101"/>
  <c r="N61"/>
  <c r="R101"/>
  <c r="V101"/>
  <c r="R61"/>
  <c r="AH99"/>
  <c r="AH21"/>
  <c r="AH59"/>
  <c r="AI59"/>
  <c r="AL99"/>
  <c r="AL21"/>
  <c r="AM59"/>
  <c r="AL59"/>
  <c r="AP99"/>
  <c r="AP21"/>
  <c r="AP59"/>
  <c r="AQ59"/>
  <c r="D61"/>
  <c r="X101"/>
  <c r="I101"/>
  <c r="I61"/>
  <c r="M101"/>
  <c r="M61"/>
  <c r="Q101"/>
  <c r="U101"/>
  <c r="U61"/>
  <c r="V61"/>
  <c r="Y101"/>
  <c r="AA59"/>
  <c r="Z21"/>
  <c r="Z59"/>
  <c r="Z99"/>
  <c r="AJ99"/>
  <c r="AK59"/>
  <c r="AJ59"/>
  <c r="AJ21"/>
  <c r="AN99"/>
  <c r="AO59"/>
  <c r="AN21"/>
  <c r="AN59"/>
  <c r="AT99"/>
  <c r="AT21"/>
  <c r="AT59"/>
  <c r="AR99"/>
  <c r="AD99"/>
  <c r="BJ27"/>
  <c r="BM27"/>
  <c r="AB107"/>
  <c r="AB26"/>
  <c r="AC66" s="1"/>
  <c r="AB67"/>
  <c r="AJ26"/>
  <c r="AJ66" s="1"/>
  <c r="AN107"/>
  <c r="BC107"/>
  <c r="AY107"/>
  <c r="AY26"/>
  <c r="AY67"/>
  <c r="AS107"/>
  <c r="AS67"/>
  <c r="AS26"/>
  <c r="M21" i="12"/>
  <c r="M60" s="1"/>
  <c r="M78"/>
  <c r="J21"/>
  <c r="J60" s="1"/>
  <c r="J78"/>
  <c r="J58"/>
  <c r="N106" i="13"/>
  <c r="BH78"/>
  <c r="BH75"/>
  <c r="BH117"/>
  <c r="BI78"/>
  <c r="BH74"/>
  <c r="BH111"/>
  <c r="BH115"/>
  <c r="BI110"/>
  <c r="Z107"/>
  <c r="Z67"/>
  <c r="Z26"/>
  <c r="AR107"/>
  <c r="AR26"/>
  <c r="AK67"/>
  <c r="AK26"/>
  <c r="AO107"/>
  <c r="AK107"/>
  <c r="BB107"/>
  <c r="AX26"/>
  <c r="AX67"/>
  <c r="I21" i="12"/>
  <c r="I78"/>
  <c r="N78"/>
  <c r="N21"/>
  <c r="N60" s="1"/>
  <c r="N58"/>
  <c r="T106" i="13"/>
  <c r="P66"/>
  <c r="AA67"/>
  <c r="K66"/>
  <c r="BI116"/>
  <c r="BH114"/>
  <c r="BI70"/>
  <c r="C54" i="21"/>
  <c r="B54"/>
  <c r="C51"/>
  <c r="B51"/>
  <c r="BI118" i="13"/>
  <c r="BI29"/>
  <c r="BI117"/>
  <c r="BI107"/>
  <c r="AV99"/>
  <c r="AW59"/>
  <c r="AV59"/>
  <c r="AV21"/>
  <c r="BI59"/>
  <c r="BI21"/>
  <c r="BM101" s="1"/>
  <c r="AZ99"/>
  <c r="AZ59"/>
  <c r="AZ21"/>
  <c r="BD99"/>
  <c r="BC21"/>
  <c r="BC59"/>
  <c r="BG99"/>
  <c r="BC99"/>
  <c r="F80" i="12"/>
  <c r="Q69" i="13"/>
  <c r="P109"/>
  <c r="T109"/>
  <c r="U69"/>
  <c r="M66"/>
  <c r="L39"/>
  <c r="L66"/>
  <c r="P106"/>
  <c r="BI33"/>
  <c r="BH76"/>
  <c r="BH70"/>
  <c r="BH72"/>
  <c r="BH67"/>
  <c r="BI67"/>
  <c r="BI115"/>
  <c r="BI71"/>
  <c r="BI114"/>
  <c r="BH107"/>
  <c r="BI77"/>
  <c r="P151" i="12"/>
  <c r="P148"/>
  <c r="I100"/>
  <c r="K100"/>
  <c r="P155"/>
  <c r="BI68" i="13"/>
  <c r="BI75"/>
  <c r="BI111"/>
  <c r="BI74"/>
  <c r="BI72"/>
  <c r="J100" i="12"/>
  <c r="BG114" i="13"/>
  <c r="BG33"/>
  <c r="BG74"/>
  <c r="BH33"/>
  <c r="BH116"/>
  <c r="BG118"/>
  <c r="BG78"/>
  <c r="BG71"/>
  <c r="BG111"/>
  <c r="BG68"/>
  <c r="BG108"/>
  <c r="BG75"/>
  <c r="BG77"/>
  <c r="BG117"/>
  <c r="BH29"/>
  <c r="BJ29"/>
  <c r="BG72"/>
  <c r="BG112"/>
  <c r="BG107"/>
  <c r="BG26"/>
  <c r="BG67"/>
  <c r="BK26"/>
  <c r="AM106"/>
  <c r="BJ33"/>
  <c r="BG116"/>
  <c r="BG76"/>
  <c r="BG70"/>
  <c r="BG29"/>
  <c r="BG110"/>
  <c r="BH112"/>
  <c r="BH26"/>
  <c r="BI26"/>
  <c r="D30" i="21"/>
  <c r="S20" i="6"/>
  <c r="N16" l="1"/>
  <c r="O22"/>
  <c r="D14" i="21" s="1"/>
  <c r="G29" i="23"/>
  <c r="G81" s="1"/>
  <c r="N33" i="19"/>
  <c r="G32" i="23"/>
  <c r="G84" s="1"/>
  <c r="N36" i="19"/>
  <c r="O36"/>
  <c r="G28" i="21" s="1"/>
  <c r="G31" i="23"/>
  <c r="G83" s="1"/>
  <c r="N35" i="19"/>
  <c r="O35"/>
  <c r="G27" i="21" s="1"/>
  <c r="G34" i="23"/>
  <c r="G86" s="1"/>
  <c r="N38" i="19"/>
  <c r="O38"/>
  <c r="G30" i="21" s="1"/>
  <c r="G33" i="23"/>
  <c r="G85" s="1"/>
  <c r="N37" i="19"/>
  <c r="O37"/>
  <c r="G29" i="21" s="1"/>
  <c r="G28" i="23"/>
  <c r="G80" s="1"/>
  <c r="N32" i="19"/>
  <c r="G27" i="23"/>
  <c r="G79" s="1"/>
  <c r="S15" i="6"/>
  <c r="O18"/>
  <c r="D10" i="21" s="1"/>
  <c r="G30" i="23"/>
  <c r="G82" s="1"/>
  <c r="N34" i="19"/>
  <c r="O16" i="6"/>
  <c r="D8" i="21" s="1"/>
  <c r="N18" i="6"/>
  <c r="N13"/>
  <c r="N14"/>
  <c r="O19"/>
  <c r="D11" i="21" s="1"/>
  <c r="O28" i="6"/>
  <c r="D20" i="21" s="1"/>
  <c r="N19" i="6"/>
  <c r="N12"/>
  <c r="N15"/>
  <c r="O17"/>
  <c r="D9" i="21" s="1"/>
  <c r="O14" i="6"/>
  <c r="D6" i="21" s="1"/>
  <c r="N31" i="6"/>
  <c r="O34"/>
  <c r="D26" i="21" s="1"/>
  <c r="S14" i="6"/>
  <c r="Q30"/>
  <c r="Q42" s="1"/>
  <c r="AA113" i="13"/>
  <c r="S18" i="6"/>
  <c r="T19" s="1"/>
  <c r="C23" i="23"/>
  <c r="C75" s="1"/>
  <c r="N21" i="6"/>
  <c r="C17" i="23"/>
  <c r="C69" s="1"/>
  <c r="N25" i="6"/>
  <c r="C20" i="23"/>
  <c r="C72" s="1"/>
  <c r="C15"/>
  <c r="C67" s="1"/>
  <c r="O32" i="6"/>
  <c r="D24" i="21" s="1"/>
  <c r="O30" i="6"/>
  <c r="D22" i="21" s="1"/>
  <c r="C22" i="23"/>
  <c r="C74" s="1"/>
  <c r="N29" i="6"/>
  <c r="C25" i="23"/>
  <c r="C77" s="1"/>
  <c r="Q28" i="6"/>
  <c r="Q40" s="1"/>
  <c r="C6" i="23"/>
  <c r="C58" s="1"/>
  <c r="C5"/>
  <c r="C57" s="1"/>
  <c r="N11" i="6"/>
  <c r="S13"/>
  <c r="C4" i="23"/>
  <c r="C56" s="1"/>
  <c r="O11" i="6"/>
  <c r="D3" i="21" s="1"/>
  <c r="O15" i="6"/>
  <c r="D7" i="21" s="1"/>
  <c r="G61" i="13"/>
  <c r="G101"/>
  <c r="BM61"/>
  <c r="BP101"/>
  <c r="I80" i="12"/>
  <c r="I60"/>
  <c r="H80"/>
  <c r="G60"/>
  <c r="P80"/>
  <c r="P60"/>
  <c r="D60"/>
  <c r="O17" i="17"/>
  <c r="E9" i="21" s="1"/>
  <c r="D13" i="23"/>
  <c r="D65" s="1"/>
  <c r="BQ110" i="13"/>
  <c r="BM110"/>
  <c r="BN70"/>
  <c r="D8" i="23"/>
  <c r="D60" s="1"/>
  <c r="BM107" i="13"/>
  <c r="O28" i="17"/>
  <c r="E20" i="21" s="1"/>
  <c r="D20" i="23"/>
  <c r="D72" s="1"/>
  <c r="D33"/>
  <c r="D85" s="1"/>
  <c r="D7"/>
  <c r="D59" s="1"/>
  <c r="Q28" i="17"/>
  <c r="Q40" s="1"/>
  <c r="D24" i="23"/>
  <c r="D76" s="1"/>
  <c r="D6"/>
  <c r="D58" s="1"/>
  <c r="D12"/>
  <c r="D64" s="1"/>
  <c r="BQ115" i="13"/>
  <c r="BM115"/>
  <c r="BN75"/>
  <c r="D11" i="23"/>
  <c r="D63" s="1"/>
  <c r="D15"/>
  <c r="D67" s="1"/>
  <c r="Q30" i="17"/>
  <c r="Q42" s="1"/>
  <c r="D26" i="23"/>
  <c r="D78" s="1"/>
  <c r="Q29" i="17"/>
  <c r="D25" i="23"/>
  <c r="D77" s="1"/>
  <c r="D19"/>
  <c r="D71" s="1"/>
  <c r="N13" i="17"/>
  <c r="D4" i="23"/>
  <c r="D56" s="1"/>
  <c r="D9"/>
  <c r="D61" s="1"/>
  <c r="D23"/>
  <c r="D75" s="1"/>
  <c r="S17" i="6"/>
  <c r="O26"/>
  <c r="D18" i="21" s="1"/>
  <c r="N20" i="6"/>
  <c r="N28"/>
  <c r="N9"/>
  <c r="O25"/>
  <c r="D17" i="21" s="1"/>
  <c r="O21" i="6"/>
  <c r="D13" i="21" s="1"/>
  <c r="N24" i="6"/>
  <c r="C71" i="23"/>
  <c r="S16" i="6"/>
  <c r="T16" s="1"/>
  <c r="Q29"/>
  <c r="Q41" s="1"/>
  <c r="N8"/>
  <c r="C76" i="23"/>
  <c r="O20" i="6"/>
  <c r="D12" i="21" s="1"/>
  <c r="O12" i="6"/>
  <c r="D4" i="21" s="1"/>
  <c r="N30" i="6"/>
  <c r="N22"/>
  <c r="O24"/>
  <c r="D16" i="21" s="1"/>
  <c r="O23" i="6"/>
  <c r="D15" i="21" s="1"/>
  <c r="N10" i="6"/>
  <c r="O27"/>
  <c r="D19" i="21" s="1"/>
  <c r="O31" i="6"/>
  <c r="D23" i="21" s="1"/>
  <c r="O33" i="6"/>
  <c r="D25" i="21" s="1"/>
  <c r="O29" i="6"/>
  <c r="D21" i="21" s="1"/>
  <c r="N26" i="6"/>
  <c r="N23"/>
  <c r="N27"/>
  <c r="Q27"/>
  <c r="Q39" s="1"/>
  <c r="Q26"/>
  <c r="O13"/>
  <c r="D5" i="21" s="1"/>
  <c r="S20" i="17"/>
  <c r="T20" s="1"/>
  <c r="O37"/>
  <c r="E29" i="21" s="1"/>
  <c r="N38" i="17"/>
  <c r="Q37"/>
  <c r="N37"/>
  <c r="AC39" i="13"/>
  <c r="AC41" s="1"/>
  <c r="F181" i="12"/>
  <c r="F60"/>
  <c r="C100"/>
  <c r="C167"/>
  <c r="C60"/>
  <c r="AB73" i="13"/>
  <c r="AA66"/>
  <c r="AB109"/>
  <c r="AE113"/>
  <c r="O11" i="17"/>
  <c r="E3" i="21" s="1"/>
  <c r="S14" i="17"/>
  <c r="N12"/>
  <c r="E73" i="13"/>
  <c r="O113"/>
  <c r="G39"/>
  <c r="G41" s="1"/>
  <c r="AK106"/>
  <c r="BL61"/>
  <c r="BL101"/>
  <c r="BK101"/>
  <c r="BK61"/>
  <c r="BJ61"/>
  <c r="BJ101"/>
  <c r="K101"/>
  <c r="F172" i="12"/>
  <c r="F170"/>
  <c r="F166"/>
  <c r="F176"/>
  <c r="F169"/>
  <c r="F178"/>
  <c r="F180"/>
  <c r="F173"/>
  <c r="F179"/>
  <c r="F167"/>
  <c r="F175"/>
  <c r="F177"/>
  <c r="F168"/>
  <c r="F171"/>
  <c r="F174"/>
  <c r="Y113" i="13"/>
  <c r="S109"/>
  <c r="M80" i="12"/>
  <c r="W66" i="13"/>
  <c r="G80" i="12"/>
  <c r="Q119" i="13"/>
  <c r="B39"/>
  <c r="B41" s="1"/>
  <c r="AO66"/>
  <c r="AA73"/>
  <c r="Y69"/>
  <c r="J39"/>
  <c r="J41" s="1"/>
  <c r="O21" i="17"/>
  <c r="E13" i="21" s="1"/>
  <c r="AK69" i="13"/>
  <c r="BM75"/>
  <c r="BK75"/>
  <c r="BK115"/>
  <c r="BJ73"/>
  <c r="BJ113"/>
  <c r="BL75"/>
  <c r="BL115"/>
  <c r="BL70"/>
  <c r="BL110"/>
  <c r="BK110"/>
  <c r="BK70"/>
  <c r="BM70"/>
  <c r="BJ109"/>
  <c r="BJ69"/>
  <c r="BJ107"/>
  <c r="BJ67"/>
  <c r="BK106"/>
  <c r="BM67"/>
  <c r="BL67"/>
  <c r="BL107"/>
  <c r="AS106"/>
  <c r="BK67"/>
  <c r="O25" i="17"/>
  <c r="E17" i="21" s="1"/>
  <c r="N24" i="17"/>
  <c r="N29"/>
  <c r="O33"/>
  <c r="E25" i="21" s="1"/>
  <c r="N26" i="17"/>
  <c r="O23"/>
  <c r="E15" i="21" s="1"/>
  <c r="O29" i="17"/>
  <c r="E21" i="21" s="1"/>
  <c r="N30" i="17"/>
  <c r="D73" i="23"/>
  <c r="O30" i="17"/>
  <c r="E22" i="21" s="1"/>
  <c r="N31" i="17"/>
  <c r="N25"/>
  <c r="S17"/>
  <c r="S18"/>
  <c r="T19" s="1"/>
  <c r="O34"/>
  <c r="E26" i="21" s="1"/>
  <c r="BI101" i="13"/>
  <c r="BE66"/>
  <c r="AQ66"/>
  <c r="P69"/>
  <c r="AE69"/>
  <c r="J66"/>
  <c r="R113"/>
  <c r="N39"/>
  <c r="N41" s="1"/>
  <c r="N81" s="1"/>
  <c r="AT106"/>
  <c r="AG61"/>
  <c r="AF61"/>
  <c r="K61"/>
  <c r="Q106"/>
  <c r="R66"/>
  <c r="W113"/>
  <c r="T101"/>
  <c r="M106"/>
  <c r="BD106"/>
  <c r="O106"/>
  <c r="BD66"/>
  <c r="X39"/>
  <c r="X41" s="1"/>
  <c r="O66"/>
  <c r="D69"/>
  <c r="Q113"/>
  <c r="J69"/>
  <c r="S121"/>
  <c r="X73"/>
  <c r="T66"/>
  <c r="I66"/>
  <c r="M109"/>
  <c r="W69"/>
  <c r="S106"/>
  <c r="U113"/>
  <c r="AG39"/>
  <c r="AG41" s="1"/>
  <c r="AE66"/>
  <c r="AJ69"/>
  <c r="AL73"/>
  <c r="AV73"/>
  <c r="AI113"/>
  <c r="AF73"/>
  <c r="BA113"/>
  <c r="AP113"/>
  <c r="AQ39"/>
  <c r="AQ41" s="1"/>
  <c r="AN113"/>
  <c r="AJ109"/>
  <c r="AG69"/>
  <c r="AL113"/>
  <c r="BF113"/>
  <c r="AR113"/>
  <c r="AU73"/>
  <c r="AK73"/>
  <c r="BC113"/>
  <c r="AU113"/>
  <c r="AR69"/>
  <c r="AF69"/>
  <c r="AV109"/>
  <c r="AL69"/>
  <c r="AD66"/>
  <c r="AP106"/>
  <c r="AL39"/>
  <c r="AL41" s="1"/>
  <c r="BA106"/>
  <c r="AL106"/>
  <c r="AO113"/>
  <c r="AJ113"/>
  <c r="AY113"/>
  <c r="AK113"/>
  <c r="AR109"/>
  <c r="AS69"/>
  <c r="AI109"/>
  <c r="AH109"/>
  <c r="AP69"/>
  <c r="AV69"/>
  <c r="AD109"/>
  <c r="AE109"/>
  <c r="AM109"/>
  <c r="BE109"/>
  <c r="AQ109"/>
  <c r="AX109"/>
  <c r="AE39"/>
  <c r="AE41" s="1"/>
  <c r="AI66"/>
  <c r="AP66"/>
  <c r="AE106"/>
  <c r="BC39"/>
  <c r="BC41" s="1"/>
  <c r="BE69"/>
  <c r="AC69"/>
  <c r="X106"/>
  <c r="X66"/>
  <c r="AP109"/>
  <c r="O31" i="17"/>
  <c r="E23" i="21" s="1"/>
  <c r="N28" i="17"/>
  <c r="O27"/>
  <c r="E19" i="21" s="1"/>
  <c r="Q27" i="17"/>
  <c r="Q39" s="1"/>
  <c r="N27"/>
  <c r="Q34" i="20"/>
  <c r="F82" i="23"/>
  <c r="L22" i="20"/>
  <c r="N34"/>
  <c r="S20"/>
  <c r="N35"/>
  <c r="F83" i="23"/>
  <c r="L23" i="20"/>
  <c r="O35"/>
  <c r="H27" i="21" s="1"/>
  <c r="Q35" i="20"/>
  <c r="E79" i="23"/>
  <c r="L19" i="18"/>
  <c r="Q31"/>
  <c r="S19"/>
  <c r="S19" i="19"/>
  <c r="L19"/>
  <c r="Q31"/>
  <c r="L22"/>
  <c r="Q34"/>
  <c r="Q37"/>
  <c r="L20"/>
  <c r="Q32"/>
  <c r="E85" i="23"/>
  <c r="N37" i="18"/>
  <c r="Q37"/>
  <c r="O37"/>
  <c r="F29" i="21" s="1"/>
  <c r="L21" i="20"/>
  <c r="F81" i="23"/>
  <c r="Q33" i="20"/>
  <c r="N33"/>
  <c r="E80" i="23"/>
  <c r="N32" i="18"/>
  <c r="L20"/>
  <c r="Q32"/>
  <c r="F86" i="23"/>
  <c r="O38" i="20"/>
  <c r="H30" i="21" s="1"/>
  <c r="N38" i="20"/>
  <c r="Q38"/>
  <c r="L21" i="18"/>
  <c r="E81" i="23"/>
  <c r="N33" i="18"/>
  <c r="Q33"/>
  <c r="E86" i="23"/>
  <c r="N38" i="18"/>
  <c r="O38"/>
  <c r="F30" i="21" s="1"/>
  <c r="Q38" i="18"/>
  <c r="F85" i="23"/>
  <c r="Q37" i="20"/>
  <c r="O37"/>
  <c r="H29" i="21" s="1"/>
  <c r="N37" i="20"/>
  <c r="L24"/>
  <c r="F84" i="23"/>
  <c r="Q36" i="20"/>
  <c r="N36"/>
  <c r="O36"/>
  <c r="H28" i="21" s="1"/>
  <c r="E82" i="23"/>
  <c r="L22" i="18"/>
  <c r="Q34"/>
  <c r="N34"/>
  <c r="F79" i="23"/>
  <c r="S19" i="20"/>
  <c r="Q31"/>
  <c r="L19"/>
  <c r="E84" i="23"/>
  <c r="N36" i="18"/>
  <c r="O36"/>
  <c r="F28" i="21" s="1"/>
  <c r="L24" i="18"/>
  <c r="Q36"/>
  <c r="F80" i="23"/>
  <c r="Q32" i="20"/>
  <c r="N32"/>
  <c r="L20"/>
  <c r="Q33" i="19"/>
  <c r="L21"/>
  <c r="E83" i="23"/>
  <c r="O35" i="18"/>
  <c r="F27" i="21" s="1"/>
  <c r="Q35" i="18"/>
  <c r="L23"/>
  <c r="N35"/>
  <c r="S20"/>
  <c r="L24" i="19"/>
  <c r="Q36"/>
  <c r="S20"/>
  <c r="L23"/>
  <c r="Q35"/>
  <c r="Q38"/>
  <c r="O12" i="17"/>
  <c r="E4" i="21" s="1"/>
  <c r="O15" i="17"/>
  <c r="E7" i="21" s="1"/>
  <c r="V73" i="13"/>
  <c r="AN39"/>
  <c r="AN41" s="1"/>
  <c r="AM69"/>
  <c r="AH66"/>
  <c r="Z113"/>
  <c r="AD69"/>
  <c r="AQ73"/>
  <c r="AF109"/>
  <c r="AJ73"/>
  <c r="AT73"/>
  <c r="AN73"/>
  <c r="AZ69"/>
  <c r="BD109"/>
  <c r="BE113"/>
  <c r="BE106"/>
  <c r="AW39"/>
  <c r="AW41" s="1"/>
  <c r="AI69"/>
  <c r="BF69"/>
  <c r="W73"/>
  <c r="N73"/>
  <c r="W109"/>
  <c r="X69"/>
  <c r="AT113"/>
  <c r="BB73"/>
  <c r="AL109"/>
  <c r="AH69"/>
  <c r="AH106"/>
  <c r="S69"/>
  <c r="AP73"/>
  <c r="BF66"/>
  <c r="AU109"/>
  <c r="AG109"/>
  <c r="AV113"/>
  <c r="N8" i="17"/>
  <c r="N9"/>
  <c r="Q61" i="13"/>
  <c r="Y73"/>
  <c r="AG73"/>
  <c r="AK109"/>
  <c r="F113"/>
  <c r="S61"/>
  <c r="AW73"/>
  <c r="E39"/>
  <c r="E41" s="1"/>
  <c r="X113"/>
  <c r="AU66"/>
  <c r="AI39"/>
  <c r="BC109"/>
  <c r="BE39"/>
  <c r="BE41" s="1"/>
  <c r="J106"/>
  <c r="AQ113"/>
  <c r="AW113"/>
  <c r="AH73"/>
  <c r="AS113"/>
  <c r="F66"/>
  <c r="G113"/>
  <c r="BE73"/>
  <c r="AG113"/>
  <c r="P61"/>
  <c r="H109"/>
  <c r="AO73"/>
  <c r="BF106"/>
  <c r="AV39"/>
  <c r="AV41" s="1"/>
  <c r="AF39"/>
  <c r="AF41" s="1"/>
  <c r="BB69"/>
  <c r="AX113"/>
  <c r="BB66"/>
  <c r="AS73"/>
  <c r="BD73"/>
  <c r="D39"/>
  <c r="D41" s="1"/>
  <c r="N19" i="17"/>
  <c r="O19"/>
  <c r="E11" i="21" s="1"/>
  <c r="N20" i="17"/>
  <c r="F73" i="13"/>
  <c r="BF73"/>
  <c r="H39"/>
  <c r="H41" s="1"/>
  <c r="AH113"/>
  <c r="T73"/>
  <c r="BD69"/>
  <c r="BC66"/>
  <c r="BD39"/>
  <c r="BD41" s="1"/>
  <c r="L106"/>
  <c r="D73"/>
  <c r="N113"/>
  <c r="AH39"/>
  <c r="AH41" s="1"/>
  <c r="BB39"/>
  <c r="BB41" s="1"/>
  <c r="AS109"/>
  <c r="K39"/>
  <c r="BC73"/>
  <c r="AB113"/>
  <c r="J113"/>
  <c r="AR73"/>
  <c r="S73"/>
  <c r="K73"/>
  <c r="AY109"/>
  <c r="AB66"/>
  <c r="BF39"/>
  <c r="AQ69"/>
  <c r="AT109"/>
  <c r="H69"/>
  <c r="L73"/>
  <c r="F106"/>
  <c r="AD73"/>
  <c r="AT39"/>
  <c r="AT41" s="1"/>
  <c r="AU69"/>
  <c r="S113"/>
  <c r="H106"/>
  <c r="Y39"/>
  <c r="Y41" s="1"/>
  <c r="J73"/>
  <c r="AW66"/>
  <c r="BC69"/>
  <c r="AO39"/>
  <c r="AM39"/>
  <c r="AM41" s="1"/>
  <c r="Y109"/>
  <c r="M73"/>
  <c r="AE73"/>
  <c r="AI73"/>
  <c r="AO109"/>
  <c r="Z109"/>
  <c r="C73"/>
  <c r="AT69"/>
  <c r="AZ73"/>
  <c r="AB69"/>
  <c r="AD113"/>
  <c r="AY73"/>
  <c r="AC109"/>
  <c r="AM113"/>
  <c r="BA66"/>
  <c r="AZ106"/>
  <c r="AA39"/>
  <c r="AA41" s="1"/>
  <c r="R69"/>
  <c r="AV106"/>
  <c r="BA39"/>
  <c r="BA41" s="1"/>
  <c r="AW109"/>
  <c r="AP39"/>
  <c r="AD39"/>
  <c r="AD41" s="1"/>
  <c r="AM73"/>
  <c r="Z69"/>
  <c r="V109"/>
  <c r="O24" i="17"/>
  <c r="E16" i="21" s="1"/>
  <c r="O16" i="17"/>
  <c r="E8" i="21" s="1"/>
  <c r="BK29" i="13"/>
  <c r="AY39"/>
  <c r="AX73"/>
  <c r="BB113"/>
  <c r="BD113"/>
  <c r="AZ39"/>
  <c r="AZ41" s="1"/>
  <c r="AZ113"/>
  <c r="BA73"/>
  <c r="I113"/>
  <c r="M113"/>
  <c r="I39"/>
  <c r="I41" s="1"/>
  <c r="M121" s="1"/>
  <c r="G73"/>
  <c r="AC73"/>
  <c r="AF113"/>
  <c r="I73"/>
  <c r="K113"/>
  <c r="E168" i="12"/>
  <c r="E176"/>
  <c r="E171"/>
  <c r="E166"/>
  <c r="E180"/>
  <c r="E178"/>
  <c r="E173"/>
  <c r="E174"/>
  <c r="E167"/>
  <c r="E181"/>
  <c r="E169"/>
  <c r="E172"/>
  <c r="E177"/>
  <c r="E170"/>
  <c r="E175"/>
  <c r="E179"/>
  <c r="AW69" i="13"/>
  <c r="BA109"/>
  <c r="BM29"/>
  <c r="AA69"/>
  <c r="K109"/>
  <c r="L69"/>
  <c r="F100" i="12"/>
  <c r="AZ109" i="13"/>
  <c r="BA69"/>
  <c r="O109"/>
  <c r="AY69"/>
  <c r="AX69"/>
  <c r="BB109"/>
  <c r="AF66"/>
  <c r="AG66"/>
  <c r="U106"/>
  <c r="Y66"/>
  <c r="Y106"/>
  <c r="V66"/>
  <c r="AU106"/>
  <c r="C173" i="12"/>
  <c r="C168"/>
  <c r="C176"/>
  <c r="C171"/>
  <c r="C169"/>
  <c r="C178"/>
  <c r="C174"/>
  <c r="C181"/>
  <c r="C166"/>
  <c r="C172"/>
  <c r="C180"/>
  <c r="C177"/>
  <c r="C179"/>
  <c r="C170"/>
  <c r="C175"/>
  <c r="F109" i="13"/>
  <c r="H73"/>
  <c r="L113"/>
  <c r="J109"/>
  <c r="F39"/>
  <c r="H113"/>
  <c r="G69"/>
  <c r="I69"/>
  <c r="BK33"/>
  <c r="BM33"/>
  <c r="BL29"/>
  <c r="E100" i="12"/>
  <c r="D177"/>
  <c r="D172"/>
  <c r="D180"/>
  <c r="D166"/>
  <c r="D175"/>
  <c r="D170"/>
  <c r="D178"/>
  <c r="D179"/>
  <c r="D171"/>
  <c r="D168"/>
  <c r="D176"/>
  <c r="D100"/>
  <c r="D169"/>
  <c r="D173"/>
  <c r="D167"/>
  <c r="D181"/>
  <c r="D174"/>
  <c r="AV66" i="13"/>
  <c r="BI61"/>
  <c r="N17" i="17"/>
  <c r="N15"/>
  <c r="N14"/>
  <c r="E80" i="12"/>
  <c r="L80"/>
  <c r="BL33" i="13"/>
  <c r="AU39"/>
  <c r="AU41" s="1"/>
  <c r="N16" i="17"/>
  <c r="W39" i="13"/>
  <c r="W41" s="1"/>
  <c r="AR66"/>
  <c r="BF61"/>
  <c r="AA109"/>
  <c r="D68" i="23"/>
  <c r="S16" i="17"/>
  <c r="N21"/>
  <c r="T20" i="6"/>
  <c r="O20" i="17"/>
  <c r="E12" i="21" s="1"/>
  <c r="N10" i="17"/>
  <c r="N11"/>
  <c r="S13"/>
  <c r="D62" i="23"/>
  <c r="O14" i="17"/>
  <c r="E6" i="21" s="1"/>
  <c r="D70" i="23"/>
  <c r="O26" i="17"/>
  <c r="E18" i="21" s="1"/>
  <c r="N22" i="17"/>
  <c r="N23"/>
  <c r="O22"/>
  <c r="E14" i="21" s="1"/>
  <c r="O18" i="17"/>
  <c r="E10" i="21" s="1"/>
  <c r="S15" i="17"/>
  <c r="N18"/>
  <c r="BC106" i="13"/>
  <c r="W101"/>
  <c r="S101"/>
  <c r="O101"/>
  <c r="O61"/>
  <c r="AZ66"/>
  <c r="AB61"/>
  <c r="AB101"/>
  <c r="AU101"/>
  <c r="AY101"/>
  <c r="AS101"/>
  <c r="AS61"/>
  <c r="AW101"/>
  <c r="BA101"/>
  <c r="W61"/>
  <c r="AA101"/>
  <c r="AD61"/>
  <c r="AC61"/>
  <c r="AC101"/>
  <c r="AG101"/>
  <c r="BE101"/>
  <c r="AF101"/>
  <c r="BG61"/>
  <c r="AX61"/>
  <c r="AY61"/>
  <c r="AM101"/>
  <c r="AQ101"/>
  <c r="BF101"/>
  <c r="BB61"/>
  <c r="BB101"/>
  <c r="T119"/>
  <c r="BJ26"/>
  <c r="BK66" s="1"/>
  <c r="AO106"/>
  <c r="AT61"/>
  <c r="AX101"/>
  <c r="AT101"/>
  <c r="AU61"/>
  <c r="AJ101"/>
  <c r="AJ61"/>
  <c r="AK61"/>
  <c r="Z61"/>
  <c r="AD101"/>
  <c r="AA61"/>
  <c r="Z101"/>
  <c r="AP101"/>
  <c r="AP61"/>
  <c r="AQ61"/>
  <c r="AL101"/>
  <c r="AM61"/>
  <c r="AL61"/>
  <c r="AH101"/>
  <c r="AI61"/>
  <c r="AH61"/>
  <c r="AO61"/>
  <c r="AN101"/>
  <c r="AN61"/>
  <c r="AR101"/>
  <c r="O80" i="12"/>
  <c r="N80"/>
  <c r="AX66" i="13"/>
  <c r="BB106"/>
  <c r="AX39"/>
  <c r="AX106"/>
  <c r="AK66"/>
  <c r="AL66"/>
  <c r="AK39"/>
  <c r="AW106"/>
  <c r="AS66"/>
  <c r="AT66"/>
  <c r="AS39"/>
  <c r="AB39"/>
  <c r="AF106"/>
  <c r="AB106"/>
  <c r="AR106"/>
  <c r="AR39"/>
  <c r="AR41" s="1"/>
  <c r="AD106"/>
  <c r="Z66"/>
  <c r="Z106"/>
  <c r="Z39"/>
  <c r="J80" i="12"/>
  <c r="K80"/>
  <c r="AY106" i="13"/>
  <c r="AY66"/>
  <c r="AN106"/>
  <c r="AJ106"/>
  <c r="AJ39"/>
  <c r="BL26"/>
  <c r="BM26"/>
  <c r="BM106" s="1"/>
  <c r="BI113"/>
  <c r="BI109"/>
  <c r="AV101"/>
  <c r="AW61"/>
  <c r="AV61"/>
  <c r="BD101"/>
  <c r="AZ101"/>
  <c r="AZ61"/>
  <c r="BA61"/>
  <c r="BC61"/>
  <c r="BC101"/>
  <c r="BD61"/>
  <c r="BG101"/>
  <c r="Q79"/>
  <c r="C41"/>
  <c r="M79"/>
  <c r="P119"/>
  <c r="L41"/>
  <c r="P137" i="12"/>
  <c r="P134"/>
  <c r="P141"/>
  <c r="P138"/>
  <c r="P145"/>
  <c r="P139"/>
  <c r="P144"/>
  <c r="P136"/>
  <c r="P142"/>
  <c r="P140"/>
  <c r="P143"/>
  <c r="P146"/>
  <c r="P135"/>
  <c r="BI106" i="13"/>
  <c r="BI39"/>
  <c r="BI66"/>
  <c r="BG109"/>
  <c r="BG69"/>
  <c r="BG106"/>
  <c r="BG66"/>
  <c r="BH39"/>
  <c r="BH73"/>
  <c r="BH113"/>
  <c r="BI73"/>
  <c r="BH106"/>
  <c r="BH66"/>
  <c r="BI69"/>
  <c r="BH109"/>
  <c r="BH69"/>
  <c r="BG113"/>
  <c r="BG73"/>
  <c r="BG39"/>
  <c r="Q44" i="6" l="1"/>
  <c r="Q45"/>
  <c r="M45" s="1"/>
  <c r="C41" i="23" s="1"/>
  <c r="C93" s="1"/>
  <c r="M39" i="6"/>
  <c r="C35" i="23" s="1"/>
  <c r="M42" i="6"/>
  <c r="C38" i="23" s="1"/>
  <c r="Q44" i="17"/>
  <c r="M41" i="6"/>
  <c r="C37" i="23" s="1"/>
  <c r="M40" i="6"/>
  <c r="C36" i="23" s="1"/>
  <c r="Q46" i="6"/>
  <c r="M46" s="1"/>
  <c r="C42" i="23" s="1"/>
  <c r="C94" s="1"/>
  <c r="Q43" i="6"/>
  <c r="Q41" i="17"/>
  <c r="T18" i="6"/>
  <c r="T14"/>
  <c r="T15"/>
  <c r="T17"/>
  <c r="M42" i="17"/>
  <c r="Q46"/>
  <c r="BM109" i="13"/>
  <c r="BQ109"/>
  <c r="T14" i="17"/>
  <c r="BM113" i="13"/>
  <c r="BQ113"/>
  <c r="AC121"/>
  <c r="AD81"/>
  <c r="AG121"/>
  <c r="T15" i="17"/>
  <c r="T18"/>
  <c r="H81" i="13"/>
  <c r="N79"/>
  <c r="C79"/>
  <c r="G119"/>
  <c r="O119"/>
  <c r="P79"/>
  <c r="O81"/>
  <c r="N121"/>
  <c r="O79"/>
  <c r="N119"/>
  <c r="R119"/>
  <c r="Q121"/>
  <c r="T17" i="17"/>
  <c r="AG119" i="13"/>
  <c r="BK113"/>
  <c r="BK73"/>
  <c r="BL73"/>
  <c r="BL113"/>
  <c r="BM73"/>
  <c r="BM69"/>
  <c r="BL109"/>
  <c r="BL69"/>
  <c r="BK69"/>
  <c r="BK109"/>
  <c r="BL106"/>
  <c r="BL66"/>
  <c r="BM66"/>
  <c r="BJ106"/>
  <c r="BJ66"/>
  <c r="K119"/>
  <c r="Y119"/>
  <c r="Y121" s="1"/>
  <c r="X119"/>
  <c r="X121" s="1"/>
  <c r="S119"/>
  <c r="T79"/>
  <c r="AQ79"/>
  <c r="AI119"/>
  <c r="AG79"/>
  <c r="AI41"/>
  <c r="AM121" s="1"/>
  <c r="AF79"/>
  <c r="AM81"/>
  <c r="AP41"/>
  <c r="AP121" s="1"/>
  <c r="BC79"/>
  <c r="AL119"/>
  <c r="BC119"/>
  <c r="AO119"/>
  <c r="V119"/>
  <c r="V121" s="1"/>
  <c r="Q43" i="17"/>
  <c r="B86" i="23"/>
  <c r="B84"/>
  <c r="B82"/>
  <c r="B85"/>
  <c r="B81"/>
  <c r="B83"/>
  <c r="T20" i="19"/>
  <c r="B80" i="23"/>
  <c r="B79"/>
  <c r="L26" i="19"/>
  <c r="T20" i="20"/>
  <c r="T20" i="18"/>
  <c r="L26"/>
  <c r="L26" i="20"/>
  <c r="BA121" i="13"/>
  <c r="BA79"/>
  <c r="AH79"/>
  <c r="AN119"/>
  <c r="H119"/>
  <c r="BB81"/>
  <c r="E81"/>
  <c r="BN33"/>
  <c r="AO79"/>
  <c r="AW79"/>
  <c r="AI79"/>
  <c r="AO41"/>
  <c r="D79"/>
  <c r="L79"/>
  <c r="W79"/>
  <c r="AT119"/>
  <c r="L119"/>
  <c r="AS119"/>
  <c r="W81"/>
  <c r="H79"/>
  <c r="F79"/>
  <c r="AY41"/>
  <c r="AZ81" s="1"/>
  <c r="I121"/>
  <c r="D81"/>
  <c r="K79"/>
  <c r="S81"/>
  <c r="AH119"/>
  <c r="E79"/>
  <c r="BF119"/>
  <c r="BE79"/>
  <c r="AP119"/>
  <c r="AM119"/>
  <c r="AQ119"/>
  <c r="AQ121"/>
  <c r="AN81"/>
  <c r="AY79"/>
  <c r="AM79"/>
  <c r="AE79"/>
  <c r="AV119"/>
  <c r="BF79"/>
  <c r="BD79"/>
  <c r="BF41"/>
  <c r="BF121" s="1"/>
  <c r="BA119"/>
  <c r="Y81"/>
  <c r="AD79"/>
  <c r="T81"/>
  <c r="AN79"/>
  <c r="BE119"/>
  <c r="K41"/>
  <c r="O121" s="1"/>
  <c r="BB79"/>
  <c r="AH121"/>
  <c r="AC119"/>
  <c r="Y79"/>
  <c r="U79"/>
  <c r="AP79"/>
  <c r="H121"/>
  <c r="AA79"/>
  <c r="R79"/>
  <c r="U119"/>
  <c r="AE119"/>
  <c r="V79"/>
  <c r="AZ119"/>
  <c r="AB79"/>
  <c r="S79"/>
  <c r="I79"/>
  <c r="I119"/>
  <c r="AZ79"/>
  <c r="BD119"/>
  <c r="BK39"/>
  <c r="I81"/>
  <c r="AY119"/>
  <c r="M119"/>
  <c r="J81"/>
  <c r="T121"/>
  <c r="AV79"/>
  <c r="AU119"/>
  <c r="AU79"/>
  <c r="J79"/>
  <c r="F119"/>
  <c r="X79"/>
  <c r="G79"/>
  <c r="AA119"/>
  <c r="W119"/>
  <c r="W121" s="1"/>
  <c r="J119"/>
  <c r="F41"/>
  <c r="BJ39"/>
  <c r="AK119"/>
  <c r="BN29"/>
  <c r="T16" i="17"/>
  <c r="AU81" i="13"/>
  <c r="AJ79"/>
  <c r="X81"/>
  <c r="AL121"/>
  <c r="BM39"/>
  <c r="BM119" s="1"/>
  <c r="P81"/>
  <c r="AR79"/>
  <c r="AR119"/>
  <c r="AJ41"/>
  <c r="AJ121" s="1"/>
  <c r="AJ119"/>
  <c r="AS79"/>
  <c r="AT79"/>
  <c r="AW119"/>
  <c r="AS41"/>
  <c r="AK41"/>
  <c r="AK121" s="1"/>
  <c r="AL79"/>
  <c r="AK79"/>
  <c r="AX41"/>
  <c r="AX79"/>
  <c r="AX119"/>
  <c r="BB119"/>
  <c r="BL39"/>
  <c r="Z119"/>
  <c r="Z41"/>
  <c r="AA81" s="1"/>
  <c r="AD119"/>
  <c r="Z79"/>
  <c r="AB41"/>
  <c r="AB81" s="1"/>
  <c r="AF119"/>
  <c r="AB119"/>
  <c r="AC79"/>
  <c r="R121"/>
  <c r="C81"/>
  <c r="G121"/>
  <c r="L121"/>
  <c r="P121"/>
  <c r="M81"/>
  <c r="AH81"/>
  <c r="AG81"/>
  <c r="BE81"/>
  <c r="BE121"/>
  <c r="AA121"/>
  <c r="AR121"/>
  <c r="BD81"/>
  <c r="BC81"/>
  <c r="BA81"/>
  <c r="AZ121"/>
  <c r="BD121"/>
  <c r="AF81"/>
  <c r="AE121"/>
  <c r="AE81"/>
  <c r="AR81"/>
  <c r="AU121"/>
  <c r="BG79"/>
  <c r="BG41"/>
  <c r="BG119"/>
  <c r="AV81"/>
  <c r="AW81"/>
  <c r="AV121"/>
  <c r="BH41"/>
  <c r="BH79"/>
  <c r="BH119"/>
  <c r="BI119"/>
  <c r="BI41"/>
  <c r="BI79"/>
  <c r="M44" i="6" l="1"/>
  <c r="C40" i="23" s="1"/>
  <c r="C92" s="1"/>
  <c r="Q50" i="17"/>
  <c r="M50" s="1"/>
  <c r="M43"/>
  <c r="D39" i="23" s="1"/>
  <c r="D38"/>
  <c r="D90" s="1"/>
  <c r="O45" i="6"/>
  <c r="D37" i="21" s="1"/>
  <c r="M43" i="6"/>
  <c r="Q49"/>
  <c r="M49" s="1"/>
  <c r="Q45" i="17"/>
  <c r="M45" s="1"/>
  <c r="D41" i="23" s="1"/>
  <c r="D93" s="1"/>
  <c r="Q50" i="6"/>
  <c r="Q48"/>
  <c r="M48" s="1"/>
  <c r="C44" i="23" s="1"/>
  <c r="M44" i="17"/>
  <c r="D40" i="23" s="1"/>
  <c r="D92" s="1"/>
  <c r="Q48" i="17"/>
  <c r="Q52" s="1"/>
  <c r="M52" s="1"/>
  <c r="N46" i="6"/>
  <c r="O46"/>
  <c r="D38" i="21" s="1"/>
  <c r="N40" i="6"/>
  <c r="O40"/>
  <c r="D32" i="21" s="1"/>
  <c r="O39" i="6"/>
  <c r="N39"/>
  <c r="Q47"/>
  <c r="M47" s="1"/>
  <c r="C43" i="23" s="1"/>
  <c r="C95" s="1"/>
  <c r="O41" i="6"/>
  <c r="D33" i="21" s="1"/>
  <c r="N41" i="6"/>
  <c r="O42"/>
  <c r="D34" i="21" s="1"/>
  <c r="N42" i="6"/>
  <c r="BN69" i="13"/>
  <c r="BN109"/>
  <c r="BR109"/>
  <c r="M46" i="17"/>
  <c r="D42" i="23" s="1"/>
  <c r="D94" s="1"/>
  <c r="O42" i="17"/>
  <c r="E34" i="21" s="1"/>
  <c r="BN73" i="13"/>
  <c r="BN113"/>
  <c r="BR113"/>
  <c r="Q47" i="17"/>
  <c r="Q51" s="1"/>
  <c r="U121" i="13"/>
  <c r="R81"/>
  <c r="Q81"/>
  <c r="BM79"/>
  <c r="BJ119"/>
  <c r="BJ79"/>
  <c r="BK41"/>
  <c r="BK119"/>
  <c r="BK79"/>
  <c r="BL79"/>
  <c r="BL119"/>
  <c r="AI81"/>
  <c r="AI121"/>
  <c r="AQ81"/>
  <c r="AY121"/>
  <c r="AP81"/>
  <c r="AT121"/>
  <c r="BC121"/>
  <c r="AY81"/>
  <c r="D91" i="23"/>
  <c r="M10" i="18"/>
  <c r="E6" i="23" s="1"/>
  <c r="M26" i="18"/>
  <c r="E22" i="23" s="1"/>
  <c r="M18" i="18"/>
  <c r="E14" i="23" s="1"/>
  <c r="M15" i="18"/>
  <c r="E11" i="23" s="1"/>
  <c r="M25" i="18"/>
  <c r="E21" i="23" s="1"/>
  <c r="M20" i="18"/>
  <c r="E16" i="23" s="1"/>
  <c r="M23" i="18"/>
  <c r="E19" i="23" s="1"/>
  <c r="M12" i="18"/>
  <c r="E8" i="23" s="1"/>
  <c r="M19" i="18"/>
  <c r="E15" i="23" s="1"/>
  <c r="M17" i="18"/>
  <c r="E13" i="23" s="1"/>
  <c r="M16" i="18"/>
  <c r="E12" i="23" s="1"/>
  <c r="M30" i="18"/>
  <c r="E26" i="23" s="1"/>
  <c r="M29" i="18"/>
  <c r="E25" i="23" s="1"/>
  <c r="M21" i="18"/>
  <c r="E17" i="23" s="1"/>
  <c r="M8" i="18"/>
  <c r="E4" i="23" s="1"/>
  <c r="M27" i="18"/>
  <c r="E23" i="23" s="1"/>
  <c r="M24" i="18"/>
  <c r="E20" i="23" s="1"/>
  <c r="M28" i="18"/>
  <c r="E24" i="23" s="1"/>
  <c r="M7" i="18"/>
  <c r="M14"/>
  <c r="E10" i="23" s="1"/>
  <c r="M9" i="18"/>
  <c r="E5" i="23" s="1"/>
  <c r="M13" i="18"/>
  <c r="E9" i="23" s="1"/>
  <c r="M11" i="18"/>
  <c r="E7" i="23" s="1"/>
  <c r="M22" i="18"/>
  <c r="E18" i="23" s="1"/>
  <c r="M13" i="19"/>
  <c r="G9" i="23" s="1"/>
  <c r="M29" i="19"/>
  <c r="M12"/>
  <c r="G8" i="23" s="1"/>
  <c r="M27" i="19"/>
  <c r="M28"/>
  <c r="M23"/>
  <c r="G19" i="23" s="1"/>
  <c r="M7" i="19"/>
  <c r="M19"/>
  <c r="G15" i="23" s="1"/>
  <c r="M15" i="19"/>
  <c r="G11" i="23" s="1"/>
  <c r="M24" i="19"/>
  <c r="G20" i="23" s="1"/>
  <c r="M26" i="19"/>
  <c r="M18"/>
  <c r="G14" i="23" s="1"/>
  <c r="M20" i="19"/>
  <c r="G16" i="23" s="1"/>
  <c r="M22" i="19"/>
  <c r="G18" i="23" s="1"/>
  <c r="M14" i="19"/>
  <c r="G10" i="23" s="1"/>
  <c r="M30" i="19"/>
  <c r="M11"/>
  <c r="G7" i="23" s="1"/>
  <c r="M17" i="19"/>
  <c r="G13" i="23" s="1"/>
  <c r="M9" i="19"/>
  <c r="G5" i="23" s="1"/>
  <c r="M25" i="19"/>
  <c r="M10"/>
  <c r="G6" i="23" s="1"/>
  <c r="M8" i="19"/>
  <c r="G4" i="23" s="1"/>
  <c r="M21" i="19"/>
  <c r="G17" i="23" s="1"/>
  <c r="M16" i="19"/>
  <c r="G12" i="23" s="1"/>
  <c r="M8" i="20"/>
  <c r="F4" i="23" s="1"/>
  <c r="M18" i="20"/>
  <c r="F14" i="23" s="1"/>
  <c r="M30" i="20"/>
  <c r="F26" i="23" s="1"/>
  <c r="M10" i="20"/>
  <c r="F6" i="23" s="1"/>
  <c r="M19" i="20"/>
  <c r="F15" i="23" s="1"/>
  <c r="M11" i="20"/>
  <c r="F7" i="23" s="1"/>
  <c r="M14" i="20"/>
  <c r="F10" i="23" s="1"/>
  <c r="M17" i="20"/>
  <c r="F13" i="23" s="1"/>
  <c r="M12" i="20"/>
  <c r="F8" i="23" s="1"/>
  <c r="M16" i="20"/>
  <c r="F12" i="23" s="1"/>
  <c r="M9" i="20"/>
  <c r="F5" i="23" s="1"/>
  <c r="M27" i="20"/>
  <c r="F23" i="23" s="1"/>
  <c r="M25" i="20"/>
  <c r="F21" i="23" s="1"/>
  <c r="M15" i="20"/>
  <c r="F11" i="23" s="1"/>
  <c r="M26" i="20"/>
  <c r="F22" i="23" s="1"/>
  <c r="M28" i="20"/>
  <c r="F24" i="23" s="1"/>
  <c r="M7" i="20"/>
  <c r="M22"/>
  <c r="F18" i="23" s="1"/>
  <c r="M29" i="20"/>
  <c r="F25" i="23" s="1"/>
  <c r="M21" i="20"/>
  <c r="F17" i="23" s="1"/>
  <c r="M23" i="20"/>
  <c r="F19" i="23" s="1"/>
  <c r="M20" i="20"/>
  <c r="F16" i="23" s="1"/>
  <c r="M24" i="20"/>
  <c r="F20" i="23" s="1"/>
  <c r="M13" i="20"/>
  <c r="F9" i="23" s="1"/>
  <c r="BO29" i="13"/>
  <c r="BS109" s="1"/>
  <c r="BO33"/>
  <c r="BS113" s="1"/>
  <c r="AO81"/>
  <c r="AS121"/>
  <c r="BF81"/>
  <c r="K121"/>
  <c r="U81"/>
  <c r="K81"/>
  <c r="V81"/>
  <c r="L81"/>
  <c r="BP33"/>
  <c r="BT113" s="1"/>
  <c r="BP29"/>
  <c r="BT109" s="1"/>
  <c r="J121"/>
  <c r="G81"/>
  <c r="F121"/>
  <c r="F81"/>
  <c r="BJ41"/>
  <c r="AO121"/>
  <c r="BM41"/>
  <c r="BM121" s="1"/>
  <c r="AN121"/>
  <c r="AJ81"/>
  <c r="Z121"/>
  <c r="AD121"/>
  <c r="Z81"/>
  <c r="BL41"/>
  <c r="AX121"/>
  <c r="AX81"/>
  <c r="BB121"/>
  <c r="AT81"/>
  <c r="AW121"/>
  <c r="AS81"/>
  <c r="AF121"/>
  <c r="AB121"/>
  <c r="AC81"/>
  <c r="AL81"/>
  <c r="AK81"/>
  <c r="BI81"/>
  <c r="BI121"/>
  <c r="BH81"/>
  <c r="BH121"/>
  <c r="BG121"/>
  <c r="BG81"/>
  <c r="M51" i="17" l="1"/>
  <c r="C50" i="23"/>
  <c r="Q49" i="17"/>
  <c r="M49" s="1"/>
  <c r="Q52" i="6"/>
  <c r="M52" s="1"/>
  <c r="O50" i="17"/>
  <c r="D48" i="23"/>
  <c r="N52" i="17"/>
  <c r="N44" i="6"/>
  <c r="O44"/>
  <c r="D36" i="21" s="1"/>
  <c r="N45" i="6"/>
  <c r="N43" i="17"/>
  <c r="D46" i="23"/>
  <c r="M50" i="6"/>
  <c r="O48"/>
  <c r="D40" i="21" s="1"/>
  <c r="O49" i="6"/>
  <c r="D41" i="21" s="1"/>
  <c r="C45" i="23"/>
  <c r="O43" i="6"/>
  <c r="D35" i="21" s="1"/>
  <c r="C39" i="23"/>
  <c r="E42" i="21"/>
  <c r="N43" i="6"/>
  <c r="Q51"/>
  <c r="M51" s="1"/>
  <c r="C47" i="23" s="1"/>
  <c r="N48" i="6"/>
  <c r="M48" i="17"/>
  <c r="D44" i="23" s="1"/>
  <c r="O50" i="6"/>
  <c r="D42" i="21" s="1"/>
  <c r="N49" i="6"/>
  <c r="N45" i="17"/>
  <c r="N44"/>
  <c r="G25" i="23"/>
  <c r="G77" s="1"/>
  <c r="N29" i="19"/>
  <c r="O29"/>
  <c r="G21" i="21" s="1"/>
  <c r="O33" i="19"/>
  <c r="G25" i="21" s="1"/>
  <c r="G21" i="23"/>
  <c r="G73" s="1"/>
  <c r="N25" i="19"/>
  <c r="O25"/>
  <c r="G26" i="23"/>
  <c r="G78" s="1"/>
  <c r="N30" i="19"/>
  <c r="O30"/>
  <c r="G22" i="21" s="1"/>
  <c r="N31" i="19"/>
  <c r="O34"/>
  <c r="G26" i="21" s="1"/>
  <c r="G23" i="23"/>
  <c r="G75" s="1"/>
  <c r="N27" i="19"/>
  <c r="O27"/>
  <c r="G19" i="21" s="1"/>
  <c r="O31" i="19"/>
  <c r="G23" i="21" s="1"/>
  <c r="O47" i="6"/>
  <c r="D39" i="21" s="1"/>
  <c r="N47" i="6"/>
  <c r="G22" i="23"/>
  <c r="G74" s="1"/>
  <c r="N26" i="19"/>
  <c r="O26"/>
  <c r="G18" i="21" s="1"/>
  <c r="G24" i="23"/>
  <c r="G76" s="1"/>
  <c r="N28" i="19"/>
  <c r="O28"/>
  <c r="G20" i="21" s="1"/>
  <c r="O32" i="19"/>
  <c r="G24" i="21" s="1"/>
  <c r="M47" i="17"/>
  <c r="BO113" i="13"/>
  <c r="BO73"/>
  <c r="N46" i="17"/>
  <c r="O46"/>
  <c r="E38" i="21" s="1"/>
  <c r="BP109" i="13"/>
  <c r="BP69"/>
  <c r="BQ69"/>
  <c r="S22" i="17"/>
  <c r="BP113" i="13"/>
  <c r="BP73"/>
  <c r="BQ73"/>
  <c r="BO109"/>
  <c r="BO69"/>
  <c r="BL121"/>
  <c r="BL81"/>
  <c r="BM81"/>
  <c r="BJ81"/>
  <c r="BJ121"/>
  <c r="BK81"/>
  <c r="BK121"/>
  <c r="F61" i="23"/>
  <c r="N13" i="20"/>
  <c r="O13"/>
  <c r="H5" i="21" s="1"/>
  <c r="F69" i="23"/>
  <c r="N21" i="20"/>
  <c r="O21"/>
  <c r="H13" i="21" s="1"/>
  <c r="Q28" i="20"/>
  <c r="Q40" s="1"/>
  <c r="O32"/>
  <c r="H24" i="21" s="1"/>
  <c r="F76" i="23"/>
  <c r="N28" i="20"/>
  <c r="O28"/>
  <c r="H20" i="21" s="1"/>
  <c r="S18" i="20"/>
  <c r="N27"/>
  <c r="O27"/>
  <c r="H19" i="21" s="1"/>
  <c r="F75" i="23"/>
  <c r="Q27" i="20"/>
  <c r="Q39" s="1"/>
  <c r="O31"/>
  <c r="H23" i="21" s="1"/>
  <c r="O17" i="20"/>
  <c r="H9" i="21" s="1"/>
  <c r="N17" i="20"/>
  <c r="F65" i="23"/>
  <c r="F58"/>
  <c r="N10" i="20"/>
  <c r="N10" i="19"/>
  <c r="G58" i="23"/>
  <c r="O11" i="19"/>
  <c r="G3" i="21" s="1"/>
  <c r="N11" i="19"/>
  <c r="S14"/>
  <c r="G59" i="23"/>
  <c r="O20" i="19"/>
  <c r="G12" i="21" s="1"/>
  <c r="N20" i="19"/>
  <c r="G68" i="23"/>
  <c r="G63"/>
  <c r="S15" i="19"/>
  <c r="O15"/>
  <c r="G7" i="21" s="1"/>
  <c r="N15" i="19"/>
  <c r="Q28"/>
  <c r="Q40" s="1"/>
  <c r="G61" i="23"/>
  <c r="N13" i="19"/>
  <c r="O13"/>
  <c r="G5" i="21" s="1"/>
  <c r="N9" i="18"/>
  <c r="E57" i="23"/>
  <c r="N24" i="18"/>
  <c r="E72" i="23"/>
  <c r="O24" i="18"/>
  <c r="F16" i="21" s="1"/>
  <c r="N29" i="18"/>
  <c r="O33"/>
  <c r="F25" i="21" s="1"/>
  <c r="E77" i="23"/>
  <c r="Q29" i="18"/>
  <c r="Q41" s="1"/>
  <c r="O29"/>
  <c r="F21" i="21" s="1"/>
  <c r="N19" i="18"/>
  <c r="O19"/>
  <c r="F11" i="21" s="1"/>
  <c r="E67" i="23"/>
  <c r="S16" i="18"/>
  <c r="O25"/>
  <c r="F17" i="21" s="1"/>
  <c r="N25" i="18"/>
  <c r="E73" i="23"/>
  <c r="E58"/>
  <c r="N10" i="18"/>
  <c r="N23" i="20"/>
  <c r="S17"/>
  <c r="O23"/>
  <c r="H15" i="21" s="1"/>
  <c r="F71" i="23"/>
  <c r="F3"/>
  <c r="F55" s="1"/>
  <c r="S13" i="20"/>
  <c r="N25"/>
  <c r="O25"/>
  <c r="H17" i="21" s="1"/>
  <c r="F73" i="23"/>
  <c r="F60"/>
  <c r="O12" i="20"/>
  <c r="H4" i="21" s="1"/>
  <c r="N12" i="20"/>
  <c r="N19"/>
  <c r="F67" i="23"/>
  <c r="O19" i="20"/>
  <c r="H11" i="21" s="1"/>
  <c r="S16" i="20"/>
  <c r="N8"/>
  <c r="F56" i="23"/>
  <c r="G56"/>
  <c r="N8" i="19"/>
  <c r="G65" i="23"/>
  <c r="O17" i="19"/>
  <c r="G9" i="21" s="1"/>
  <c r="N17" i="19"/>
  <c r="O22"/>
  <c r="G14" i="21" s="1"/>
  <c r="N22" i="19"/>
  <c r="G70" i="23"/>
  <c r="G72"/>
  <c r="N24" i="19"/>
  <c r="O24"/>
  <c r="G16" i="21" s="1"/>
  <c r="S17" i="19"/>
  <c r="O23"/>
  <c r="G15" i="21" s="1"/>
  <c r="G71" i="23"/>
  <c r="N23" i="19"/>
  <c r="Q29"/>
  <c r="Q41" s="1"/>
  <c r="N13" i="18"/>
  <c r="O13"/>
  <c r="F5" i="21" s="1"/>
  <c r="E61" i="23"/>
  <c r="O28" i="18"/>
  <c r="F20" i="21" s="1"/>
  <c r="O32" i="18"/>
  <c r="F24" i="21" s="1"/>
  <c r="E76" i="23"/>
  <c r="Q28" i="18"/>
  <c r="Q40" s="1"/>
  <c r="N28"/>
  <c r="N21"/>
  <c r="O21"/>
  <c r="F13" i="21" s="1"/>
  <c r="E69" i="23"/>
  <c r="E65"/>
  <c r="N17" i="18"/>
  <c r="O17"/>
  <c r="F9" i="21" s="1"/>
  <c r="N20" i="18"/>
  <c r="O20"/>
  <c r="F12" i="21" s="1"/>
  <c r="E68" i="23"/>
  <c r="E74"/>
  <c r="O26" i="18"/>
  <c r="F18" i="21" s="1"/>
  <c r="Q26" i="18"/>
  <c r="N26"/>
  <c r="F68" i="23"/>
  <c r="N20" i="20"/>
  <c r="O20"/>
  <c r="H12" i="21" s="1"/>
  <c r="O22" i="20"/>
  <c r="H14" i="21" s="1"/>
  <c r="N22" i="20"/>
  <c r="F70" i="23"/>
  <c r="F63"/>
  <c r="S15" i="20"/>
  <c r="O15"/>
  <c r="H7" i="21" s="1"/>
  <c r="N15" i="20"/>
  <c r="N16"/>
  <c r="O16"/>
  <c r="H8" i="21" s="1"/>
  <c r="F64" i="23"/>
  <c r="F59"/>
  <c r="N11" i="20"/>
  <c r="S14"/>
  <c r="O11"/>
  <c r="H3" i="21" s="1"/>
  <c r="F66" i="23"/>
  <c r="N18" i="20"/>
  <c r="O18"/>
  <c r="H10" i="21" s="1"/>
  <c r="O21" i="19"/>
  <c r="G13" i="21" s="1"/>
  <c r="G69" i="23"/>
  <c r="N21" i="19"/>
  <c r="N9"/>
  <c r="G57" i="23"/>
  <c r="G62"/>
  <c r="N14" i="19"/>
  <c r="O14"/>
  <c r="G6" i="21" s="1"/>
  <c r="Q26" i="19"/>
  <c r="G3" i="23"/>
  <c r="G55" s="1"/>
  <c r="S13" i="19"/>
  <c r="N12"/>
  <c r="G60" i="23"/>
  <c r="O12" i="19"/>
  <c r="G4" i="21" s="1"/>
  <c r="S14" i="18"/>
  <c r="N11"/>
  <c r="E59" i="23"/>
  <c r="O11" i="18"/>
  <c r="F3" i="21" s="1"/>
  <c r="E3" i="23"/>
  <c r="E55" s="1"/>
  <c r="S13" i="18"/>
  <c r="N8"/>
  <c r="E56" i="23"/>
  <c r="O16" i="18"/>
  <c r="F8" i="21" s="1"/>
  <c r="E64" i="23"/>
  <c r="N16" i="18"/>
  <c r="S17"/>
  <c r="O23"/>
  <c r="F15" i="21" s="1"/>
  <c r="E71" i="23"/>
  <c r="N23" i="18"/>
  <c r="O18"/>
  <c r="F10" i="21" s="1"/>
  <c r="E66" i="23"/>
  <c r="N18" i="18"/>
  <c r="F72" i="23"/>
  <c r="N24" i="20"/>
  <c r="O24"/>
  <c r="H16" i="21" s="1"/>
  <c r="O29" i="20"/>
  <c r="H21" i="21" s="1"/>
  <c r="O33" i="20"/>
  <c r="H25" i="21" s="1"/>
  <c r="F77" i="23"/>
  <c r="Q29" i="20"/>
  <c r="Q41" s="1"/>
  <c r="N29"/>
  <c r="F74" i="23"/>
  <c r="N26" i="20"/>
  <c r="O26"/>
  <c r="H18" i="21" s="1"/>
  <c r="Q26" i="20"/>
  <c r="F57" i="23"/>
  <c r="N9" i="20"/>
  <c r="O14"/>
  <c r="H6" i="21" s="1"/>
  <c r="N14" i="20"/>
  <c r="F62" i="23"/>
  <c r="N31" i="20"/>
  <c r="O30"/>
  <c r="H22" i="21" s="1"/>
  <c r="Q30" i="20"/>
  <c r="Q42" s="1"/>
  <c r="N30"/>
  <c r="F78" i="23"/>
  <c r="O34" i="20"/>
  <c r="H26" i="21" s="1"/>
  <c r="N16" i="19"/>
  <c r="O16"/>
  <c r="G8" i="21" s="1"/>
  <c r="G64" i="23"/>
  <c r="G17" i="21"/>
  <c r="Q30" i="19"/>
  <c r="Q42" s="1"/>
  <c r="G66" i="23"/>
  <c r="O18" i="19"/>
  <c r="G10" i="21" s="1"/>
  <c r="N18" i="19"/>
  <c r="N19"/>
  <c r="G67" i="23"/>
  <c r="S16" i="19"/>
  <c r="O19"/>
  <c r="G11" i="21" s="1"/>
  <c r="S18" i="19"/>
  <c r="Q27"/>
  <c r="Q39" s="1"/>
  <c r="E70" i="23"/>
  <c r="N22" i="18"/>
  <c r="O22"/>
  <c r="F14" i="21" s="1"/>
  <c r="E62" i="23"/>
  <c r="O14" i="18"/>
  <c r="F6" i="21" s="1"/>
  <c r="N14" i="18"/>
  <c r="N27"/>
  <c r="O31"/>
  <c r="F23" i="21" s="1"/>
  <c r="S18" i="18"/>
  <c r="O27"/>
  <c r="F19" i="21" s="1"/>
  <c r="Q27" i="18"/>
  <c r="Q39" s="1"/>
  <c r="E75" i="23"/>
  <c r="O34" i="18"/>
  <c r="F26" i="21" s="1"/>
  <c r="O30" i="18"/>
  <c r="F22" i="21" s="1"/>
  <c r="E78" i="23"/>
  <c r="N31" i="18"/>
  <c r="Q30"/>
  <c r="Q42" s="1"/>
  <c r="N30"/>
  <c r="O12"/>
  <c r="F4" i="21" s="1"/>
  <c r="E60" i="23"/>
  <c r="N12" i="18"/>
  <c r="E63" i="23"/>
  <c r="N15" i="18"/>
  <c r="O15"/>
  <c r="F7" i="21" s="1"/>
  <c r="S15" i="18"/>
  <c r="O56" i="6" l="1"/>
  <c r="N53"/>
  <c r="N50"/>
  <c r="S23"/>
  <c r="N49" i="17"/>
  <c r="O49"/>
  <c r="C49" i="23"/>
  <c r="O51" i="17"/>
  <c r="D47" i="23"/>
  <c r="N51" i="17"/>
  <c r="O52"/>
  <c r="D50" i="23"/>
  <c r="C48"/>
  <c r="O52" i="6"/>
  <c r="N52"/>
  <c r="N50" i="17"/>
  <c r="C46" i="23"/>
  <c r="S24" i="6"/>
  <c r="T24" s="1"/>
  <c r="N51"/>
  <c r="D43" i="23"/>
  <c r="D95" s="1"/>
  <c r="O51" i="6"/>
  <c r="O48" i="17"/>
  <c r="E40" i="21" s="1"/>
  <c r="B67" i="23"/>
  <c r="O47" i="17"/>
  <c r="E39" i="21" s="1"/>
  <c r="T16" i="19"/>
  <c r="N48" i="17"/>
  <c r="N47"/>
  <c r="S23"/>
  <c r="T23" s="1"/>
  <c r="Q46" i="19"/>
  <c r="M46" s="1"/>
  <c r="G42" i="23" s="1"/>
  <c r="G94" s="1"/>
  <c r="Q46" i="20"/>
  <c r="M46" s="1"/>
  <c r="F42" i="23" s="1"/>
  <c r="F94" s="1"/>
  <c r="Q46" i="18"/>
  <c r="M46" s="1"/>
  <c r="E42" i="23" s="1"/>
  <c r="E94" s="1"/>
  <c r="T15" i="18"/>
  <c r="Q45" i="20"/>
  <c r="M45" s="1"/>
  <c r="F41" i="23" s="1"/>
  <c r="F93" s="1"/>
  <c r="Q45" i="19"/>
  <c r="M45" s="1"/>
  <c r="G41" i="23" s="1"/>
  <c r="G93" s="1"/>
  <c r="T14" i="20"/>
  <c r="T15" i="19"/>
  <c r="Q44"/>
  <c r="Q43"/>
  <c r="B66" i="23"/>
  <c r="B65"/>
  <c r="B56"/>
  <c r="B58"/>
  <c r="B61"/>
  <c r="B63"/>
  <c r="B55"/>
  <c r="B71"/>
  <c r="B60"/>
  <c r="B64"/>
  <c r="M42" i="19"/>
  <c r="G38" i="23" s="1"/>
  <c r="Q43" i="18"/>
  <c r="M39"/>
  <c r="E35" i="23" s="1"/>
  <c r="T19" i="19"/>
  <c r="T18"/>
  <c r="M41" i="20"/>
  <c r="F37" i="23" s="1"/>
  <c r="M40" i="18"/>
  <c r="E36" i="23" s="1"/>
  <c r="Q44" i="18"/>
  <c r="Q44" i="20"/>
  <c r="M40"/>
  <c r="F36" i="23" s="1"/>
  <c r="T15" i="20"/>
  <c r="T16" i="18"/>
  <c r="T17"/>
  <c r="B57" i="23"/>
  <c r="T16" i="20"/>
  <c r="B73" i="23"/>
  <c r="T14" i="18"/>
  <c r="B62" i="23"/>
  <c r="B69"/>
  <c r="B77"/>
  <c r="B72"/>
  <c r="B76"/>
  <c r="B68"/>
  <c r="T14" i="19"/>
  <c r="M42" i="18"/>
  <c r="E38" i="23" s="1"/>
  <c r="T19" i="18"/>
  <c r="T18"/>
  <c r="M42" i="20"/>
  <c r="F38" i="23" s="1"/>
  <c r="Q45" i="18"/>
  <c r="M45" s="1"/>
  <c r="E41" i="23" s="1"/>
  <c r="E93" s="1"/>
  <c r="M41" i="18"/>
  <c r="E37" i="23" s="1"/>
  <c r="M39" i="20"/>
  <c r="F35" i="23" s="1"/>
  <c r="Q43" i="20"/>
  <c r="T18"/>
  <c r="T19"/>
  <c r="B75" i="23"/>
  <c r="B78"/>
  <c r="B74"/>
  <c r="T17" i="19"/>
  <c r="B70" i="23"/>
  <c r="T17" i="20"/>
  <c r="B59" i="23"/>
  <c r="M40" i="19"/>
  <c r="G36" i="23" s="1"/>
  <c r="M41" i="19"/>
  <c r="G37" i="23" s="1"/>
  <c r="M39" i="19"/>
  <c r="M44" i="18" l="1"/>
  <c r="E40" i="23" s="1"/>
  <c r="E92" s="1"/>
  <c r="D49"/>
  <c r="M44" i="20"/>
  <c r="F40" i="23" s="1"/>
  <c r="F92" s="1"/>
  <c r="M44" i="19"/>
  <c r="G40" i="23" s="1"/>
  <c r="G92" s="1"/>
  <c r="S24" i="17"/>
  <c r="T24" s="1"/>
  <c r="M43" i="20"/>
  <c r="F39" i="23" s="1"/>
  <c r="F91" s="1"/>
  <c r="D45"/>
  <c r="E41" i="21"/>
  <c r="M43" i="18"/>
  <c r="E39" i="23" s="1"/>
  <c r="E91" s="1"/>
  <c r="M43" i="19"/>
  <c r="G39" i="23" s="1"/>
  <c r="G91" s="1"/>
  <c r="B93"/>
  <c r="B94"/>
  <c r="Q49" i="20"/>
  <c r="M49" s="1"/>
  <c r="F45" i="23" s="1"/>
  <c r="Q50" i="19"/>
  <c r="M50" s="1"/>
  <c r="Q50" i="20"/>
  <c r="M50" s="1"/>
  <c r="Q50" i="18"/>
  <c r="Q49" i="19"/>
  <c r="Q49" i="18"/>
  <c r="M49" s="1"/>
  <c r="E45" i="23" s="1"/>
  <c r="N39" i="19"/>
  <c r="O39"/>
  <c r="G31" i="21" s="1"/>
  <c r="G90" i="23"/>
  <c r="N42" i="19"/>
  <c r="O42"/>
  <c r="G34" i="21" s="1"/>
  <c r="N45" i="19"/>
  <c r="O45"/>
  <c r="G37" i="21" s="1"/>
  <c r="N46" i="19"/>
  <c r="O46"/>
  <c r="G38" i="21" s="1"/>
  <c r="N40" i="19"/>
  <c r="O40"/>
  <c r="G32" i="21" s="1"/>
  <c r="G89" i="23"/>
  <c r="N41" i="19"/>
  <c r="O41"/>
  <c r="G33" i="21" s="1"/>
  <c r="Q47" i="20"/>
  <c r="M47" s="1"/>
  <c r="F43" i="23" s="1"/>
  <c r="F95" s="1"/>
  <c r="Q48" i="20"/>
  <c r="Q48" i="18"/>
  <c r="G35" i="23"/>
  <c r="G87" s="1"/>
  <c r="Q47" i="19"/>
  <c r="Q51" s="1"/>
  <c r="M51" s="1"/>
  <c r="Q47" i="18"/>
  <c r="Q51" s="1"/>
  <c r="M51" s="1"/>
  <c r="G88" i="23"/>
  <c r="O46" i="18"/>
  <c r="F38" i="21" s="1"/>
  <c r="E90" i="23"/>
  <c r="N46" i="20"/>
  <c r="O46"/>
  <c r="H38" i="21" s="1"/>
  <c r="Q48" i="19"/>
  <c r="M48" s="1"/>
  <c r="G44" i="23" s="1"/>
  <c r="O45" i="20"/>
  <c r="H37" i="21" s="1"/>
  <c r="N46" i="18"/>
  <c r="F87" i="23"/>
  <c r="S21" i="20"/>
  <c r="T21" s="1"/>
  <c r="O39"/>
  <c r="H31" i="21" s="1"/>
  <c r="N39" i="20"/>
  <c r="O43"/>
  <c r="H35" i="21" s="1"/>
  <c r="N40" i="20"/>
  <c r="F88" i="23"/>
  <c r="O40" i="20"/>
  <c r="H32" i="21" s="1"/>
  <c r="F89" i="23"/>
  <c r="O41" i="20"/>
  <c r="H33" i="21" s="1"/>
  <c r="N41" i="20"/>
  <c r="O45" i="18"/>
  <c r="F37" i="21" s="1"/>
  <c r="O42" i="18"/>
  <c r="F34" i="21" s="1"/>
  <c r="N42" i="18"/>
  <c r="N40"/>
  <c r="O40"/>
  <c r="F32" i="21" s="1"/>
  <c r="E88" i="23"/>
  <c r="N41" i="18"/>
  <c r="O41"/>
  <c r="F33" i="21" s="1"/>
  <c r="E89" i="23"/>
  <c r="O42" i="20"/>
  <c r="H34" i="21" s="1"/>
  <c r="F90" i="23"/>
  <c r="N42" i="20"/>
  <c r="E87" i="23"/>
  <c r="N39" i="18"/>
  <c r="O39"/>
  <c r="F31" i="21" s="1"/>
  <c r="S21" i="18"/>
  <c r="T21" s="1"/>
  <c r="S21" i="19"/>
  <c r="N52" l="1"/>
  <c r="O55"/>
  <c r="G50" i="23"/>
  <c r="O55" i="18"/>
  <c r="N52"/>
  <c r="O44"/>
  <c r="F36" i="21" s="1"/>
  <c r="N45" i="18"/>
  <c r="B92" i="23"/>
  <c r="O43" i="18"/>
  <c r="F35" i="21" s="1"/>
  <c r="O44" i="19"/>
  <c r="G36" i="21" s="1"/>
  <c r="F49" i="23"/>
  <c r="N51" i="19"/>
  <c r="G47" i="23"/>
  <c r="F48"/>
  <c r="E47"/>
  <c r="M50" i="18"/>
  <c r="E46" i="23" s="1"/>
  <c r="M49" i="19"/>
  <c r="N50" s="1"/>
  <c r="N45" i="20"/>
  <c r="O44"/>
  <c r="H36" i="21" s="1"/>
  <c r="Q51" i="20"/>
  <c r="M51" s="1"/>
  <c r="F50" i="23"/>
  <c r="N43" i="18"/>
  <c r="N43" i="20"/>
  <c r="N44"/>
  <c r="N44" i="18"/>
  <c r="N44" i="19"/>
  <c r="N43"/>
  <c r="S22" i="18"/>
  <c r="T22" s="1"/>
  <c r="S22" i="20"/>
  <c r="S22" i="19"/>
  <c r="T22" s="1"/>
  <c r="O43"/>
  <c r="G35" i="21" s="1"/>
  <c r="F46" i="23"/>
  <c r="G46"/>
  <c r="O49" i="20"/>
  <c r="H41" i="21" s="1"/>
  <c r="O50" i="19"/>
  <c r="G42" i="21" s="1"/>
  <c r="G45" i="23"/>
  <c r="N49" i="19"/>
  <c r="N50" i="20"/>
  <c r="O50"/>
  <c r="H42" i="21" s="1"/>
  <c r="M47" i="19"/>
  <c r="O51" s="1"/>
  <c r="O49" i="18"/>
  <c r="F41" i="21" s="1"/>
  <c r="M48" i="18"/>
  <c r="O48" i="19"/>
  <c r="G40" i="21" s="1"/>
  <c r="M47" i="18"/>
  <c r="O51" s="1"/>
  <c r="M48" i="20"/>
  <c r="N47"/>
  <c r="O47"/>
  <c r="H39" i="21" s="1"/>
  <c r="T22" i="20"/>
  <c r="T21" i="19"/>
  <c r="N52" i="20" l="1"/>
  <c r="O55"/>
  <c r="N50" i="18"/>
  <c r="G48" i="23"/>
  <c r="O50" i="18"/>
  <c r="F42" i="21" s="1"/>
  <c r="N51" i="18"/>
  <c r="E50" i="23"/>
  <c r="E48"/>
  <c r="O51" i="20"/>
  <c r="F47" i="23"/>
  <c r="N51" i="20"/>
  <c r="E49" i="23"/>
  <c r="G49"/>
  <c r="O49" i="19"/>
  <c r="G41" i="21" s="1"/>
  <c r="S24" i="18"/>
  <c r="S24" i="20"/>
  <c r="S24" i="19"/>
  <c r="O48" i="18"/>
  <c r="F40" i="21" s="1"/>
  <c r="E44" i="23"/>
  <c r="E43"/>
  <c r="E95" s="1"/>
  <c r="N48" i="19"/>
  <c r="G43" i="23"/>
  <c r="G95" s="1"/>
  <c r="N49" i="20"/>
  <c r="F44" i="23"/>
  <c r="N47" i="19"/>
  <c r="O47"/>
  <c r="G39" i="21" s="1"/>
  <c r="N47" i="18"/>
  <c r="S23"/>
  <c r="T23" s="1"/>
  <c r="N49"/>
  <c r="S23" i="19"/>
  <c r="T23" s="1"/>
  <c r="O48" i="20"/>
  <c r="N48"/>
  <c r="N48" i="18"/>
  <c r="O47"/>
  <c r="F39" i="21" s="1"/>
  <c r="S23" i="20"/>
  <c r="T23" s="1"/>
  <c r="M40" i="17"/>
  <c r="D36" i="23" s="1"/>
  <c r="M39" i="17"/>
  <c r="D35" i="23" s="1"/>
  <c r="M41" i="17"/>
  <c r="D37" i="23" s="1"/>
  <c r="G53" i="21" l="1"/>
  <c r="F110" i="23"/>
  <c r="F107"/>
  <c r="F109"/>
  <c r="F108"/>
  <c r="E108"/>
  <c r="E109"/>
  <c r="E110"/>
  <c r="E107"/>
  <c r="G110"/>
  <c r="T24" i="20"/>
  <c r="B95" i="23"/>
  <c r="T24" i="18"/>
  <c r="T24" i="19"/>
  <c r="H40" i="21"/>
  <c r="F54"/>
  <c r="F53"/>
  <c r="F52"/>
  <c r="F51"/>
  <c r="D88" i="23"/>
  <c r="O44" i="17"/>
  <c r="E36" i="21" s="1"/>
  <c r="D87" i="23"/>
  <c r="O43" i="17"/>
  <c r="E35" i="21" s="1"/>
  <c r="D89" i="23"/>
  <c r="O45" i="17"/>
  <c r="E37" i="21" s="1"/>
  <c r="N41" i="17"/>
  <c r="O41"/>
  <c r="E33" i="21" s="1"/>
  <c r="N42" i="17"/>
  <c r="N40"/>
  <c r="O40"/>
  <c r="E32" i="21" s="1"/>
  <c r="N39" i="17"/>
  <c r="O39"/>
  <c r="E31" i="21" s="1"/>
  <c r="S21" i="17"/>
  <c r="G52" i="21" l="1"/>
  <c r="G54"/>
  <c r="G51"/>
  <c r="G107" i="23"/>
  <c r="G109"/>
  <c r="G108"/>
  <c r="D109"/>
  <c r="D108"/>
  <c r="D110"/>
  <c r="D107"/>
  <c r="H53" i="21"/>
  <c r="H52"/>
  <c r="H54"/>
  <c r="H51"/>
  <c r="T21" i="17"/>
  <c r="T22"/>
  <c r="E52" i="21"/>
  <c r="E53"/>
  <c r="E51"/>
  <c r="E54"/>
  <c r="Q60" i="12" l="1"/>
  <c r="Q58" l="1"/>
  <c r="C89" i="23" l="1"/>
  <c r="B89" s="1"/>
  <c r="C90"/>
  <c r="B90" s="1"/>
  <c r="C88"/>
  <c r="B88" s="1"/>
  <c r="S21" i="6"/>
  <c r="T21" s="1"/>
  <c r="C87" i="23"/>
  <c r="D31" i="21"/>
  <c r="B87" i="23" l="1"/>
  <c r="C91"/>
  <c r="B91" s="1"/>
  <c r="S22" i="6"/>
  <c r="C108" i="23" l="1"/>
  <c r="B110"/>
  <c r="B107"/>
  <c r="B108"/>
  <c r="B109"/>
  <c r="C109"/>
  <c r="C110"/>
  <c r="C107"/>
  <c r="T22" i="6"/>
  <c r="T23"/>
  <c r="D52" i="21"/>
  <c r="D51"/>
  <c r="D54"/>
  <c r="D53"/>
  <c r="S28" i="12" l="1"/>
  <c r="R28"/>
  <c r="BV28" i="13" l="1"/>
  <c r="BZ108" s="1"/>
  <c r="BQ28"/>
  <c r="BP28"/>
  <c r="BO28"/>
  <c r="BN28"/>
  <c r="T28" i="12"/>
  <c r="V47"/>
  <c r="W47" s="1"/>
  <c r="X47" s="1"/>
  <c r="Y47" s="1"/>
  <c r="BV68" i="13" l="1"/>
  <c r="BV108"/>
  <c r="BW68"/>
  <c r="BN108"/>
  <c r="BN68"/>
  <c r="BP108"/>
  <c r="BP68"/>
  <c r="BR68"/>
  <c r="BR108"/>
  <c r="BU68"/>
  <c r="BU108"/>
  <c r="BO68"/>
  <c r="BO108"/>
  <c r="BT68"/>
  <c r="BT108"/>
  <c r="BS68"/>
  <c r="BS108"/>
  <c r="BQ68"/>
  <c r="BQ108"/>
  <c r="BQ27"/>
  <c r="BQ26" s="1"/>
  <c r="BO27"/>
  <c r="BO107" s="1"/>
  <c r="BN27"/>
  <c r="BN67" s="1"/>
  <c r="BP27"/>
  <c r="BP26" s="1"/>
  <c r="BP39" s="1"/>
  <c r="R27" i="12"/>
  <c r="BQ107" i="13" l="1"/>
  <c r="BQ67"/>
  <c r="BP67"/>
  <c r="BO26"/>
  <c r="BO106" s="1"/>
  <c r="BP107"/>
  <c r="BP41"/>
  <c r="BP119"/>
  <c r="BV27"/>
  <c r="BZ107" s="1"/>
  <c r="V46" i="12"/>
  <c r="W46" s="1"/>
  <c r="X46" s="1"/>
  <c r="Y46" s="1"/>
  <c r="T27"/>
  <c r="BQ106" i="13"/>
  <c r="BQ39"/>
  <c r="BQ66"/>
  <c r="BN107"/>
  <c r="R26" i="12"/>
  <c r="BO67" i="13"/>
  <c r="BP106"/>
  <c r="S27" i="12"/>
  <c r="BN26" i="13"/>
  <c r="BV107" l="1"/>
  <c r="BV67"/>
  <c r="BW67"/>
  <c r="BO39"/>
  <c r="BP79" s="1"/>
  <c r="BO66"/>
  <c r="BP66"/>
  <c r="R39" i="12"/>
  <c r="R45"/>
  <c r="T45" s="1"/>
  <c r="BS107" i="13"/>
  <c r="BS67"/>
  <c r="BS26"/>
  <c r="BP121"/>
  <c r="BU26"/>
  <c r="BU107"/>
  <c r="BU67"/>
  <c r="BR26"/>
  <c r="BR107"/>
  <c r="BR67"/>
  <c r="BN39"/>
  <c r="BN66"/>
  <c r="BN106"/>
  <c r="BQ79"/>
  <c r="BQ119"/>
  <c r="BQ41"/>
  <c r="T26" i="12"/>
  <c r="BV26" i="13"/>
  <c r="BZ106" s="1"/>
  <c r="BT26"/>
  <c r="BX106" s="1"/>
  <c r="BT107"/>
  <c r="BT67"/>
  <c r="S26" i="12"/>
  <c r="BY26" i="13"/>
  <c r="BZ66" s="1"/>
  <c r="BW26"/>
  <c r="CA106" s="1"/>
  <c r="BO79" l="1"/>
  <c r="BV66"/>
  <c r="BV106"/>
  <c r="BY66"/>
  <c r="BY106"/>
  <c r="BW66"/>
  <c r="BW106"/>
  <c r="BX66"/>
  <c r="BO41"/>
  <c r="BP81" s="1"/>
  <c r="BO119"/>
  <c r="BY39"/>
  <c r="BZ79" s="1"/>
  <c r="BU106"/>
  <c r="BU39"/>
  <c r="BU66"/>
  <c r="BT66"/>
  <c r="BT106"/>
  <c r="BT39"/>
  <c r="BX119" s="1"/>
  <c r="S39" i="12"/>
  <c r="S45"/>
  <c r="U45" s="1"/>
  <c r="V45" s="1"/>
  <c r="W45" s="1"/>
  <c r="X45" s="1"/>
  <c r="Y45" s="1"/>
  <c r="BQ81" i="13"/>
  <c r="BQ121"/>
  <c r="BR106"/>
  <c r="BR39"/>
  <c r="BR66"/>
  <c r="BW39"/>
  <c r="CA119" s="1"/>
  <c r="BV39"/>
  <c r="BZ119" s="1"/>
  <c r="R58" i="12"/>
  <c r="R41"/>
  <c r="R179" s="1"/>
  <c r="BS66" i="13"/>
  <c r="BS106"/>
  <c r="BS39"/>
  <c r="T39" i="12"/>
  <c r="BN41" i="13"/>
  <c r="BN119"/>
  <c r="BN79"/>
  <c r="BO81" l="1"/>
  <c r="BW79"/>
  <c r="BW119"/>
  <c r="BX79"/>
  <c r="BV79"/>
  <c r="BV119"/>
  <c r="BY119"/>
  <c r="BY79"/>
  <c r="BO121"/>
  <c r="T41" i="12"/>
  <c r="T58"/>
  <c r="R177"/>
  <c r="R168"/>
  <c r="R173"/>
  <c r="R174"/>
  <c r="R178"/>
  <c r="R180"/>
  <c r="R181"/>
  <c r="R169"/>
  <c r="R175"/>
  <c r="R176"/>
  <c r="R171"/>
  <c r="R170"/>
  <c r="R60"/>
  <c r="R172"/>
  <c r="R167"/>
  <c r="R166"/>
  <c r="BV41" i="13"/>
  <c r="BZ121" s="1"/>
  <c r="BT119"/>
  <c r="BT41"/>
  <c r="BX121" s="1"/>
  <c r="BT79"/>
  <c r="BU119"/>
  <c r="BU41"/>
  <c r="BU79"/>
  <c r="BS41"/>
  <c r="BS79"/>
  <c r="BS119"/>
  <c r="BW41"/>
  <c r="CA121" s="1"/>
  <c r="S58" i="12"/>
  <c r="S41"/>
  <c r="S179" s="1"/>
  <c r="BY41" i="13"/>
  <c r="BZ81" s="1"/>
  <c r="BN121"/>
  <c r="BN81"/>
  <c r="BR79"/>
  <c r="BR119"/>
  <c r="BR41"/>
  <c r="U58" i="12" l="1"/>
  <c r="V58" s="1"/>
  <c r="W58" s="1"/>
  <c r="X58" s="1"/>
  <c r="Y58" s="1"/>
  <c r="BV121" i="13"/>
  <c r="BV81"/>
  <c r="BY81"/>
  <c r="BY121"/>
  <c r="BW121"/>
  <c r="BW81"/>
  <c r="BX81"/>
  <c r="BT121"/>
  <c r="BT81"/>
  <c r="T178" i="12"/>
  <c r="T169"/>
  <c r="T168"/>
  <c r="T171"/>
  <c r="T172"/>
  <c r="T176"/>
  <c r="T170"/>
  <c r="T173"/>
  <c r="T180"/>
  <c r="T181"/>
  <c r="T174"/>
  <c r="T177"/>
  <c r="T60"/>
  <c r="T175"/>
  <c r="T167"/>
  <c r="T166"/>
  <c r="BR121" i="13"/>
  <c r="BR81"/>
  <c r="BU81"/>
  <c r="BU121"/>
  <c r="BS81"/>
  <c r="BS121"/>
  <c r="S169" i="12"/>
  <c r="S175"/>
  <c r="S172"/>
  <c r="S171"/>
  <c r="S173"/>
  <c r="S176"/>
  <c r="S180"/>
  <c r="S178"/>
  <c r="S174"/>
  <c r="S177"/>
  <c r="S170"/>
  <c r="S60"/>
  <c r="S181"/>
  <c r="S168"/>
  <c r="S167"/>
  <c r="S166"/>
  <c r="T179"/>
  <c r="U60" l="1"/>
  <c r="V60" s="1"/>
  <c r="W60" s="1"/>
  <c r="X60" s="1"/>
  <c r="Y60" s="1"/>
</calcChain>
</file>

<file path=xl/sharedStrings.xml><?xml version="1.0" encoding="utf-8"?>
<sst xmlns="http://schemas.openxmlformats.org/spreadsheetml/2006/main" count="720" uniqueCount="219">
  <si>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</si>
  <si>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</si>
  <si>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</si>
  <si>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</si>
  <si>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</si>
  <si>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</si>
  <si>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</si>
  <si>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</si>
  <si>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</si>
  <si>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</si>
  <si>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</si>
  <si>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</si>
  <si>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</si>
  <si>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</si>
  <si>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</si>
  <si>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</si>
  <si>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</si>
  <si>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</si>
  <si>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</si>
  <si>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</si>
  <si>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</si>
  <si>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</si>
  <si>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</si>
  <si>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</si>
  <si>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</si>
  <si>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</si>
  <si>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</si>
  <si>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</si>
  <si>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</si>
  <si>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</si>
  <si>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</si>
  <si>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</si>
  <si>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</si>
  <si>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</si>
  <si>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</si>
  <si>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</si>
  <si>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</si>
  <si>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</si>
  <si>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</si>
  <si>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</si>
  <si>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</si>
  <si>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</si>
  <si>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</si>
  <si>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</si>
  <si>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</si>
  <si>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</si>
  <si>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</si>
  <si>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</si>
  <si>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</si>
  <si>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</si>
  <si>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</si>
  <si>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</si>
  <si>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</si>
  <si>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</si>
  <si>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</si>
  <si>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</si>
  <si>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</si>
  <si>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</si>
  <si>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</si>
  <si>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</si>
  <si>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</si>
  <si>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</si>
  <si>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</si>
  <si>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</si>
  <si>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</si>
  <si>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</si>
  <si>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</si>
  <si>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</si>
  <si>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</si>
  <si>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</si>
  <si>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</si>
  <si>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</si>
  <si>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</si>
  <si>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</si>
  <si>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</si>
  <si>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</si>
  <si>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</si>
  <si>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</si>
  <si>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</si>
  <si>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</si>
  <si>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</si>
  <si>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</si>
  <si>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</si>
  <si>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</si>
  <si>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</si>
  <si>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</si>
  <si>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</si>
  <si>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</si>
  <si>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</si>
  <si>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</si>
  <si>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</si>
  <si>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</si>
  <si>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</si>
  <si>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</si>
  <si>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</si>
  <si>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</si>
  <si>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</si>
  <si>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</si>
  <si>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</si>
  <si>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</si>
  <si>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</si>
  <si>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</si>
  <si>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</si>
  <si>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</si>
  <si>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</si>
  <si>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</si>
  <si>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</si>
  <si>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</si>
  <si>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</si>
  <si>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</si>
  <si>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</si>
  <si>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</si>
  <si>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</si>
  <si>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</si>
  <si>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</si>
  <si>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</si>
  <si>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</si>
  <si>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</si>
  <si>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</si>
  <si>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</si>
  <si>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</si>
  <si>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</si>
  <si>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</si>
  <si>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</si>
  <si>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</si>
  <si>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</si>
  <si>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</si>
  <si>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</si>
  <si>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</si>
  <si>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</si>
  <si>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</si>
  <si>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</si>
  <si>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</si>
  <si>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</si>
  <si>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</si>
  <si>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</si>
  <si>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</si>
  <si>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</si>
  <si>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</si>
  <si>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</si>
  <si>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</si>
  <si>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</si>
  <si>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</si>
  <si>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</si>
  <si>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</si>
  <si>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</si>
  <si>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</si>
  <si>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</si>
  <si>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</si>
  <si>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</si>
  <si>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</si>
  <si>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</si>
  <si>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</si>
  <si>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</si>
  <si>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</si>
  <si>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</si>
  <si>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</si>
  <si>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</si>
  <si>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</si>
  <si>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</si>
  <si>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</si>
  <si>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</si>
  <si>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</si>
  <si>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</si>
  <si>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</si>
  <si>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</si>
  <si>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</si>
  <si>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</si>
  <si>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</si>
  <si>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</si>
  <si>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</si>
  <si>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</si>
  <si>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</si>
  <si>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</si>
  <si>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</si>
  <si>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</si>
  <si>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</si>
  <si>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</si>
  <si>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</si>
  <si>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</si>
  <si>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 xml:space="preserve">Rand million </t>
  </si>
  <si>
    <t xml:space="preserve"> Annualised Quarterly Rates per Sector</t>
  </si>
  <si>
    <t>SA Quarterly GOS</t>
  </si>
  <si>
    <t>KZN Quarterly GOS</t>
  </si>
  <si>
    <t>Hibiscus Coast Municipal Area GOS</t>
  </si>
  <si>
    <t>Port Shepstone Quarterly GOS</t>
  </si>
  <si>
    <t>Annualised Quarterly Rates per Sector</t>
  </si>
  <si>
    <t>Yearly Provincial Sector as a % of National Sector GOS</t>
  </si>
  <si>
    <t>2012q4</t>
  </si>
  <si>
    <t>Annual COMP and COMP-R</t>
  </si>
  <si>
    <t>Quarterly COMP and COMP-R</t>
  </si>
  <si>
    <t>Yearly Provincial Sector as a % of National Sector COMP</t>
  </si>
  <si>
    <t>Ethekwini Municipal Area COMP</t>
  </si>
  <si>
    <t>Msunduzi Municipal Area COMP</t>
  </si>
  <si>
    <t>Mthlatuze Municipal Area COMP</t>
  </si>
  <si>
    <t>Hibiscus Coast Municipal COMP</t>
  </si>
  <si>
    <t>Newcastle Municipal COMP</t>
  </si>
  <si>
    <t>Annual Compensation of Employees</t>
  </si>
  <si>
    <t>SA – Annual Compensation of Employees</t>
  </si>
  <si>
    <t>KZN – Annual Compensation of Employees</t>
  </si>
  <si>
    <t>Quarterly Compensation of Employees</t>
  </si>
  <si>
    <t>SA Quarterly COMP</t>
  </si>
  <si>
    <t>KZN Quarterly COMP</t>
  </si>
  <si>
    <t>Durban Quarterly COMP</t>
  </si>
  <si>
    <t>Pietermaritzburg Quarterly COMP</t>
  </si>
  <si>
    <t>Richards Bay Quarterly COMP</t>
  </si>
  <si>
    <t>Newcastle Municipal Area COMP</t>
  </si>
  <si>
    <t>SA Quarterly GDP COMP</t>
  </si>
  <si>
    <t>KZN Quarterly GDP COMP</t>
  </si>
  <si>
    <t>Newcastle Quarterly GDP COMP</t>
  </si>
  <si>
    <t>KZN - Annual Compensation of Employees</t>
  </si>
  <si>
    <t>SA - Annual Compensation of Employees</t>
  </si>
  <si>
    <t>2013q1</t>
  </si>
  <si>
    <t>2013q2</t>
  </si>
  <si>
    <t>2013q3</t>
  </si>
  <si>
    <t>2013q4</t>
  </si>
  <si>
    <t>2014q1</t>
  </si>
  <si>
    <t>2014q2</t>
  </si>
  <si>
    <t>2014q3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</si>
</sst>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</numFmts>
  <fonts count="29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235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4" fontId="11" fillId="4" borderId="5" xfId="0" applyNumberFormat="1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/>
    </xf>
    <xf numFmtId="164" fontId="11" fillId="4" borderId="6" xfId="0" applyNumberFormat="1" applyFont="1" applyFill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164" fontId="3" fillId="4" borderId="8" xfId="2" applyNumberFormat="1" applyFont="1" applyFill="1" applyBorder="1" applyAlignment="1">
      <alignment horizontal="center" vertical="center"/>
    </xf>
    <xf numFmtId="164" fontId="3" fillId="4" borderId="9" xfId="2" applyNumberFormat="1" applyFont="1" applyFill="1" applyBorder="1" applyAlignment="1">
      <alignment horizontal="center"/>
    </xf>
    <xf numFmtId="164" fontId="3" fillId="4" borderId="10" xfId="2" applyNumberFormat="1" applyFont="1" applyFill="1" applyBorder="1" applyAlignment="1">
      <alignment horizontal="center"/>
    </xf>
    <xf numFmtId="164" fontId="3" fillId="4" borderId="11" xfId="2" applyNumberFormat="1" applyFont="1" applyFill="1" applyBorder="1" applyAlignment="1">
      <alignment horizontal="center" vertical="center"/>
    </xf>
    <xf numFmtId="164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4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4" fontId="3" fillId="4" borderId="15" xfId="2" applyNumberFormat="1" applyFont="1" applyFill="1" applyBorder="1" applyAlignment="1">
      <alignment horizontal="center" vertical="center"/>
    </xf>
    <xf numFmtId="164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4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4" fontId="5" fillId="4" borderId="5" xfId="2" applyNumberFormat="1" applyFont="1" applyFill="1" applyBorder="1" applyAlignment="1">
      <alignment horizontal="center"/>
    </xf>
    <xf numFmtId="164" fontId="5" fillId="4" borderId="6" xfId="2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/>
    </xf>
    <xf numFmtId="164" fontId="3" fillId="4" borderId="0" xfId="2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11" fillId="4" borderId="5" xfId="3" applyNumberFormat="1" applyFont="1" applyFill="1" applyBorder="1" applyAlignment="1">
      <alignment horizontal="center"/>
    </xf>
    <xf numFmtId="164" fontId="11" fillId="4" borderId="0" xfId="3" applyNumberFormat="1" applyFont="1" applyFill="1" applyBorder="1" applyAlignment="1">
      <alignment horizontal="center"/>
    </xf>
    <xf numFmtId="164" fontId="11" fillId="4" borderId="6" xfId="3" applyNumberFormat="1" applyFont="1" applyFill="1" applyBorder="1" applyAlignment="1">
      <alignment horizontal="center"/>
    </xf>
    <xf numFmtId="164" fontId="11" fillId="4" borderId="7" xfId="3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 vertical="center"/>
    </xf>
    <xf numFmtId="164" fontId="3" fillId="4" borderId="0" xfId="2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6" fontId="0" fillId="0" borderId="0" xfId="0" applyNumberFormat="1"/>
    <xf numFmtId="164" fontId="3" fillId="4" borderId="15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4" fontId="11" fillId="4" borderId="30" xfId="0" applyNumberFormat="1" applyFont="1" applyFill="1" applyBorder="1" applyAlignment="1">
      <alignment horizontal="center"/>
    </xf>
    <xf numFmtId="164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4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4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4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2" fontId="0" fillId="5" borderId="30" xfId="0" applyNumberFormat="1" applyFill="1" applyBorder="1" applyAlignment="1">
      <alignment horizontal="center"/>
    </xf>
    <xf numFmtId="0" fontId="25" fillId="0" borderId="0" xfId="0" applyFont="1" applyFill="1"/>
    <xf numFmtId="2" fontId="20" fillId="0" borderId="0" xfId="0" applyNumberFormat="1" applyFont="1" applyFill="1"/>
    <xf numFmtId="164" fontId="3" fillId="4" borderId="34" xfId="2" applyNumberFormat="1" applyFont="1" applyFill="1" applyBorder="1" applyAlignment="1">
      <alignment horizontal="center" vertical="center"/>
    </xf>
    <xf numFmtId="0" fontId="23" fillId="0" borderId="0" xfId="0" applyFont="1" applyFill="1"/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13" fillId="12" borderId="3" xfId="0" applyFont="1" applyFill="1" applyBorder="1" applyAlignment="1">
      <alignment horizontal="left" vertical="center"/>
    </xf>
    <xf numFmtId="0" fontId="13" fillId="12" borderId="4" xfId="0" applyFont="1" applyFill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1.9647357358338693E-2"/>
          <c:w val="0.94639564461386438"/>
          <c:h val="0.88773613879177959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Compensation of Employees</c:v>
                </c:pt>
              </c:strCache>
            </c:strRef>
          </c:tx>
          <c:cat>
            <c:strRef>
              <c:f>Annual!$C$84:$T$84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Annual!$C$80:$T$80</c:f>
              <c:numCache>
                <c:formatCode>#,##0.00</c:formatCode>
                <c:ptCount val="18"/>
                <c:pt idx="0">
                  <c:v>12.1252283948726</c:v>
                </c:pt>
                <c:pt idx="1">
                  <c:v>10.395562945024581</c:v>
                </c:pt>
                <c:pt idx="2">
                  <c:v>9.8654746558963868</c:v>
                </c:pt>
                <c:pt idx="3">
                  <c:v>8.5704660427993122</c:v>
                </c:pt>
                <c:pt idx="4">
                  <c:v>9.4075840270693085</c:v>
                </c:pt>
                <c:pt idx="5">
                  <c:v>7.1617416749569731</c:v>
                </c:pt>
                <c:pt idx="6">
                  <c:v>11.212207771334743</c:v>
                </c:pt>
                <c:pt idx="7">
                  <c:v>9.8246129025543105</c:v>
                </c:pt>
                <c:pt idx="8">
                  <c:v>10.139029745044702</c:v>
                </c:pt>
                <c:pt idx="9">
                  <c:v>9.9984871627455334</c:v>
                </c:pt>
                <c:pt idx="10">
                  <c:v>11.280302436561071</c:v>
                </c:pt>
                <c:pt idx="11">
                  <c:v>13.89997496456836</c:v>
                </c:pt>
                <c:pt idx="12">
                  <c:v>13.700568076919945</c:v>
                </c:pt>
                <c:pt idx="13">
                  <c:v>8.3720972850776754</c:v>
                </c:pt>
                <c:pt idx="14">
                  <c:v>11.617707479284542</c:v>
                </c:pt>
                <c:pt idx="15">
                  <c:v>9.9945725739916327</c:v>
                </c:pt>
                <c:pt idx="16">
                  <c:v>8.5222738223496108</c:v>
                </c:pt>
                <c:pt idx="17">
                  <c:v>9.2814420645556677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Compensation of Employees</c:v>
                </c:pt>
              </c:strCache>
            </c:strRef>
          </c:tx>
          <c:cat>
            <c:strRef>
              <c:f>Annual!$C$84:$T$84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Annual!$C$100:$T$100</c:f>
              <c:numCache>
                <c:formatCode>#,##0.00</c:formatCode>
                <c:ptCount val="18"/>
                <c:pt idx="0">
                  <c:v>11.470588774950375</c:v>
                </c:pt>
                <c:pt idx="1">
                  <c:v>8.8117478978056862</c:v>
                </c:pt>
                <c:pt idx="2">
                  <c:v>10.536943730269591</c:v>
                </c:pt>
                <c:pt idx="3">
                  <c:v>6.78468973555308</c:v>
                </c:pt>
                <c:pt idx="4">
                  <c:v>9.1964149925264884</c:v>
                </c:pt>
                <c:pt idx="5">
                  <c:v>8.4812348734122729</c:v>
                </c:pt>
                <c:pt idx="6">
                  <c:v>9.7133823046186389</c:v>
                </c:pt>
                <c:pt idx="7">
                  <c:v>10.288972740434771</c:v>
                </c:pt>
                <c:pt idx="8">
                  <c:v>9.568457532191621</c:v>
                </c:pt>
                <c:pt idx="9">
                  <c:v>9.9152127603472557</c:v>
                </c:pt>
                <c:pt idx="10">
                  <c:v>10.637722343785933</c:v>
                </c:pt>
                <c:pt idx="11">
                  <c:v>14.048004667945808</c:v>
                </c:pt>
                <c:pt idx="12">
                  <c:v>13.29530655674103</c:v>
                </c:pt>
                <c:pt idx="13">
                  <c:v>8.5508819694396632</c:v>
                </c:pt>
                <c:pt idx="14">
                  <c:v>11.629945644901944</c:v>
                </c:pt>
                <c:pt idx="15">
                  <c:v>9.6712235107280797</c:v>
                </c:pt>
                <c:pt idx="16">
                  <c:v>8.3570050406039975</c:v>
                </c:pt>
                <c:pt idx="17">
                  <c:v>9.2322050589256648</c:v>
                </c:pt>
              </c:numCache>
            </c:numRef>
          </c:val>
        </c:ser>
        <c:marker val="1"/>
        <c:axId val="84140416"/>
        <c:axId val="188264448"/>
      </c:lineChart>
      <c:catAx>
        <c:axId val="841404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8264448"/>
        <c:crosses val="autoZero"/>
        <c:auto val="1"/>
        <c:lblAlgn val="ctr"/>
        <c:lblOffset val="100"/>
      </c:catAx>
      <c:valAx>
        <c:axId val="188264448"/>
        <c:scaling>
          <c:orientation val="minMax"/>
          <c:min val="4.5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140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197"/>
          <c:y val="3.5040350246675601E-2"/>
          <c:w val="0.43579311409603122"/>
          <c:h val="0.1576959519064287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733" l="0.70000000000000062" r="0.70000000000000062" t="0.75000000000000733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31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Quarterly!$C$65:$CB$65</c:f>
              <c:strCache>
                <c:ptCount val="78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</c:strCache>
            </c:strRef>
          </c:cat>
          <c:val>
            <c:numRef>
              <c:f>Quarterly!$C$61:$CB$61</c:f>
              <c:numCache>
                <c:formatCode>#,##0.00</c:formatCode>
                <c:ptCount val="78"/>
                <c:pt idx="0">
                  <c:v>3.6154777109298251</c:v>
                </c:pt>
                <c:pt idx="1">
                  <c:v>3.5188681989164574</c:v>
                </c:pt>
                <c:pt idx="2">
                  <c:v>7.3688343643876397</c:v>
                </c:pt>
                <c:pt idx="3">
                  <c:v>-2.5007381947131626</c:v>
                </c:pt>
                <c:pt idx="4">
                  <c:v>4.1467460469212476</c:v>
                </c:pt>
                <c:pt idx="5">
                  <c:v>3.1609644547880569</c:v>
                </c:pt>
                <c:pt idx="6">
                  <c:v>5.965470160888815</c:v>
                </c:pt>
                <c:pt idx="7">
                  <c:v>-2.0313518414229366</c:v>
                </c:pt>
                <c:pt idx="8">
                  <c:v>2.6856879109206702</c:v>
                </c:pt>
                <c:pt idx="9">
                  <c:v>3.0628318299931108</c:v>
                </c:pt>
                <c:pt idx="10">
                  <c:v>6.3674713135099541</c:v>
                </c:pt>
                <c:pt idx="11">
                  <c:v>-2.3206910338722677</c:v>
                </c:pt>
                <c:pt idx="12">
                  <c:v>2.5458219095790273</c:v>
                </c:pt>
                <c:pt idx="13">
                  <c:v>2.8723698744897561</c:v>
                </c:pt>
                <c:pt idx="14">
                  <c:v>6.8313804259802131</c:v>
                </c:pt>
                <c:pt idx="15">
                  <c:v>-3.7454482115130339</c:v>
                </c:pt>
                <c:pt idx="16">
                  <c:v>3.3626325878423415</c:v>
                </c:pt>
                <c:pt idx="17">
                  <c:v>2.1587369704111223</c:v>
                </c:pt>
                <c:pt idx="18">
                  <c:v>6.2008636433870663</c:v>
                </c:pt>
                <c:pt idx="19">
                  <c:v>-2.4233323915126044</c:v>
                </c:pt>
                <c:pt idx="20">
                  <c:v>3.3880975092900658</c:v>
                </c:pt>
                <c:pt idx="21">
                  <c:v>2.2053210601778601</c:v>
                </c:pt>
                <c:pt idx="22">
                  <c:v>5.9717550125970558</c:v>
                </c:pt>
                <c:pt idx="23">
                  <c:v>-3.2452427745810044</c:v>
                </c:pt>
                <c:pt idx="24">
                  <c:v>1.9976666269864447</c:v>
                </c:pt>
                <c:pt idx="25">
                  <c:v>2.1410978552372333</c:v>
                </c:pt>
                <c:pt idx="26">
                  <c:v>5.833988680257038</c:v>
                </c:pt>
                <c:pt idx="27">
                  <c:v>-0.75696709537919971</c:v>
                </c:pt>
                <c:pt idx="28">
                  <c:v>3.9688070121484751</c:v>
                </c:pt>
                <c:pt idx="29">
                  <c:v>3.1994675325210178</c:v>
                </c:pt>
                <c:pt idx="30">
                  <c:v>4.363433851772804</c:v>
                </c:pt>
                <c:pt idx="31">
                  <c:v>-1.5037433461664409</c:v>
                </c:pt>
                <c:pt idx="32">
                  <c:v>3.3616929247372989</c:v>
                </c:pt>
                <c:pt idx="33">
                  <c:v>2.4076492257431985</c:v>
                </c:pt>
                <c:pt idx="34">
                  <c:v>6.0279112826239665</c:v>
                </c:pt>
                <c:pt idx="35">
                  <c:v>-1.9268187578839575</c:v>
                </c:pt>
                <c:pt idx="36">
                  <c:v>2.7071518245487494</c:v>
                </c:pt>
                <c:pt idx="37">
                  <c:v>2.2060990241362743</c:v>
                </c:pt>
                <c:pt idx="38">
                  <c:v>8.6310950433319444</c:v>
                </c:pt>
                <c:pt idx="39">
                  <c:v>-5.1902304238247048</c:v>
                </c:pt>
                <c:pt idx="40">
                  <c:v>4.2516838731331354</c:v>
                </c:pt>
                <c:pt idx="41">
                  <c:v>4.1526200297761688</c:v>
                </c:pt>
                <c:pt idx="42">
                  <c:v>7.0435481193311391</c:v>
                </c:pt>
                <c:pt idx="43">
                  <c:v>-4.3310287137137102</c:v>
                </c:pt>
                <c:pt idx="44">
                  <c:v>4.0846639413320975</c:v>
                </c:pt>
                <c:pt idx="45">
                  <c:v>3.9785115707675676</c:v>
                </c:pt>
                <c:pt idx="46">
                  <c:v>8.1818225932522104</c:v>
                </c:pt>
                <c:pt idx="47">
                  <c:v>-3.7194327740247166</c:v>
                </c:pt>
                <c:pt idx="48">
                  <c:v>4.9766726256079483</c:v>
                </c:pt>
                <c:pt idx="49">
                  <c:v>4.5798305443040537</c:v>
                </c:pt>
                <c:pt idx="50">
                  <c:v>8.4875564336237339</c:v>
                </c:pt>
                <c:pt idx="51">
                  <c:v>-4.1801326766604179</c:v>
                </c:pt>
                <c:pt idx="52">
                  <c:v>4.8697602052295075</c:v>
                </c:pt>
                <c:pt idx="53">
                  <c:v>5.1462590976049452</c:v>
                </c:pt>
                <c:pt idx="54">
                  <c:v>6.2135908966820672</c:v>
                </c:pt>
                <c:pt idx="55">
                  <c:v>-6.7313810904011655</c:v>
                </c:pt>
                <c:pt idx="56">
                  <c:v>2.4989997044762009</c:v>
                </c:pt>
                <c:pt idx="57">
                  <c:v>6.5181421477370423</c:v>
                </c:pt>
                <c:pt idx="58">
                  <c:v>7.3117116022454436</c:v>
                </c:pt>
                <c:pt idx="59">
                  <c:v>-3.931535901684887</c:v>
                </c:pt>
                <c:pt idx="60">
                  <c:v>2.7651251138894533</c:v>
                </c:pt>
                <c:pt idx="61">
                  <c:v>4.7234760232031432</c:v>
                </c:pt>
                <c:pt idx="62">
                  <c:v>6.7469756738023881</c:v>
                </c:pt>
                <c:pt idx="63">
                  <c:v>-4.3124391198527849</c:v>
                </c:pt>
                <c:pt idx="64">
                  <c:v>3.9291590755688368</c:v>
                </c:pt>
                <c:pt idx="65">
                  <c:v>3.55812790978307</c:v>
                </c:pt>
                <c:pt idx="66">
                  <c:v>5.896372245899749</c:v>
                </c:pt>
                <c:pt idx="67">
                  <c:v>-4.1409302734111666</c:v>
                </c:pt>
                <c:pt idx="68">
                  <c:v>3.4308593025326481</c:v>
                </c:pt>
                <c:pt idx="69">
                  <c:v>2.7702728758923696</c:v>
                </c:pt>
                <c:pt idx="70">
                  <c:v>6.2633136215206218</c:v>
                </c:pt>
                <c:pt idx="71">
                  <c:v>-3.6080045675667054</c:v>
                </c:pt>
                <c:pt idx="72">
                  <c:v>4.2552240613487395</c:v>
                </c:pt>
                <c:pt idx="73">
                  <c:v>2.3433821301821602</c:v>
                </c:pt>
                <c:pt idx="74">
                  <c:v>6.1795135793273834</c:v>
                </c:pt>
                <c:pt idx="75">
                  <c:v>-5.2026741816991473</c:v>
                </c:pt>
                <c:pt idx="76">
                  <c:v>4.1532996243965394</c:v>
                </c:pt>
                <c:pt idx="77">
                  <c:v>2.6142627468318063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Quarterly!$C$65:$CB$65</c:f>
              <c:strCache>
                <c:ptCount val="78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</c:strCache>
            </c:strRef>
          </c:cat>
          <c:val>
            <c:numRef>
              <c:f>Quarterly!$C$81:$CB$81</c:f>
              <c:numCache>
                <c:formatCode>#,##0.00</c:formatCode>
                <c:ptCount val="78"/>
                <c:pt idx="0">
                  <c:v>3.7122033649341533</c:v>
                </c:pt>
                <c:pt idx="1">
                  <c:v>3.4099638412574977</c:v>
                </c:pt>
                <c:pt idx="2">
                  <c:v>7.6314370677320209</c:v>
                </c:pt>
                <c:pt idx="3">
                  <c:v>-3.2444016945735759</c:v>
                </c:pt>
                <c:pt idx="4">
                  <c:v>4.1573128238574082</c:v>
                </c:pt>
                <c:pt idx="5">
                  <c:v>3.1791193084441423</c:v>
                </c:pt>
                <c:pt idx="6">
                  <c:v>6.0185493620799964</c:v>
                </c:pt>
                <c:pt idx="7">
                  <c:v>-3.6205306679746823</c:v>
                </c:pt>
                <c:pt idx="8">
                  <c:v>2.9039183254501335</c:v>
                </c:pt>
                <c:pt idx="9">
                  <c:v>2.9595547800098392</c:v>
                </c:pt>
                <c:pt idx="10">
                  <c:v>6.4986269708116788</c:v>
                </c:pt>
                <c:pt idx="11">
                  <c:v>-2.1031886322934774</c:v>
                </c:pt>
                <c:pt idx="12">
                  <c:v>2.9790906859377775</c:v>
                </c:pt>
                <c:pt idx="13">
                  <c:v>2.7771136819887694</c:v>
                </c:pt>
                <c:pt idx="14">
                  <c:v>6.9150867730311445</c:v>
                </c:pt>
                <c:pt idx="15">
                  <c:v>-5.4682193618672814</c:v>
                </c:pt>
                <c:pt idx="16">
                  <c:v>3.3820766845157815</c:v>
                </c:pt>
                <c:pt idx="17">
                  <c:v>1.9576038953844073</c:v>
                </c:pt>
                <c:pt idx="18">
                  <c:v>6.6890503208220844</c:v>
                </c:pt>
                <c:pt idx="19">
                  <c:v>-3.0752782270515313</c:v>
                </c:pt>
                <c:pt idx="20">
                  <c:v>3.6903072523671336</c:v>
                </c:pt>
                <c:pt idx="21">
                  <c:v>2.1034759704386783</c:v>
                </c:pt>
                <c:pt idx="22">
                  <c:v>6.212693614261374</c:v>
                </c:pt>
                <c:pt idx="23">
                  <c:v>-2.2882904318139441</c:v>
                </c:pt>
                <c:pt idx="24">
                  <c:v>2.1609759219648579</c:v>
                </c:pt>
                <c:pt idx="25">
                  <c:v>1.8338905190243642</c:v>
                </c:pt>
                <c:pt idx="26">
                  <c:v>6.1755414578130345</c:v>
                </c:pt>
                <c:pt idx="27">
                  <c:v>-2.4555741716813362</c:v>
                </c:pt>
                <c:pt idx="28">
                  <c:v>4.3504740999343747</c:v>
                </c:pt>
                <c:pt idx="29">
                  <c:v>2.8984174423888192</c:v>
                </c:pt>
                <c:pt idx="30">
                  <c:v>4.8050129687233456</c:v>
                </c:pt>
                <c:pt idx="31">
                  <c:v>-1.6025381986361049</c:v>
                </c:pt>
                <c:pt idx="32">
                  <c:v>3.8212313865232654</c:v>
                </c:pt>
                <c:pt idx="33">
                  <c:v>2.0592256297909985</c:v>
                </c:pt>
                <c:pt idx="34">
                  <c:v>6.4425638395959188</c:v>
                </c:pt>
                <c:pt idx="35">
                  <c:v>-2.9812163338957953</c:v>
                </c:pt>
                <c:pt idx="36">
                  <c:v>3.0147735940326474</c:v>
                </c:pt>
                <c:pt idx="37">
                  <c:v>2.1912566769869057</c:v>
                </c:pt>
                <c:pt idx="38">
                  <c:v>9.0886579519771313</c:v>
                </c:pt>
                <c:pt idx="39">
                  <c:v>-5.6843176825219315</c:v>
                </c:pt>
                <c:pt idx="40">
                  <c:v>4.5318437985856184</c:v>
                </c:pt>
                <c:pt idx="41">
                  <c:v>3.7370444453919696</c:v>
                </c:pt>
                <c:pt idx="42">
                  <c:v>7.3602312385724673</c:v>
                </c:pt>
                <c:pt idx="43">
                  <c:v>-5.0686319327529263</c:v>
                </c:pt>
                <c:pt idx="44">
                  <c:v>4.3848932426170242</c:v>
                </c:pt>
                <c:pt idx="45">
                  <c:v>3.5620918298217084</c:v>
                </c:pt>
                <c:pt idx="46">
                  <c:v>8.5667377320013465</c:v>
                </c:pt>
                <c:pt idx="47">
                  <c:v>-3.8563191502532179</c:v>
                </c:pt>
                <c:pt idx="48">
                  <c:v>5.235072250470604</c:v>
                </c:pt>
                <c:pt idx="49">
                  <c:v>4.2941956264797172</c:v>
                </c:pt>
                <c:pt idx="50">
                  <c:v>8.8541564769466703</c:v>
                </c:pt>
                <c:pt idx="51">
                  <c:v>-4.8476300093246927</c:v>
                </c:pt>
                <c:pt idx="52">
                  <c:v>5.1025048259554717</c:v>
                </c:pt>
                <c:pt idx="53">
                  <c:v>4.8750436422728729</c:v>
                </c:pt>
                <c:pt idx="54">
                  <c:v>6.7447573391507225</c:v>
                </c:pt>
                <c:pt idx="55">
                  <c:v>-7.1867412280186587</c:v>
                </c:pt>
                <c:pt idx="56">
                  <c:v>2.8434895608049544</c:v>
                </c:pt>
                <c:pt idx="57">
                  <c:v>6.4211454579576746</c:v>
                </c:pt>
                <c:pt idx="58">
                  <c:v>7.9092153413174993</c:v>
                </c:pt>
                <c:pt idx="59">
                  <c:v>-4.6025662228357715</c:v>
                </c:pt>
                <c:pt idx="60">
                  <c:v>3.0469046765357142</c:v>
                </c:pt>
                <c:pt idx="61">
                  <c:v>4.3244733482020008</c:v>
                </c:pt>
                <c:pt idx="62">
                  <c:v>7.7899725876129144</c:v>
                </c:pt>
                <c:pt idx="63">
                  <c:v>-5.1520366580874724</c:v>
                </c:pt>
                <c:pt idx="64">
                  <c:v>4.0585428616279415</c:v>
                </c:pt>
                <c:pt idx="65">
                  <c:v>3.3346468897106059</c:v>
                </c:pt>
                <c:pt idx="66">
                  <c:v>6.5324305732530705</c:v>
                </c:pt>
                <c:pt idx="67">
                  <c:v>-5.0559123788208895</c:v>
                </c:pt>
                <c:pt idx="68">
                  <c:v>3.5750884733198913</c:v>
                </c:pt>
                <c:pt idx="69">
                  <c:v>2.8363619482903975</c:v>
                </c:pt>
                <c:pt idx="70">
                  <c:v>6.878198957398812</c:v>
                </c:pt>
                <c:pt idx="71">
                  <c:v>-4.3494409941029586</c:v>
                </c:pt>
                <c:pt idx="72">
                  <c:v>4.3448647921589263</c:v>
                </c:pt>
                <c:pt idx="73">
                  <c:v>2.3911939443440207</c:v>
                </c:pt>
                <c:pt idx="74">
                  <c:v>6.7804340623951047</c:v>
                </c:pt>
                <c:pt idx="75">
                  <c:v>-5.3237510953620273</c:v>
                </c:pt>
                <c:pt idx="76">
                  <c:v>4.2787819122335025</c:v>
                </c:pt>
                <c:pt idx="77">
                  <c:v>2.0365415953275052</c:v>
                </c:pt>
              </c:numCache>
            </c:numRef>
          </c:val>
        </c:ser>
        <c:marker val="1"/>
        <c:axId val="241076480"/>
        <c:axId val="242663424"/>
      </c:lineChart>
      <c:catAx>
        <c:axId val="2410764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2663424"/>
        <c:crosses val="autoZero"/>
        <c:auto val="1"/>
        <c:lblAlgn val="ctr"/>
        <c:lblOffset val="100"/>
      </c:catAx>
      <c:valAx>
        <c:axId val="24266342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1076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5226825053778226"/>
          <c:y val="2.4074583613851244E-2"/>
          <c:w val="0.33752545327227712"/>
          <c:h val="0.1718842022070662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55" l="0.70000000000000062" r="0.70000000000000062" t="0.75000000000000755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75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Quarterly!$F$85:$CB$85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Quarterly!$F$101:$CB$101</c:f>
              <c:numCache>
                <c:formatCode>#,##0.00</c:formatCode>
                <c:ptCount val="75"/>
                <c:pt idx="0">
                  <c:v>12.285509644713349</c:v>
                </c:pt>
                <c:pt idx="1">
                  <c:v>12.861231893770771</c:v>
                </c:pt>
                <c:pt idx="2">
                  <c:v>12.471028077166958</c:v>
                </c:pt>
                <c:pt idx="3">
                  <c:v>11.000975657686102</c:v>
                </c:pt>
                <c:pt idx="4">
                  <c:v>11.535362710581646</c:v>
                </c:pt>
                <c:pt idx="5">
                  <c:v>9.9706508465484429</c:v>
                </c:pt>
                <c:pt idx="6">
                  <c:v>9.866040457579949</c:v>
                </c:pt>
                <c:pt idx="7">
                  <c:v>10.2828392018389</c:v>
                </c:pt>
                <c:pt idx="8">
                  <c:v>9.9571314551725401</c:v>
                </c:pt>
                <c:pt idx="9">
                  <c:v>9.8073611745373874</c:v>
                </c:pt>
                <c:pt idx="10">
                  <c:v>9.6044352082446682</c:v>
                </c:pt>
                <c:pt idx="11">
                  <c:v>10.082461954884105</c:v>
                </c:pt>
                <c:pt idx="12">
                  <c:v>8.4767915272096488</c:v>
                </c:pt>
                <c:pt idx="13">
                  <c:v>9.3408442990651093</c:v>
                </c:pt>
                <c:pt idx="14">
                  <c:v>8.5823391305076857</c:v>
                </c:pt>
                <c:pt idx="15">
                  <c:v>7.9414882228247956</c:v>
                </c:pt>
                <c:pt idx="16">
                  <c:v>9.424131345275617</c:v>
                </c:pt>
                <c:pt idx="17">
                  <c:v>9.4510896070712889</c:v>
                </c:pt>
                <c:pt idx="18">
                  <c:v>9.500998988633043</c:v>
                </c:pt>
                <c:pt idx="19">
                  <c:v>9.2647709290132436</c:v>
                </c:pt>
                <c:pt idx="20">
                  <c:v>8.3444090030405356</c:v>
                </c:pt>
                <c:pt idx="21">
                  <c:v>6.8873223960524772</c:v>
                </c:pt>
                <c:pt idx="22">
                  <c:v>6.820157141439612</c:v>
                </c:pt>
                <c:pt idx="23">
                  <c:v>6.6812878619074274</c:v>
                </c:pt>
                <c:pt idx="24">
                  <c:v>9.4248475754030689</c:v>
                </c:pt>
                <c:pt idx="25">
                  <c:v>11.539520815771187</c:v>
                </c:pt>
                <c:pt idx="26">
                  <c:v>12.695275444701121</c:v>
                </c:pt>
                <c:pt idx="27">
                  <c:v>11.12938358406976</c:v>
                </c:pt>
                <c:pt idx="28">
                  <c:v>10.29316584670006</c:v>
                </c:pt>
                <c:pt idx="29">
                  <c:v>9.6491213812972312</c:v>
                </c:pt>
                <c:pt idx="30">
                  <c:v>8.8078168309180924</c:v>
                </c:pt>
                <c:pt idx="31">
                  <c:v>10.543177088156062</c:v>
                </c:pt>
                <c:pt idx="32">
                  <c:v>10.068355995985005</c:v>
                </c:pt>
                <c:pt idx="33">
                  <c:v>9.3713447455789591</c:v>
                </c:pt>
                <c:pt idx="34">
                  <c:v>9.1560891787325858</c:v>
                </c:pt>
                <c:pt idx="35">
                  <c:v>11.836075564346089</c:v>
                </c:pt>
                <c:pt idx="36">
                  <c:v>8.1146998625758648</c:v>
                </c:pt>
                <c:pt idx="37">
                  <c:v>9.7405517715654941</c:v>
                </c:pt>
                <c:pt idx="38">
                  <c:v>11.830566861011569</c:v>
                </c:pt>
                <c:pt idx="39">
                  <c:v>10.19626249945977</c:v>
                </c:pt>
                <c:pt idx="40">
                  <c:v>11.194902382360281</c:v>
                </c:pt>
                <c:pt idx="41">
                  <c:v>11.016758832802601</c:v>
                </c:pt>
                <c:pt idx="42">
                  <c:v>10.831175822034531</c:v>
                </c:pt>
                <c:pt idx="43">
                  <c:v>12.009726987138311</c:v>
                </c:pt>
                <c:pt idx="44">
                  <c:v>12.725786680369552</c:v>
                </c:pt>
                <c:pt idx="45">
                  <c:v>13.691850045068444</c:v>
                </c:pt>
                <c:pt idx="46">
                  <c:v>14.349342305111378</c:v>
                </c:pt>
                <c:pt idx="47">
                  <c:v>14.672506240871138</c:v>
                </c:pt>
                <c:pt idx="48">
                  <c:v>14.123801408917174</c:v>
                </c:pt>
                <c:pt idx="49">
                  <c:v>14.007573188625502</c:v>
                </c:pt>
                <c:pt idx="50">
                  <c:v>14.625064576883407</c:v>
                </c:pt>
                <c:pt idx="51">
                  <c:v>12.222453115383468</c:v>
                </c:pt>
                <c:pt idx="52">
                  <c:v>9.2344782465539481</c:v>
                </c:pt>
                <c:pt idx="53">
                  <c:v>6.7650458206522766</c:v>
                </c:pt>
                <c:pt idx="54">
                  <c:v>8.158049794022034</c:v>
                </c:pt>
                <c:pt idx="55">
                  <c:v>9.2762738644962432</c:v>
                </c:pt>
                <c:pt idx="56">
                  <c:v>12.556655338965191</c:v>
                </c:pt>
                <c:pt idx="57">
                  <c:v>12.848894151740261</c:v>
                </c:pt>
                <c:pt idx="58">
                  <c:v>10.947564636958234</c:v>
                </c:pt>
                <c:pt idx="59">
                  <c:v>10.363694759306991</c:v>
                </c:pt>
                <c:pt idx="60">
                  <c:v>9.9261121779960373</c:v>
                </c:pt>
                <c:pt idx="61">
                  <c:v>11.171259573172717</c:v>
                </c:pt>
                <c:pt idx="62">
                  <c:v>9.9341614311913968</c:v>
                </c:pt>
                <c:pt idx="63">
                  <c:v>9.0581612076092064</c:v>
                </c:pt>
                <c:pt idx="64">
                  <c:v>9.2536353032148941</c:v>
                </c:pt>
                <c:pt idx="65">
                  <c:v>8.7298067438460514</c:v>
                </c:pt>
                <c:pt idx="66">
                  <c:v>7.9026063366338857</c:v>
                </c:pt>
                <c:pt idx="67">
                  <c:v>8.2764995112773168</c:v>
                </c:pt>
                <c:pt idx="68">
                  <c:v>8.8784595562996316</c:v>
                </c:pt>
                <c:pt idx="69">
                  <c:v>9.7462427851894144</c:v>
                </c:pt>
                <c:pt idx="70">
                  <c:v>9.2903750122387692</c:v>
                </c:pt>
                <c:pt idx="71">
                  <c:v>9.2041878068410501</c:v>
                </c:pt>
                <c:pt idx="72">
                  <c:v>7.3975585400608015</c:v>
                </c:pt>
                <c:pt idx="73">
                  <c:v>7.2925620203871651</c:v>
                </c:pt>
                <c:pt idx="74">
                  <c:v>7.5765420370435796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Quarterly!$F$85:$CB$85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Quarterly!$F$121:$CB$121</c:f>
              <c:numCache>
                <c:formatCode>#,##0.00</c:formatCode>
                <c:ptCount val="75"/>
                <c:pt idx="0">
                  <c:v>11.68825070320608</c:v>
                </c:pt>
                <c:pt idx="1">
                  <c:v>12.16759156402707</c:v>
                </c:pt>
                <c:pt idx="2">
                  <c:v>11.917197169622819</c:v>
                </c:pt>
                <c:pt idx="3">
                  <c:v>10.240086129543291</c:v>
                </c:pt>
                <c:pt idx="4">
                  <c:v>9.8115373824964838</c:v>
                </c:pt>
                <c:pt idx="5">
                  <c:v>8.4901018242498267</c:v>
                </c:pt>
                <c:pt idx="6">
                  <c:v>8.259235557833831</c:v>
                </c:pt>
                <c:pt idx="7">
                  <c:v>8.7494595350760083</c:v>
                </c:pt>
                <c:pt idx="8">
                  <c:v>10.461547466808922</c:v>
                </c:pt>
                <c:pt idx="9">
                  <c:v>10.542240752364252</c:v>
                </c:pt>
                <c:pt idx="10">
                  <c:v>10.34636337290528</c:v>
                </c:pt>
                <c:pt idx="11">
                  <c:v>10.77786963709883</c:v>
                </c:pt>
                <c:pt idx="12">
                  <c:v>6.9700751821251377</c:v>
                </c:pt>
                <c:pt idx="13">
                  <c:v>7.3886790198372072</c:v>
                </c:pt>
                <c:pt idx="14">
                  <c:v>6.5323981779799629</c:v>
                </c:pt>
                <c:pt idx="15">
                  <c:v>6.3071707937419177</c:v>
                </c:pt>
                <c:pt idx="16">
                  <c:v>8.9981896257262655</c:v>
                </c:pt>
                <c:pt idx="17">
                  <c:v>9.3231644662455881</c:v>
                </c:pt>
                <c:pt idx="18">
                  <c:v>9.4795745449735414</c:v>
                </c:pt>
                <c:pt idx="19">
                  <c:v>8.9907584067748392</c:v>
                </c:pt>
                <c:pt idx="20">
                  <c:v>9.8757173222180175</c:v>
                </c:pt>
                <c:pt idx="21">
                  <c:v>8.2551572004091778</c:v>
                </c:pt>
                <c:pt idx="22">
                  <c:v>7.9693293660047031</c:v>
                </c:pt>
                <c:pt idx="23">
                  <c:v>7.9315627556332897</c:v>
                </c:pt>
                <c:pt idx="24">
                  <c:v>7.7467824918626</c:v>
                </c:pt>
                <c:pt idx="25">
                  <c:v>10.055994809178467</c:v>
                </c:pt>
                <c:pt idx="26">
                  <c:v>11.206472012346328</c:v>
                </c:pt>
                <c:pt idx="27">
                  <c:v>9.7710035798671395</c:v>
                </c:pt>
                <c:pt idx="28">
                  <c:v>10.730962224922989</c:v>
                </c:pt>
                <c:pt idx="29">
                  <c:v>10.169359075421072</c:v>
                </c:pt>
                <c:pt idx="30">
                  <c:v>9.2708688320020638</c:v>
                </c:pt>
                <c:pt idx="31">
                  <c:v>10.978197530775729</c:v>
                </c:pt>
                <c:pt idx="32">
                  <c:v>9.4232467055696816</c:v>
                </c:pt>
                <c:pt idx="33">
                  <c:v>8.573273835793211</c:v>
                </c:pt>
                <c:pt idx="34">
                  <c:v>8.7137319173979719</c:v>
                </c:pt>
                <c:pt idx="35">
                  <c:v>11.416285816748958</c:v>
                </c:pt>
                <c:pt idx="36">
                  <c:v>8.3120466058487086</c:v>
                </c:pt>
                <c:pt idx="37">
                  <c:v>9.9071282913886591</c:v>
                </c:pt>
                <c:pt idx="38">
                  <c:v>11.569629566917195</c:v>
                </c:pt>
                <c:pt idx="39">
                  <c:v>9.8018937475525973</c:v>
                </c:pt>
                <c:pt idx="40">
                  <c:v>10.518672332162284</c:v>
                </c:pt>
                <c:pt idx="41">
                  <c:v>10.363305510398234</c:v>
                </c:pt>
                <c:pt idx="42">
                  <c:v>10.177177699785817</c:v>
                </c:pt>
                <c:pt idx="43">
                  <c:v>11.415340833274859</c:v>
                </c:pt>
                <c:pt idx="44">
                  <c:v>12.838160756854389</c:v>
                </c:pt>
                <c:pt idx="45">
                  <c:v>13.75718871751258</c:v>
                </c:pt>
                <c:pt idx="46">
                  <c:v>14.561363954664856</c:v>
                </c:pt>
                <c:pt idx="47">
                  <c:v>14.864652826882377</c:v>
                </c:pt>
                <c:pt idx="48">
                  <c:v>13.680315211925507</c:v>
                </c:pt>
                <c:pt idx="49">
                  <c:v>13.537109089827313</c:v>
                </c:pt>
                <c:pt idx="50">
                  <c:v>14.169433872022319</c:v>
                </c:pt>
                <c:pt idx="51">
                  <c:v>11.957034151454016</c:v>
                </c:pt>
                <c:pt idx="52">
                  <c:v>9.2048173162765714</c:v>
                </c:pt>
                <c:pt idx="53">
                  <c:v>6.8576292092570714</c:v>
                </c:pt>
                <c:pt idx="54">
                  <c:v>8.4329589426466853</c:v>
                </c:pt>
                <c:pt idx="55">
                  <c:v>9.615833211012049</c:v>
                </c:pt>
                <c:pt idx="56">
                  <c:v>12.667837850264158</c:v>
                </c:pt>
                <c:pt idx="57">
                  <c:v>12.890684637876276</c:v>
                </c:pt>
                <c:pt idx="58">
                  <c:v>10.66655193461604</c:v>
                </c:pt>
                <c:pt idx="59">
                  <c:v>10.544262245510845</c:v>
                </c:pt>
                <c:pt idx="60">
                  <c:v>9.9075490606205534</c:v>
                </c:pt>
                <c:pt idx="61">
                  <c:v>10.986539970717622</c:v>
                </c:pt>
                <c:pt idx="62">
                  <c:v>9.9335040887845327</c:v>
                </c:pt>
                <c:pt idx="63">
                  <c:v>8.6509543593551239</c:v>
                </c:pt>
                <c:pt idx="64">
                  <c:v>8.7610673687591376</c:v>
                </c:pt>
                <c:pt idx="65">
                  <c:v>8.2557651239793515</c:v>
                </c:pt>
                <c:pt idx="66">
                  <c:v>7.7337502992635461</c:v>
                </c:pt>
                <c:pt idx="67">
                  <c:v>8.083417762574852</c:v>
                </c:pt>
                <c:pt idx="68">
                  <c:v>8.887657855085255</c:v>
                </c:pt>
                <c:pt idx="69">
                  <c:v>9.6969175107241963</c:v>
                </c:pt>
                <c:pt idx="70">
                  <c:v>9.222050869371456</c:v>
                </c:pt>
                <c:pt idx="71">
                  <c:v>9.1221419783207214</c:v>
                </c:pt>
                <c:pt idx="72">
                  <c:v>8.0106084305246288</c:v>
                </c:pt>
                <c:pt idx="73">
                  <c:v>7.9422039902888431</c:v>
                </c:pt>
                <c:pt idx="74">
                  <c:v>7.5683246093727021</c:v>
                </c:pt>
              </c:numCache>
            </c:numRef>
          </c:val>
        </c:ser>
        <c:marker val="1"/>
        <c:axId val="246600064"/>
        <c:axId val="246602368"/>
      </c:lineChart>
      <c:catAx>
        <c:axId val="2466000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6602368"/>
        <c:crosses val="autoZero"/>
        <c:auto val="1"/>
        <c:lblAlgn val="ctr"/>
        <c:lblOffset val="100"/>
      </c:catAx>
      <c:valAx>
        <c:axId val="246602368"/>
        <c:scaling>
          <c:orientation val="minMax"/>
          <c:min val="4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66000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511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77" l="0.70000000000000062" r="0.70000000000000062" t="0.75000000000000777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Annual'!$B$3:$B$20</c:f>
              <c:numCache>
                <c:formatCode>0.00</c:formatCode>
                <c:ptCount val="18"/>
                <c:pt idx="0">
                  <c:v>3.0976725400323115</c:v>
                </c:pt>
                <c:pt idx="1">
                  <c:v>6.938819455738872</c:v>
                </c:pt>
                <c:pt idx="2">
                  <c:v>15.87664490110892</c:v>
                </c:pt>
                <c:pt idx="3">
                  <c:v>-1.075197096224799</c:v>
                </c:pt>
                <c:pt idx="4">
                  <c:v>6.51695228636948</c:v>
                </c:pt>
                <c:pt idx="5">
                  <c:v>10.316368193261892</c:v>
                </c:pt>
                <c:pt idx="6">
                  <c:v>12.71365263348145</c:v>
                </c:pt>
                <c:pt idx="7">
                  <c:v>16.739463228558634</c:v>
                </c:pt>
                <c:pt idx="8">
                  <c:v>-0.26462387979366514</c:v>
                </c:pt>
                <c:pt idx="9">
                  <c:v>-10.227250906016238</c:v>
                </c:pt>
                <c:pt idx="10">
                  <c:v>13.169893758877002</c:v>
                </c:pt>
                <c:pt idx="11">
                  <c:v>18.177135342831619</c:v>
                </c:pt>
                <c:pt idx="12">
                  <c:v>16.256846474999676</c:v>
                </c:pt>
                <c:pt idx="13">
                  <c:v>9.5986695525151369</c:v>
                </c:pt>
                <c:pt idx="14">
                  <c:v>10.248798449299352</c:v>
                </c:pt>
                <c:pt idx="15">
                  <c:v>10.650316299568189</c:v>
                </c:pt>
                <c:pt idx="16">
                  <c:v>12.663395357256125</c:v>
                </c:pt>
                <c:pt idx="17">
                  <c:v>7.7809043863538294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Annual'!$E$3:$E$20</c:f>
              <c:numCache>
                <c:formatCode>0.00</c:formatCode>
                <c:ptCount val="18"/>
                <c:pt idx="0">
                  <c:v>6.3482957127070181</c:v>
                </c:pt>
                <c:pt idx="1">
                  <c:v>6.7411140542437948</c:v>
                </c:pt>
                <c:pt idx="2">
                  <c:v>9.5110490988162724</c:v>
                </c:pt>
                <c:pt idx="3">
                  <c:v>5.1469273163749465</c:v>
                </c:pt>
                <c:pt idx="4">
                  <c:v>8.8533105105240946</c:v>
                </c:pt>
                <c:pt idx="5">
                  <c:v>8.3198649382487133</c:v>
                </c:pt>
                <c:pt idx="6">
                  <c:v>8.3535670088083336</c:v>
                </c:pt>
                <c:pt idx="7">
                  <c:v>6.0884820605764229</c:v>
                </c:pt>
                <c:pt idx="8">
                  <c:v>7.5465943303347771</c:v>
                </c:pt>
                <c:pt idx="9">
                  <c:v>8.7802413215650468</c:v>
                </c:pt>
                <c:pt idx="10">
                  <c:v>11.112769878742606</c:v>
                </c:pt>
                <c:pt idx="11">
                  <c:v>17.357051136690455</c:v>
                </c:pt>
                <c:pt idx="12">
                  <c:v>14.942930927790583</c:v>
                </c:pt>
                <c:pt idx="13">
                  <c:v>6.2611011349202368</c:v>
                </c:pt>
                <c:pt idx="14">
                  <c:v>10.59362527997517</c:v>
                </c:pt>
                <c:pt idx="15">
                  <c:v>7.1697309399097149</c:v>
                </c:pt>
                <c:pt idx="16">
                  <c:v>9.3772860767587431</c:v>
                </c:pt>
                <c:pt idx="17">
                  <c:v>9.3526037911635989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Annual'!$I$3:$I$20</c:f>
              <c:numCache>
                <c:formatCode>0.00</c:formatCode>
                <c:ptCount val="18"/>
                <c:pt idx="0">
                  <c:v>14.928663291384151</c:v>
                </c:pt>
                <c:pt idx="1">
                  <c:v>9.976798429975748</c:v>
                </c:pt>
                <c:pt idx="2">
                  <c:v>10.613522365378898</c:v>
                </c:pt>
                <c:pt idx="3">
                  <c:v>8.1927255628989606</c:v>
                </c:pt>
                <c:pt idx="4">
                  <c:v>9.5517952505522334</c:v>
                </c:pt>
                <c:pt idx="5">
                  <c:v>8.4228101473277306</c:v>
                </c:pt>
                <c:pt idx="6">
                  <c:v>10.112689406371931</c:v>
                </c:pt>
                <c:pt idx="7">
                  <c:v>11.686830457156782</c:v>
                </c:pt>
                <c:pt idx="8">
                  <c:v>11.197897100643118</c:v>
                </c:pt>
                <c:pt idx="9">
                  <c:v>11.795890334732219</c:v>
                </c:pt>
                <c:pt idx="10">
                  <c:v>10.304861439125441</c:v>
                </c:pt>
                <c:pt idx="11">
                  <c:v>12.475070795380704</c:v>
                </c:pt>
                <c:pt idx="12">
                  <c:v>12.422235589911958</c:v>
                </c:pt>
                <c:pt idx="13">
                  <c:v>9.4690028306532952</c:v>
                </c:pt>
                <c:pt idx="14">
                  <c:v>12.148762442125596</c:v>
                </c:pt>
                <c:pt idx="15">
                  <c:v>10.639995762644302</c:v>
                </c:pt>
                <c:pt idx="16">
                  <c:v>7.6832670258385596</c:v>
                </c:pt>
                <c:pt idx="17">
                  <c:v>9.2775737548505237</c:v>
                </c:pt>
              </c:numCache>
            </c:numRef>
          </c:val>
        </c:ser>
        <c:marker val="1"/>
        <c:axId val="252705024"/>
        <c:axId val="268320768"/>
      </c:lineChart>
      <c:catAx>
        <c:axId val="2527050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8320768"/>
        <c:crosses val="autoZero"/>
        <c:auto val="1"/>
        <c:lblAlgn val="ctr"/>
        <c:lblOffset val="100"/>
        <c:tickLblSkip val="1"/>
        <c:tickMarkSkip val="1"/>
      </c:catAx>
      <c:valAx>
        <c:axId val="2683207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27050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5E-2"/>
          <c:w val="0.75407166123779101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807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Annual'!$B$21</c:f>
              <c:numCache>
                <c:formatCode>0.00</c:formatCode>
                <c:ptCount val="1"/>
                <c:pt idx="0">
                  <c:v>8.8432478321232093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Annual'!$E$21</c:f>
              <c:numCache>
                <c:formatCode>0.00</c:formatCode>
                <c:ptCount val="1"/>
                <c:pt idx="0">
                  <c:v>8.9920303065639189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Annual'!$I$21</c:f>
              <c:numCache>
                <c:formatCode>0.00</c:formatCode>
                <c:ptCount val="1"/>
                <c:pt idx="0">
                  <c:v>10.605577332608453</c:v>
                </c:pt>
              </c:numCache>
            </c:numRef>
          </c:val>
          <c:shape val="cylinder"/>
        </c:ser>
        <c:shape val="box"/>
        <c:axId val="333749632"/>
        <c:axId val="83797120"/>
        <c:axId val="0"/>
      </c:bar3DChart>
      <c:catAx>
        <c:axId val="33374963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797120"/>
        <c:crosses val="autoZero"/>
        <c:auto val="1"/>
        <c:lblAlgn val="ctr"/>
        <c:lblOffset val="100"/>
        <c:tickLblSkip val="1"/>
        <c:tickMarkSkip val="1"/>
      </c:catAx>
      <c:valAx>
        <c:axId val="837971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37496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807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3544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Annual'!$C$3:$C$20</c:f>
              <c:numCache>
                <c:formatCode>0.00</c:formatCode>
                <c:ptCount val="18"/>
                <c:pt idx="0">
                  <c:v>0.38336368603918913</c:v>
                </c:pt>
                <c:pt idx="1">
                  <c:v>5.7631617314328061</c:v>
                </c:pt>
                <c:pt idx="2">
                  <c:v>20.110128197381901</c:v>
                </c:pt>
                <c:pt idx="3">
                  <c:v>-3.2400717237059049</c:v>
                </c:pt>
                <c:pt idx="4">
                  <c:v>5.5372073621779041</c:v>
                </c:pt>
                <c:pt idx="5">
                  <c:v>9.7406475302962026</c:v>
                </c:pt>
                <c:pt idx="6">
                  <c:v>13.885137724294893</c:v>
                </c:pt>
                <c:pt idx="7">
                  <c:v>21.206672683621502</c:v>
                </c:pt>
                <c:pt idx="8">
                  <c:v>-3.3709823486696635</c:v>
                </c:pt>
                <c:pt idx="9">
                  <c:v>-14.485259435615209</c:v>
                </c:pt>
                <c:pt idx="10">
                  <c:v>12.514284719907717</c:v>
                </c:pt>
                <c:pt idx="11">
                  <c:v>16.711190142477051</c:v>
                </c:pt>
                <c:pt idx="12">
                  <c:v>15.312443336032807</c:v>
                </c:pt>
                <c:pt idx="13">
                  <c:v>8.7493969371860043</c:v>
                </c:pt>
                <c:pt idx="14">
                  <c:v>7.0358267049767678</c:v>
                </c:pt>
                <c:pt idx="15">
                  <c:v>10.499787882661353</c:v>
                </c:pt>
                <c:pt idx="16">
                  <c:v>8.7547192465685963</c:v>
                </c:pt>
                <c:pt idx="17">
                  <c:v>7.187963249037205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Annual'!$D$3:$D$20</c:f>
              <c:numCache>
                <c:formatCode>0.00</c:formatCode>
                <c:ptCount val="18"/>
                <c:pt idx="0">
                  <c:v>10.433580879648613</c:v>
                </c:pt>
                <c:pt idx="1">
                  <c:v>9.827078380392642</c:v>
                </c:pt>
                <c:pt idx="2">
                  <c:v>5.8610196229100415</c:v>
                </c:pt>
                <c:pt idx="3">
                  <c:v>4.7358785022518601</c:v>
                </c:pt>
                <c:pt idx="4">
                  <c:v>8.9465639008252058</c:v>
                </c:pt>
                <c:pt idx="5">
                  <c:v>11.699385803969951</c:v>
                </c:pt>
                <c:pt idx="6">
                  <c:v>9.9488165255429131</c:v>
                </c:pt>
                <c:pt idx="7">
                  <c:v>5.8188900124915337</c:v>
                </c:pt>
                <c:pt idx="8">
                  <c:v>8.4334685406775183</c:v>
                </c:pt>
                <c:pt idx="9">
                  <c:v>0.39760840710849066</c:v>
                </c:pt>
                <c:pt idx="10">
                  <c:v>14.563304675458088</c:v>
                </c:pt>
                <c:pt idx="11">
                  <c:v>21.237084023305243</c:v>
                </c:pt>
                <c:pt idx="12">
                  <c:v>18.154560836757042</c:v>
                </c:pt>
                <c:pt idx="13">
                  <c:v>11.264175650288703</c:v>
                </c:pt>
                <c:pt idx="14">
                  <c:v>16.407334889054255</c:v>
                </c:pt>
                <c:pt idx="15">
                  <c:v>10.915616711828346</c:v>
                </c:pt>
                <c:pt idx="16">
                  <c:v>19.526456390997229</c:v>
                </c:pt>
                <c:pt idx="17">
                  <c:v>8.7281962915110611</c:v>
                </c:pt>
              </c:numCache>
            </c:numRef>
          </c:val>
        </c:ser>
        <c:marker val="1"/>
        <c:axId val="83858560"/>
        <c:axId val="83860096"/>
      </c:lineChart>
      <c:catAx>
        <c:axId val="838585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860096"/>
        <c:crosses val="autoZero"/>
        <c:auto val="1"/>
        <c:lblAlgn val="ctr"/>
        <c:lblOffset val="100"/>
        <c:tickLblSkip val="1"/>
        <c:tickMarkSkip val="1"/>
      </c:catAx>
      <c:valAx>
        <c:axId val="838600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8585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525E-2"/>
          <c:w val="0.75284680249666625"/>
          <c:h val="0.106666980060328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08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Annual'!$F$3:$F$20</c:f>
              <c:numCache>
                <c:formatCode>0.00</c:formatCode>
                <c:ptCount val="18"/>
                <c:pt idx="0">
                  <c:v>6.5283172103662013</c:v>
                </c:pt>
                <c:pt idx="1">
                  <c:v>5.8882575973208677</c:v>
                </c:pt>
                <c:pt idx="2">
                  <c:v>13.272841888915529</c:v>
                </c:pt>
                <c:pt idx="3">
                  <c:v>6.0068337387565505</c:v>
                </c:pt>
                <c:pt idx="4">
                  <c:v>10.184938423293453</c:v>
                </c:pt>
                <c:pt idx="5">
                  <c:v>6.6472217209774174</c:v>
                </c:pt>
                <c:pt idx="6">
                  <c:v>12.250001234576272</c:v>
                </c:pt>
                <c:pt idx="7">
                  <c:v>5.3520584420836688</c:v>
                </c:pt>
                <c:pt idx="8">
                  <c:v>7.0442352805272224</c:v>
                </c:pt>
                <c:pt idx="9">
                  <c:v>7.4926124762573725</c:v>
                </c:pt>
                <c:pt idx="10">
                  <c:v>10.48727900287175</c:v>
                </c:pt>
                <c:pt idx="11">
                  <c:v>14.84698272024054</c:v>
                </c:pt>
                <c:pt idx="12">
                  <c:v>14.725851766056042</c:v>
                </c:pt>
                <c:pt idx="13">
                  <c:v>4.7278530776104599</c:v>
                </c:pt>
                <c:pt idx="14">
                  <c:v>11.542289255893607</c:v>
                </c:pt>
                <c:pt idx="15">
                  <c:v>6.126629014108997</c:v>
                </c:pt>
                <c:pt idx="16">
                  <c:v>8.967031431334</c:v>
                </c:pt>
                <c:pt idx="17">
                  <c:v>9.6624011371903844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Annual'!$G$3:$G$20</c:f>
              <c:numCache>
                <c:formatCode>0.00</c:formatCode>
                <c:ptCount val="18"/>
                <c:pt idx="0">
                  <c:v>22.292908141383215</c:v>
                </c:pt>
                <c:pt idx="1">
                  <c:v>9.0431192387839392</c:v>
                </c:pt>
                <c:pt idx="2">
                  <c:v>1.134801798565263</c:v>
                </c:pt>
                <c:pt idx="3">
                  <c:v>15.780635346940681</c:v>
                </c:pt>
                <c:pt idx="4">
                  <c:v>6.786031884732366</c:v>
                </c:pt>
                <c:pt idx="5">
                  <c:v>3.0247017360866049</c:v>
                </c:pt>
                <c:pt idx="6">
                  <c:v>20.862720063408819</c:v>
                </c:pt>
                <c:pt idx="7">
                  <c:v>7.7387932174962151</c:v>
                </c:pt>
                <c:pt idx="8">
                  <c:v>5.1361889266959544</c:v>
                </c:pt>
                <c:pt idx="9">
                  <c:v>11.470189447809373</c:v>
                </c:pt>
                <c:pt idx="10">
                  <c:v>11.479251528267865</c:v>
                </c:pt>
                <c:pt idx="11">
                  <c:v>11.585703965643649</c:v>
                </c:pt>
                <c:pt idx="12">
                  <c:v>12.872206176507687</c:v>
                </c:pt>
                <c:pt idx="13">
                  <c:v>10.615483346018245</c:v>
                </c:pt>
                <c:pt idx="14">
                  <c:v>9.1021094996158762</c:v>
                </c:pt>
                <c:pt idx="15">
                  <c:v>17.50331812145788</c:v>
                </c:pt>
                <c:pt idx="16">
                  <c:v>13.730025939581983</c:v>
                </c:pt>
                <c:pt idx="17">
                  <c:v>10.396078979787998</c:v>
                </c:pt>
              </c:numCache>
            </c:numRef>
          </c:val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Annual'!$H$3:$H$20</c:f>
              <c:numCache>
                <c:formatCode>0.00</c:formatCode>
                <c:ptCount val="18"/>
                <c:pt idx="0">
                  <c:v>0.78523022759590544</c:v>
                </c:pt>
                <c:pt idx="1">
                  <c:v>9.9750710939159912</c:v>
                </c:pt>
                <c:pt idx="2">
                  <c:v>-4.7551561642717708</c:v>
                </c:pt>
                <c:pt idx="3">
                  <c:v>-3.5956476786540397</c:v>
                </c:pt>
                <c:pt idx="4">
                  <c:v>1.8041633333212161</c:v>
                </c:pt>
                <c:pt idx="5">
                  <c:v>21.727265816345064</c:v>
                </c:pt>
                <c:pt idx="6">
                  <c:v>-18.904449174301607</c:v>
                </c:pt>
                <c:pt idx="7">
                  <c:v>10.892923532955864</c:v>
                </c:pt>
                <c:pt idx="8">
                  <c:v>12.72374976964657</c:v>
                </c:pt>
                <c:pt idx="9">
                  <c:v>16.459156541563051</c:v>
                </c:pt>
                <c:pt idx="10">
                  <c:v>15.024573710933403</c:v>
                </c:pt>
                <c:pt idx="11">
                  <c:v>36.111481951094191</c:v>
                </c:pt>
                <c:pt idx="12">
                  <c:v>16.960531776075506</c:v>
                </c:pt>
                <c:pt idx="13">
                  <c:v>12.507291452071929</c:v>
                </c:pt>
                <c:pt idx="14">
                  <c:v>6.5771991936460106</c:v>
                </c:pt>
                <c:pt idx="15">
                  <c:v>8.286624571010579</c:v>
                </c:pt>
                <c:pt idx="16">
                  <c:v>9.508157222138907</c:v>
                </c:pt>
                <c:pt idx="17">
                  <c:v>7.3411673219036881</c:v>
                </c:pt>
              </c:numCache>
            </c:numRef>
          </c:val>
        </c:ser>
        <c:marker val="1"/>
        <c:axId val="83877248"/>
        <c:axId val="83887232"/>
      </c:lineChart>
      <c:catAx>
        <c:axId val="838772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887232"/>
        <c:crosses val="autoZero"/>
        <c:auto val="1"/>
        <c:lblAlgn val="ctr"/>
        <c:lblOffset val="100"/>
        <c:tickLblSkip val="1"/>
        <c:tickMarkSkip val="1"/>
      </c:catAx>
      <c:valAx>
        <c:axId val="838872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8772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82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Annual'!$J$3:$J$20</c:f>
              <c:numCache>
                <c:formatCode>0.00</c:formatCode>
                <c:ptCount val="18"/>
                <c:pt idx="0">
                  <c:v>7.1739610933328493</c:v>
                </c:pt>
                <c:pt idx="1">
                  <c:v>9.8392353738016034</c:v>
                </c:pt>
                <c:pt idx="2">
                  <c:v>8.8593546508811816</c:v>
                </c:pt>
                <c:pt idx="3">
                  <c:v>17.920496354298347</c:v>
                </c:pt>
                <c:pt idx="4">
                  <c:v>13.359373684865016</c:v>
                </c:pt>
                <c:pt idx="5">
                  <c:v>6.6679455938552081</c:v>
                </c:pt>
                <c:pt idx="6">
                  <c:v>8.1333194302492782</c:v>
                </c:pt>
                <c:pt idx="7">
                  <c:v>11.699044058792026</c:v>
                </c:pt>
                <c:pt idx="8">
                  <c:v>12.220148286300198</c:v>
                </c:pt>
                <c:pt idx="9">
                  <c:v>9.1689946828604576</c:v>
                </c:pt>
                <c:pt idx="10">
                  <c:v>13.668669629226638</c:v>
                </c:pt>
                <c:pt idx="11">
                  <c:v>9.2628145898074159</c:v>
                </c:pt>
                <c:pt idx="12">
                  <c:v>11.004627275672719</c:v>
                </c:pt>
                <c:pt idx="13">
                  <c:v>7.4783462018028004</c:v>
                </c:pt>
                <c:pt idx="14">
                  <c:v>10.317237613425506</c:v>
                </c:pt>
                <c:pt idx="15">
                  <c:v>10.611031091893766</c:v>
                </c:pt>
                <c:pt idx="16">
                  <c:v>9.093558664121888</c:v>
                </c:pt>
                <c:pt idx="17">
                  <c:v>6.3918675579666671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Annual'!$K$3:$K$20</c:f>
              <c:numCache>
                <c:formatCode>0.00</c:formatCode>
                <c:ptCount val="18"/>
                <c:pt idx="0">
                  <c:v>11.887951720127655</c:v>
                </c:pt>
                <c:pt idx="1">
                  <c:v>6.8981037545217383</c:v>
                </c:pt>
                <c:pt idx="2">
                  <c:v>7.1311765548627895</c:v>
                </c:pt>
                <c:pt idx="3">
                  <c:v>2.9407705540266389</c:v>
                </c:pt>
                <c:pt idx="4">
                  <c:v>6.2069756221616066</c:v>
                </c:pt>
                <c:pt idx="5">
                  <c:v>6.7179399104928814</c:v>
                </c:pt>
                <c:pt idx="6">
                  <c:v>4.2940401830293835</c:v>
                </c:pt>
                <c:pt idx="7">
                  <c:v>11.88213110794805</c:v>
                </c:pt>
                <c:pt idx="8">
                  <c:v>10.145421430031147</c:v>
                </c:pt>
                <c:pt idx="9">
                  <c:v>9.9356859152860846</c:v>
                </c:pt>
                <c:pt idx="10">
                  <c:v>9.8641751483032145</c:v>
                </c:pt>
                <c:pt idx="11">
                  <c:v>9.862228502122635</c:v>
                </c:pt>
                <c:pt idx="12">
                  <c:v>7.4328828626739858</c:v>
                </c:pt>
                <c:pt idx="13">
                  <c:v>5.1056790312284068</c:v>
                </c:pt>
                <c:pt idx="14">
                  <c:v>9.1192206135693326</c:v>
                </c:pt>
                <c:pt idx="15">
                  <c:v>10.489315084402932</c:v>
                </c:pt>
                <c:pt idx="16">
                  <c:v>6.8715626423445091</c:v>
                </c:pt>
                <c:pt idx="17">
                  <c:v>7.5015414101840596</c:v>
                </c:pt>
              </c:numCache>
            </c:numRef>
          </c:val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Annual'!$L$3:$L$20</c:f>
              <c:numCache>
                <c:formatCode>0.00</c:formatCode>
                <c:ptCount val="18"/>
                <c:pt idx="0">
                  <c:v>12.900829146885803</c:v>
                </c:pt>
                <c:pt idx="1">
                  <c:v>15.366837143929995</c:v>
                </c:pt>
                <c:pt idx="2">
                  <c:v>18.918640777287898</c:v>
                </c:pt>
                <c:pt idx="3">
                  <c:v>13.23462879500136</c:v>
                </c:pt>
                <c:pt idx="4">
                  <c:v>9.6000164131124688</c:v>
                </c:pt>
                <c:pt idx="5">
                  <c:v>11.593822569241828</c:v>
                </c:pt>
                <c:pt idx="6">
                  <c:v>15.652200815405223</c:v>
                </c:pt>
                <c:pt idx="7">
                  <c:v>14.64154168877366</c:v>
                </c:pt>
                <c:pt idx="8">
                  <c:v>16.24000870147843</c:v>
                </c:pt>
                <c:pt idx="9">
                  <c:v>21.90618624111519</c:v>
                </c:pt>
                <c:pt idx="10">
                  <c:v>12.212059993715286</c:v>
                </c:pt>
                <c:pt idx="11">
                  <c:v>17.195989393790903</c:v>
                </c:pt>
                <c:pt idx="12">
                  <c:v>12.486825565825221</c:v>
                </c:pt>
                <c:pt idx="13">
                  <c:v>2.7190918259204753</c:v>
                </c:pt>
                <c:pt idx="14">
                  <c:v>12.113689417408992</c:v>
                </c:pt>
                <c:pt idx="15">
                  <c:v>11.219929907227431</c:v>
                </c:pt>
                <c:pt idx="16">
                  <c:v>7.4099946110193562</c:v>
                </c:pt>
                <c:pt idx="17">
                  <c:v>11.960742114025019</c:v>
                </c:pt>
              </c:numCache>
            </c:numRef>
          </c:val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Annual'!$M$3:$M$20</c:f>
              <c:numCache>
                <c:formatCode>0.00</c:formatCode>
                <c:ptCount val="18"/>
                <c:pt idx="0">
                  <c:v>12.011047331974009</c:v>
                </c:pt>
                <c:pt idx="1">
                  <c:v>14.827188603906624</c:v>
                </c:pt>
                <c:pt idx="2">
                  <c:v>9.5365240158837263</c:v>
                </c:pt>
                <c:pt idx="3">
                  <c:v>11.948092965768584</c:v>
                </c:pt>
                <c:pt idx="4">
                  <c:v>15.057638510259839</c:v>
                </c:pt>
                <c:pt idx="5">
                  <c:v>9.7957834705536122</c:v>
                </c:pt>
                <c:pt idx="6">
                  <c:v>14.172059723911307</c:v>
                </c:pt>
                <c:pt idx="7">
                  <c:v>11.074291092626384</c:v>
                </c:pt>
                <c:pt idx="8">
                  <c:v>8.7789097818469983</c:v>
                </c:pt>
                <c:pt idx="9">
                  <c:v>9.6780722393188476</c:v>
                </c:pt>
                <c:pt idx="10">
                  <c:v>9.0492674782235945</c:v>
                </c:pt>
                <c:pt idx="11">
                  <c:v>12.765670091004944</c:v>
                </c:pt>
                <c:pt idx="12">
                  <c:v>8.1638061138082136</c:v>
                </c:pt>
                <c:pt idx="13">
                  <c:v>5.9532512487397726</c:v>
                </c:pt>
                <c:pt idx="14">
                  <c:v>6.3233273384212518</c:v>
                </c:pt>
                <c:pt idx="15">
                  <c:v>8.4583132679832165</c:v>
                </c:pt>
                <c:pt idx="16">
                  <c:v>6.918430710597864</c:v>
                </c:pt>
                <c:pt idx="17">
                  <c:v>7.2928669233395542</c:v>
                </c:pt>
              </c:numCache>
            </c:numRef>
          </c:val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Annual'!$N$3:$N$20</c:f>
              <c:numCache>
                <c:formatCode>0.00</c:formatCode>
                <c:ptCount val="18"/>
                <c:pt idx="0">
                  <c:v>21.991777163931925</c:v>
                </c:pt>
                <c:pt idx="1">
                  <c:v>8.177399982040221</c:v>
                </c:pt>
                <c:pt idx="2">
                  <c:v>10.260010505514384</c:v>
                </c:pt>
                <c:pt idx="3">
                  <c:v>2.8685022517288603</c:v>
                </c:pt>
                <c:pt idx="4">
                  <c:v>7.1294793531383434</c:v>
                </c:pt>
                <c:pt idx="5">
                  <c:v>8.2317516048119135</c:v>
                </c:pt>
                <c:pt idx="6">
                  <c:v>9.6149630520246046</c:v>
                </c:pt>
                <c:pt idx="7">
                  <c:v>10.43909543624533</c:v>
                </c:pt>
                <c:pt idx="8">
                  <c:v>9.4861649590815968</c:v>
                </c:pt>
                <c:pt idx="9">
                  <c:v>9.5132801379798426</c:v>
                </c:pt>
                <c:pt idx="10">
                  <c:v>7.9766522849486616</c:v>
                </c:pt>
                <c:pt idx="11">
                  <c:v>12.445116128138354</c:v>
                </c:pt>
                <c:pt idx="12">
                  <c:v>16.731118586427851</c:v>
                </c:pt>
                <c:pt idx="13">
                  <c:v>17.407446235320975</c:v>
                </c:pt>
                <c:pt idx="14">
                  <c:v>15.874073289296728</c:v>
                </c:pt>
                <c:pt idx="15">
                  <c:v>11.03144201193887</c:v>
                </c:pt>
                <c:pt idx="16">
                  <c:v>7.623148986254134</c:v>
                </c:pt>
                <c:pt idx="17">
                  <c:v>10.361503501777044</c:v>
                </c:pt>
              </c:numCache>
            </c:numRef>
          </c:val>
        </c:ser>
        <c:marker val="1"/>
        <c:axId val="83905920"/>
        <c:axId val="83911808"/>
      </c:lineChart>
      <c:catAx>
        <c:axId val="839059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911808"/>
        <c:crosses val="autoZero"/>
        <c:auto val="1"/>
        <c:lblAlgn val="ctr"/>
        <c:lblOffset val="100"/>
        <c:tickLblSkip val="1"/>
        <c:tickMarkSkip val="1"/>
      </c:catAx>
      <c:valAx>
        <c:axId val="839118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9059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773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421E-2"/>
          <c:y val="2.5555555555555581E-2"/>
          <c:w val="0.91219657043408664"/>
          <c:h val="0.870002832040484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Annual'!$C$21</c:f>
              <c:numCache>
                <c:formatCode>0.00</c:formatCode>
                <c:ptCount val="1"/>
                <c:pt idx="0">
                  <c:v>7.9053120903389509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Annual'!$D$21</c:f>
              <c:numCache>
                <c:formatCode>0.00</c:formatCode>
                <c:ptCount val="1"/>
                <c:pt idx="0">
                  <c:v>10.938834446945485</c:v>
                </c:pt>
              </c:numCache>
            </c:numRef>
          </c:val>
          <c:shape val="cylinder"/>
        </c:ser>
        <c:shape val="box"/>
        <c:axId val="83928960"/>
        <c:axId val="83930496"/>
        <c:axId val="0"/>
      </c:bar3DChart>
      <c:catAx>
        <c:axId val="839289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930496"/>
        <c:crosses val="autoZero"/>
        <c:auto val="1"/>
        <c:lblAlgn val="ctr"/>
        <c:lblOffset val="100"/>
        <c:tickLblSkip val="1"/>
        <c:tickMarkSkip val="1"/>
      </c:catAx>
      <c:valAx>
        <c:axId val="839304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92896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99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4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Annual'!$F$21</c:f>
              <c:numCache>
                <c:formatCode>0.00</c:formatCode>
                <c:ptCount val="1"/>
                <c:pt idx="0">
                  <c:v>8.9863130787989078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Annual'!$G$21</c:f>
              <c:numCache>
                <c:formatCode>0.00</c:formatCode>
                <c:ptCount val="1"/>
                <c:pt idx="0">
                  <c:v>11.141903742154645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Annual'!$H$21</c:f>
              <c:numCache>
                <c:formatCode>0.00</c:formatCode>
                <c:ptCount val="1"/>
                <c:pt idx="0">
                  <c:v>8.8571852498328045</c:v>
                </c:pt>
              </c:numCache>
            </c:numRef>
          </c:val>
          <c:shape val="cylinder"/>
        </c:ser>
        <c:shape val="box"/>
        <c:axId val="83972864"/>
        <c:axId val="83974400"/>
        <c:axId val="0"/>
      </c:bar3DChart>
      <c:catAx>
        <c:axId val="839728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974400"/>
        <c:crosses val="autoZero"/>
        <c:auto val="1"/>
        <c:lblAlgn val="ctr"/>
        <c:lblOffset val="100"/>
        <c:tickLblSkip val="1"/>
        <c:tickMarkSkip val="1"/>
      </c:catAx>
      <c:valAx>
        <c:axId val="839744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97286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3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395"/>
          <c:h val="0.8704333057018590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Annual'!$J$21</c:f>
              <c:numCache>
                <c:formatCode>0.00</c:formatCode>
                <c:ptCount val="1"/>
                <c:pt idx="0">
                  <c:v>10.159445879619645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Annual'!$K$21</c:f>
              <c:numCache>
                <c:formatCode>0.00</c:formatCode>
                <c:ptCount val="1"/>
                <c:pt idx="0">
                  <c:v>8.01593344707317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Annual'!$L$21</c:f>
              <c:numCache>
                <c:formatCode>0.00</c:formatCode>
                <c:ptCount val="1"/>
                <c:pt idx="0">
                  <c:v>13.187390840064698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Annual'!$M$21</c:f>
              <c:numCache>
                <c:formatCode>0.00</c:formatCode>
                <c:ptCount val="1"/>
                <c:pt idx="0">
                  <c:v>10.10025227267602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Annual'!$N$21</c:f>
              <c:numCache>
                <c:formatCode>0.00</c:formatCode>
                <c:ptCount val="1"/>
                <c:pt idx="0">
                  <c:v>10.953495859477757</c:v>
                </c:pt>
              </c:numCache>
            </c:numRef>
          </c:val>
          <c:shape val="cylinder"/>
        </c:ser>
        <c:shape val="box"/>
        <c:axId val="84018304"/>
        <c:axId val="84019840"/>
        <c:axId val="0"/>
      </c:bar3DChart>
      <c:catAx>
        <c:axId val="840183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019840"/>
        <c:crosses val="autoZero"/>
        <c:auto val="1"/>
        <c:lblAlgn val="ctr"/>
        <c:lblOffset val="100"/>
        <c:tickLblSkip val="1"/>
        <c:tickMarkSkip val="1"/>
      </c:catAx>
      <c:valAx>
        <c:axId val="840198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01830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Annualised'!$B$3:$B$77</c:f>
              <c:numCache>
                <c:formatCode>0.00</c:formatCode>
                <c:ptCount val="75"/>
                <c:pt idx="0">
                  <c:v>4.3516075370135336</c:v>
                </c:pt>
                <c:pt idx="1">
                  <c:v>3.0743159254202816</c:v>
                </c:pt>
                <c:pt idx="2">
                  <c:v>2.4952224906269236</c:v>
                </c:pt>
                <c:pt idx="3">
                  <c:v>2.5357530747609704</c:v>
                </c:pt>
                <c:pt idx="4">
                  <c:v>6.7625847087871183</c:v>
                </c:pt>
                <c:pt idx="5">
                  <c:v>6.7340617423556948</c:v>
                </c:pt>
                <c:pt idx="6">
                  <c:v>7.1024292534190749</c:v>
                </c:pt>
                <c:pt idx="7">
                  <c:v>7.1532383374300235</c:v>
                </c:pt>
                <c:pt idx="8">
                  <c:v>16.27045792681103</c:v>
                </c:pt>
                <c:pt idx="9">
                  <c:v>16.378862424115855</c:v>
                </c:pt>
                <c:pt idx="10">
                  <c:v>15.427196130302463</c:v>
                </c:pt>
                <c:pt idx="11">
                  <c:v>15.441963798362135</c:v>
                </c:pt>
                <c:pt idx="12">
                  <c:v>-0.4401868746548106</c:v>
                </c:pt>
                <c:pt idx="13">
                  <c:v>0.31592610197594168</c:v>
                </c:pt>
                <c:pt idx="14">
                  <c:v>-1.2284541488598273</c:v>
                </c:pt>
                <c:pt idx="15">
                  <c:v>-2.9843572552062017</c:v>
                </c:pt>
                <c:pt idx="16">
                  <c:v>5.7335795127627236</c:v>
                </c:pt>
                <c:pt idx="17">
                  <c:v>6.2176733978601089</c:v>
                </c:pt>
                <c:pt idx="18">
                  <c:v>6.6132988211163148</c:v>
                </c:pt>
                <c:pt idx="19">
                  <c:v>7.5299859006212184</c:v>
                </c:pt>
                <c:pt idx="20">
                  <c:v>11.228570353993883</c:v>
                </c:pt>
                <c:pt idx="21">
                  <c:v>10.271982146621342</c:v>
                </c:pt>
                <c:pt idx="22">
                  <c:v>9.7300194648117575</c:v>
                </c:pt>
                <c:pt idx="23">
                  <c:v>10.069556686849438</c:v>
                </c:pt>
                <c:pt idx="24">
                  <c:v>6.3423775799744977</c:v>
                </c:pt>
                <c:pt idx="25">
                  <c:v>12.843307277255663</c:v>
                </c:pt>
                <c:pt idx="26">
                  <c:v>16.862705303921199</c:v>
                </c:pt>
                <c:pt idx="27">
                  <c:v>14.660149611481394</c:v>
                </c:pt>
                <c:pt idx="28">
                  <c:v>21.839907118524213</c:v>
                </c:pt>
                <c:pt idx="29">
                  <c:v>16.48676123342597</c:v>
                </c:pt>
                <c:pt idx="30">
                  <c:v>14.611268482361067</c:v>
                </c:pt>
                <c:pt idx="31">
                  <c:v>14.498945251269934</c:v>
                </c:pt>
                <c:pt idx="32">
                  <c:v>1.0675008916597242</c:v>
                </c:pt>
                <c:pt idx="33">
                  <c:v>-0.38796954063228989</c:v>
                </c:pt>
                <c:pt idx="34">
                  <c:v>-0.90304273536229662</c:v>
                </c:pt>
                <c:pt idx="35">
                  <c:v>-0.77652225987727319</c:v>
                </c:pt>
                <c:pt idx="36">
                  <c:v>-11.859672513618586</c:v>
                </c:pt>
                <c:pt idx="37">
                  <c:v>-11.546540402211125</c:v>
                </c:pt>
                <c:pt idx="38">
                  <c:v>-8.7700879625610622</c:v>
                </c:pt>
                <c:pt idx="39">
                  <c:v>-8.7226639876114298</c:v>
                </c:pt>
                <c:pt idx="40">
                  <c:v>12.930935352188808</c:v>
                </c:pt>
                <c:pt idx="41">
                  <c:v>12.524809566681268</c:v>
                </c:pt>
                <c:pt idx="42">
                  <c:v>12.298876301479778</c:v>
                </c:pt>
                <c:pt idx="43">
                  <c:v>14.998722409258786</c:v>
                </c:pt>
                <c:pt idx="44">
                  <c:v>18.26705569110301</c:v>
                </c:pt>
                <c:pt idx="45">
                  <c:v>17.994035790249558</c:v>
                </c:pt>
                <c:pt idx="46">
                  <c:v>17.96241114702012</c:v>
                </c:pt>
                <c:pt idx="47">
                  <c:v>18.499383474797497</c:v>
                </c:pt>
                <c:pt idx="48">
                  <c:v>18.734763897758512</c:v>
                </c:pt>
                <c:pt idx="49">
                  <c:v>15.389623492946248</c:v>
                </c:pt>
                <c:pt idx="50">
                  <c:v>14.657150358923369</c:v>
                </c:pt>
                <c:pt idx="51">
                  <c:v>16.411873288689353</c:v>
                </c:pt>
                <c:pt idx="52">
                  <c:v>12.016134488095698</c:v>
                </c:pt>
                <c:pt idx="53">
                  <c:v>10.650190719984016</c:v>
                </c:pt>
                <c:pt idx="54">
                  <c:v>9.3140419960616985</c:v>
                </c:pt>
                <c:pt idx="55">
                  <c:v>6.4765872704430265</c:v>
                </c:pt>
                <c:pt idx="56">
                  <c:v>9.7868270329043181</c:v>
                </c:pt>
                <c:pt idx="57">
                  <c:v>11.053290030680465</c:v>
                </c:pt>
                <c:pt idx="58">
                  <c:v>11.092259501308972</c:v>
                </c:pt>
                <c:pt idx="59">
                  <c:v>9.0061800289927696</c:v>
                </c:pt>
                <c:pt idx="60">
                  <c:v>11.791630587201558</c:v>
                </c:pt>
                <c:pt idx="61">
                  <c:v>13.269327089872077</c:v>
                </c:pt>
                <c:pt idx="62">
                  <c:v>11.20587094157831</c:v>
                </c:pt>
                <c:pt idx="63">
                  <c:v>15.22363999243454</c:v>
                </c:pt>
                <c:pt idx="64">
                  <c:v>10.503147070726451</c:v>
                </c:pt>
                <c:pt idx="65">
                  <c:v>10.387745021980797</c:v>
                </c:pt>
                <c:pt idx="66">
                  <c:v>10.23157964748513</c:v>
                </c:pt>
                <c:pt idx="67">
                  <c:v>10.792638861949465</c:v>
                </c:pt>
                <c:pt idx="68">
                  <c:v>7.3551914263446898</c:v>
                </c:pt>
                <c:pt idx="69">
                  <c:v>8.5330864985237707</c:v>
                </c:pt>
                <c:pt idx="70">
                  <c:v>7.8153565580022288</c:v>
                </c:pt>
                <c:pt idx="71">
                  <c:v>7.3946603546334488</c:v>
                </c:pt>
                <c:pt idx="72">
                  <c:v>2.2690337302792964</c:v>
                </c:pt>
                <c:pt idx="73">
                  <c:v>3.1426066431246893</c:v>
                </c:pt>
                <c:pt idx="74">
                  <c:v>7.1915824066727057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Annualised'!$E$3:$E$77</c:f>
              <c:numCache>
                <c:formatCode>0.00</c:formatCode>
                <c:ptCount val="75"/>
                <c:pt idx="0">
                  <c:v>8.3637232019338068</c:v>
                </c:pt>
                <c:pt idx="1">
                  <c:v>7.1283804016167105</c:v>
                </c:pt>
                <c:pt idx="2">
                  <c:v>7.1484087115019923</c:v>
                </c:pt>
                <c:pt idx="3">
                  <c:v>3.3312844191165416</c:v>
                </c:pt>
                <c:pt idx="4">
                  <c:v>5.2284482456962262</c:v>
                </c:pt>
                <c:pt idx="5">
                  <c:v>7.9846419888952633</c:v>
                </c:pt>
                <c:pt idx="6">
                  <c:v>6.3823105694294213</c:v>
                </c:pt>
                <c:pt idx="7">
                  <c:v>7.2993536508210433</c:v>
                </c:pt>
                <c:pt idx="8">
                  <c:v>8.9950840619565167</c:v>
                </c:pt>
                <c:pt idx="9">
                  <c:v>9.6274861614126923</c:v>
                </c:pt>
                <c:pt idx="10">
                  <c:v>8.9326323676660664</c:v>
                </c:pt>
                <c:pt idx="11">
                  <c:v>10.370225237107121</c:v>
                </c:pt>
                <c:pt idx="12">
                  <c:v>6.4083954455147234</c:v>
                </c:pt>
                <c:pt idx="13">
                  <c:v>5.0056455366804267</c:v>
                </c:pt>
                <c:pt idx="14">
                  <c:v>4.0102175999227176</c:v>
                </c:pt>
                <c:pt idx="15">
                  <c:v>5.2297004231080528</c:v>
                </c:pt>
                <c:pt idx="16">
                  <c:v>7.9370341600689089</c:v>
                </c:pt>
                <c:pt idx="17">
                  <c:v>9.2325562680809306</c:v>
                </c:pt>
                <c:pt idx="18">
                  <c:v>10.005881156918671</c:v>
                </c:pt>
                <c:pt idx="19">
                  <c:v>8.2831398965508178</c:v>
                </c:pt>
                <c:pt idx="20">
                  <c:v>9.5134571534762582</c:v>
                </c:pt>
                <c:pt idx="21">
                  <c:v>8.177330649686624</c:v>
                </c:pt>
                <c:pt idx="22">
                  <c:v>7.6201117103824476</c:v>
                </c:pt>
                <c:pt idx="23">
                  <c:v>8.0655503346666926</c:v>
                </c:pt>
                <c:pt idx="24">
                  <c:v>6.2116630890064801</c:v>
                </c:pt>
                <c:pt idx="25">
                  <c:v>9.1169971877627649</c:v>
                </c:pt>
                <c:pt idx="26">
                  <c:v>9.3114849266248392</c:v>
                </c:pt>
                <c:pt idx="27">
                  <c:v>8.6622901735229263</c:v>
                </c:pt>
                <c:pt idx="28">
                  <c:v>8.231027917313277</c:v>
                </c:pt>
                <c:pt idx="29">
                  <c:v>5.9401854169729535</c:v>
                </c:pt>
                <c:pt idx="30">
                  <c:v>4.828786057639733</c:v>
                </c:pt>
                <c:pt idx="31">
                  <c:v>5.5614442617767263</c:v>
                </c:pt>
                <c:pt idx="32">
                  <c:v>6.4232749740124815</c:v>
                </c:pt>
                <c:pt idx="33">
                  <c:v>8.0988134306122657</c:v>
                </c:pt>
                <c:pt idx="34">
                  <c:v>7.9371176597721149</c:v>
                </c:pt>
                <c:pt idx="35">
                  <c:v>7.6748408769215679</c:v>
                </c:pt>
                <c:pt idx="36">
                  <c:v>8.6983559380614004</c:v>
                </c:pt>
                <c:pt idx="37">
                  <c:v>8.1704867096569931</c:v>
                </c:pt>
                <c:pt idx="38">
                  <c:v>8.4102100515124238</c:v>
                </c:pt>
                <c:pt idx="39">
                  <c:v>9.7181040033402368</c:v>
                </c:pt>
                <c:pt idx="40">
                  <c:v>9.28296628900803</c:v>
                </c:pt>
                <c:pt idx="41">
                  <c:v>11.186888249871538</c:v>
                </c:pt>
                <c:pt idx="42">
                  <c:v>11.233375259297736</c:v>
                </c:pt>
                <c:pt idx="43">
                  <c:v>12.475609781389725</c:v>
                </c:pt>
                <c:pt idx="44">
                  <c:v>14.72380452438323</c:v>
                </c:pt>
                <c:pt idx="45">
                  <c:v>16.847345433083273</c:v>
                </c:pt>
                <c:pt idx="46">
                  <c:v>18.187222564508581</c:v>
                </c:pt>
                <c:pt idx="47">
                  <c:v>19.213893978871248</c:v>
                </c:pt>
                <c:pt idx="48">
                  <c:v>14.763839831949207</c:v>
                </c:pt>
                <c:pt idx="49">
                  <c:v>15.029199032013995</c:v>
                </c:pt>
                <c:pt idx="50">
                  <c:v>16.181134389325059</c:v>
                </c:pt>
                <c:pt idx="51">
                  <c:v>13.9374466671566</c:v>
                </c:pt>
                <c:pt idx="52">
                  <c:v>6.5741427258044913</c:v>
                </c:pt>
                <c:pt idx="53">
                  <c:v>3.8677950027912105</c:v>
                </c:pt>
                <c:pt idx="54">
                  <c:v>6.6395130390680954</c:v>
                </c:pt>
                <c:pt idx="55">
                  <c:v>7.7141084128376187</c:v>
                </c:pt>
                <c:pt idx="56">
                  <c:v>11.120907983098864</c:v>
                </c:pt>
                <c:pt idx="57">
                  <c:v>12.477824094163742</c:v>
                </c:pt>
                <c:pt idx="58">
                  <c:v>8.6723926481852001</c:v>
                </c:pt>
                <c:pt idx="59">
                  <c:v>10.318232635201879</c:v>
                </c:pt>
                <c:pt idx="60">
                  <c:v>9.2890528592551238</c:v>
                </c:pt>
                <c:pt idx="61">
                  <c:v>6.9844410132953412</c:v>
                </c:pt>
                <c:pt idx="62">
                  <c:v>6.7286133691609793</c:v>
                </c:pt>
                <c:pt idx="63">
                  <c:v>6.6103832755203635</c:v>
                </c:pt>
                <c:pt idx="64">
                  <c:v>8.7634838236172872</c:v>
                </c:pt>
                <c:pt idx="65">
                  <c:v>9.490595811245754</c:v>
                </c:pt>
                <c:pt idx="66">
                  <c:v>9.2587690005475913</c:v>
                </c:pt>
                <c:pt idx="67">
                  <c:v>9.2916305464593556</c:v>
                </c:pt>
                <c:pt idx="68">
                  <c:v>9.5215760021355056</c:v>
                </c:pt>
                <c:pt idx="69">
                  <c:v>10.182179739675265</c:v>
                </c:pt>
                <c:pt idx="70">
                  <c:v>9.1567420845972798</c:v>
                </c:pt>
                <c:pt idx="71">
                  <c:v>8.6888589791203437</c:v>
                </c:pt>
                <c:pt idx="72">
                  <c:v>8.1681950820313016</c:v>
                </c:pt>
                <c:pt idx="73">
                  <c:v>7.814841871915057</c:v>
                </c:pt>
                <c:pt idx="74">
                  <c:v>7.6039740573072017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Annualised'!$I$3:$I$77</c:f>
              <c:numCache>
                <c:formatCode>0.00</c:formatCode>
                <c:ptCount val="75"/>
                <c:pt idx="0">
                  <c:v>14.096958922048522</c:v>
                </c:pt>
                <c:pt idx="1">
                  <c:v>15.558869908351561</c:v>
                </c:pt>
                <c:pt idx="2">
                  <c:v>15.264652501372078</c:v>
                </c:pt>
                <c:pt idx="3">
                  <c:v>14.761725407884388</c:v>
                </c:pt>
                <c:pt idx="4">
                  <c:v>12.349702981741718</c:v>
                </c:pt>
                <c:pt idx="5">
                  <c:v>8.871323375004037</c:v>
                </c:pt>
                <c:pt idx="6">
                  <c:v>9.2650422435040838</c:v>
                </c:pt>
                <c:pt idx="7">
                  <c:v>9.601533772087226</c:v>
                </c:pt>
                <c:pt idx="8">
                  <c:v>10.690912469858571</c:v>
                </c:pt>
                <c:pt idx="9">
                  <c:v>10.503101457988766</c:v>
                </c:pt>
                <c:pt idx="10">
                  <c:v>10.614807182856769</c:v>
                </c:pt>
                <c:pt idx="11">
                  <c:v>10.644773512177585</c:v>
                </c:pt>
                <c:pt idx="12">
                  <c:v>7.8393201437479885</c:v>
                </c:pt>
                <c:pt idx="13">
                  <c:v>9.0884206865634276</c:v>
                </c:pt>
                <c:pt idx="14">
                  <c:v>8.3473079254308598</c:v>
                </c:pt>
                <c:pt idx="15">
                  <c:v>7.5371937914850626</c:v>
                </c:pt>
                <c:pt idx="16">
                  <c:v>9.7283805569756332</c:v>
                </c:pt>
                <c:pt idx="17">
                  <c:v>9.6039572156649928</c:v>
                </c:pt>
                <c:pt idx="18">
                  <c:v>9.4591409083589983</c:v>
                </c:pt>
                <c:pt idx="19">
                  <c:v>9.4322075995142427</c:v>
                </c:pt>
                <c:pt idx="20">
                  <c:v>9.9382903421181936</c:v>
                </c:pt>
                <c:pt idx="21">
                  <c:v>8.1384748343513955</c:v>
                </c:pt>
                <c:pt idx="22">
                  <c:v>7.9976985848049287</c:v>
                </c:pt>
                <c:pt idx="23">
                  <c:v>7.7252163272523378</c:v>
                </c:pt>
                <c:pt idx="24">
                  <c:v>8.5338769349353853</c:v>
                </c:pt>
                <c:pt idx="25">
                  <c:v>10.260414937973922</c:v>
                </c:pt>
                <c:pt idx="26">
                  <c:v>11.635756209620155</c:v>
                </c:pt>
                <c:pt idx="27">
                  <c:v>9.9716907319470103</c:v>
                </c:pt>
                <c:pt idx="28">
                  <c:v>11.011733674419645</c:v>
                </c:pt>
                <c:pt idx="29">
                  <c:v>11.536256222868142</c:v>
                </c:pt>
                <c:pt idx="30">
                  <c:v>10.805295787253568</c:v>
                </c:pt>
                <c:pt idx="31">
                  <c:v>13.30107654454398</c:v>
                </c:pt>
                <c:pt idx="32">
                  <c:v>11.363167576918878</c:v>
                </c:pt>
                <c:pt idx="33">
                  <c:v>9.5042717431636348</c:v>
                </c:pt>
                <c:pt idx="34">
                  <c:v>9.8096391306724637</c:v>
                </c:pt>
                <c:pt idx="35">
                  <c:v>13.944417024208033</c:v>
                </c:pt>
                <c:pt idx="36">
                  <c:v>9.6159274643847503</c:v>
                </c:pt>
                <c:pt idx="37">
                  <c:v>12.219369726820759</c:v>
                </c:pt>
                <c:pt idx="38">
                  <c:v>14.335397087754068</c:v>
                </c:pt>
                <c:pt idx="39">
                  <c:v>10.991641953133767</c:v>
                </c:pt>
                <c:pt idx="40">
                  <c:v>10.875237670500953</c:v>
                </c:pt>
                <c:pt idx="41">
                  <c:v>9.9089716729778434</c:v>
                </c:pt>
                <c:pt idx="42">
                  <c:v>9.6455551987823984</c:v>
                </c:pt>
                <c:pt idx="43">
                  <c:v>10.793446564425349</c:v>
                </c:pt>
                <c:pt idx="44">
                  <c:v>11.768696612200264</c:v>
                </c:pt>
                <c:pt idx="45">
                  <c:v>12.259340516111921</c:v>
                </c:pt>
                <c:pt idx="46">
                  <c:v>12.936100457672705</c:v>
                </c:pt>
                <c:pt idx="47">
                  <c:v>12.84645591818313</c:v>
                </c:pt>
                <c:pt idx="48">
                  <c:v>12.922257291885828</c:v>
                </c:pt>
                <c:pt idx="49">
                  <c:v>12.795247685812139</c:v>
                </c:pt>
                <c:pt idx="50">
                  <c:v>13.312688223354247</c:v>
                </c:pt>
                <c:pt idx="51">
                  <c:v>10.830324602100989</c:v>
                </c:pt>
                <c:pt idx="52">
                  <c:v>10.107243624174236</c:v>
                </c:pt>
                <c:pt idx="53">
                  <c:v>7.8900578944185007</c:v>
                </c:pt>
                <c:pt idx="54">
                  <c:v>9.1332362563111875</c:v>
                </c:pt>
                <c:pt idx="55">
                  <c:v>10.66662277826314</c:v>
                </c:pt>
                <c:pt idx="56">
                  <c:v>13.480420359841281</c:v>
                </c:pt>
                <c:pt idx="57">
                  <c:v>13.18207819885537</c:v>
                </c:pt>
                <c:pt idx="58">
                  <c:v>11.460688972117037</c:v>
                </c:pt>
                <c:pt idx="59">
                  <c:v>10.731357495467307</c:v>
                </c:pt>
                <c:pt idx="60">
                  <c:v>10.02762519350577</c:v>
                </c:pt>
                <c:pt idx="61">
                  <c:v>12.473906953643498</c:v>
                </c:pt>
                <c:pt idx="62">
                  <c:v>11.140120304347658</c:v>
                </c:pt>
                <c:pt idx="63">
                  <c:v>9.1872453838912946</c:v>
                </c:pt>
                <c:pt idx="64">
                  <c:v>8.6451869029459054</c:v>
                </c:pt>
                <c:pt idx="65">
                  <c:v>7.6363075803783289</c:v>
                </c:pt>
                <c:pt idx="66">
                  <c:v>6.9895775757245353</c:v>
                </c:pt>
                <c:pt idx="67">
                  <c:v>7.4032407586108198</c:v>
                </c:pt>
                <c:pt idx="68">
                  <c:v>8.743427741838028</c:v>
                </c:pt>
                <c:pt idx="69">
                  <c:v>9.5830845723297919</c:v>
                </c:pt>
                <c:pt idx="70">
                  <c:v>9.3385139030695115</c:v>
                </c:pt>
                <c:pt idx="71">
                  <c:v>9.4168890972101646</c:v>
                </c:pt>
                <c:pt idx="72">
                  <c:v>8.3291292501385943</c:v>
                </c:pt>
                <c:pt idx="73">
                  <c:v>8.3116682031366516</c:v>
                </c:pt>
                <c:pt idx="74">
                  <c:v>7.5782853835541513</c:v>
                </c:pt>
              </c:numCache>
            </c:numRef>
          </c:val>
        </c:ser>
        <c:marker val="1"/>
        <c:axId val="84149376"/>
        <c:axId val="84150912"/>
      </c:lineChart>
      <c:catAx>
        <c:axId val="841493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150912"/>
        <c:crosses val="autoZero"/>
        <c:auto val="1"/>
        <c:lblAlgn val="ctr"/>
        <c:lblOffset val="100"/>
        <c:tickLblSkip val="4"/>
        <c:tickMarkSkip val="1"/>
      </c:catAx>
      <c:valAx>
        <c:axId val="841509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1493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1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785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Annualised'!$B$78</c:f>
              <c:numCache>
                <c:formatCode>0.00</c:formatCode>
                <c:ptCount val="1"/>
                <c:pt idx="0">
                  <c:v>8.6693861263423067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Annualised'!$E$78</c:f>
              <c:numCache>
                <c:formatCode>0.00</c:formatCode>
                <c:ptCount val="1"/>
                <c:pt idx="0">
                  <c:v>8.9503608277948388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Annualised'!$I$78</c:f>
              <c:numCache>
                <c:formatCode>0.00</c:formatCode>
                <c:ptCount val="1"/>
                <c:pt idx="0">
                  <c:v>10.509989095993889</c:v>
                </c:pt>
              </c:numCache>
            </c:numRef>
          </c:val>
          <c:shape val="cylinder"/>
        </c:ser>
        <c:shape val="box"/>
        <c:axId val="84171392"/>
        <c:axId val="84177280"/>
        <c:axId val="0"/>
      </c:bar3DChart>
      <c:catAx>
        <c:axId val="841713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177280"/>
        <c:crosses val="autoZero"/>
        <c:auto val="1"/>
        <c:lblAlgn val="ctr"/>
        <c:lblOffset val="100"/>
        <c:tickLblSkip val="1"/>
        <c:tickMarkSkip val="1"/>
      </c:catAx>
      <c:valAx>
        <c:axId val="841772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171392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502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309E-2"/>
          <c:w val="0.92259148018868775"/>
          <c:h val="0.93573425493759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Annualised'!$C$3:$C$77</c:f>
              <c:numCache>
                <c:formatCode>0.00</c:formatCode>
                <c:ptCount val="75"/>
                <c:pt idx="0">
                  <c:v>0.39013712489724534</c:v>
                </c:pt>
                <c:pt idx="1">
                  <c:v>0.3744617824250997</c:v>
                </c:pt>
                <c:pt idx="2">
                  <c:v>0.36872414995269331</c:v>
                </c:pt>
                <c:pt idx="3">
                  <c:v>0.40211180510455807</c:v>
                </c:pt>
                <c:pt idx="4">
                  <c:v>5.7290843768867044</c:v>
                </c:pt>
                <c:pt idx="5">
                  <c:v>5.7826405205897133</c:v>
                </c:pt>
                <c:pt idx="6">
                  <c:v>5.8174751023916684</c:v>
                </c:pt>
                <c:pt idx="7">
                  <c:v>5.7174891715949085</c:v>
                </c:pt>
                <c:pt idx="8">
                  <c:v>20.118992652413219</c:v>
                </c:pt>
                <c:pt idx="9">
                  <c:v>20.153936060385632</c:v>
                </c:pt>
                <c:pt idx="10">
                  <c:v>20.091014337760569</c:v>
                </c:pt>
                <c:pt idx="11">
                  <c:v>20.074094161860611</c:v>
                </c:pt>
                <c:pt idx="12">
                  <c:v>-0.83751660868007505</c:v>
                </c:pt>
                <c:pt idx="13">
                  <c:v>-1.740243080947466</c:v>
                </c:pt>
                <c:pt idx="14">
                  <c:v>-4.8092211605707416</c:v>
                </c:pt>
                <c:pt idx="15">
                  <c:v>-5.6107874278683498</c:v>
                </c:pt>
                <c:pt idx="16">
                  <c:v>3.4422255411351417</c:v>
                </c:pt>
                <c:pt idx="17">
                  <c:v>5.4472421262096713</c:v>
                </c:pt>
                <c:pt idx="18">
                  <c:v>6.6984531655653479</c:v>
                </c:pt>
                <c:pt idx="19">
                  <c:v>6.6000795758591426</c:v>
                </c:pt>
                <c:pt idx="20">
                  <c:v>11.571728802868375</c:v>
                </c:pt>
                <c:pt idx="21">
                  <c:v>10.090790173702349</c:v>
                </c:pt>
                <c:pt idx="22">
                  <c:v>8.765758626018636</c:v>
                </c:pt>
                <c:pt idx="23">
                  <c:v>8.5221083254712386</c:v>
                </c:pt>
                <c:pt idx="24">
                  <c:v>5.1634593707991119</c:v>
                </c:pt>
                <c:pt idx="25">
                  <c:v>14.288756733139271</c:v>
                </c:pt>
                <c:pt idx="26">
                  <c:v>19.248993925968307</c:v>
                </c:pt>
                <c:pt idx="27">
                  <c:v>16.8144993305621</c:v>
                </c:pt>
                <c:pt idx="28">
                  <c:v>26.558335516165066</c:v>
                </c:pt>
                <c:pt idx="29">
                  <c:v>20.336489837836087</c:v>
                </c:pt>
                <c:pt idx="30">
                  <c:v>18.658218770942408</c:v>
                </c:pt>
                <c:pt idx="31">
                  <c:v>19.901925232946617</c:v>
                </c:pt>
                <c:pt idx="32">
                  <c:v>-0.69688667868370835</c:v>
                </c:pt>
                <c:pt idx="33">
                  <c:v>-4.1126391472055843</c:v>
                </c:pt>
                <c:pt idx="34">
                  <c:v>-4.0420051161066191</c:v>
                </c:pt>
                <c:pt idx="35">
                  <c:v>-4.4974280755341596</c:v>
                </c:pt>
                <c:pt idx="36">
                  <c:v>-15.469319237617258</c:v>
                </c:pt>
                <c:pt idx="37">
                  <c:v>-14.831868897059653</c:v>
                </c:pt>
                <c:pt idx="38">
                  <c:v>-13.35575897749356</c:v>
                </c:pt>
                <c:pt idx="39">
                  <c:v>-14.322212790538668</c:v>
                </c:pt>
                <c:pt idx="40">
                  <c:v>12.413671755762806</c:v>
                </c:pt>
                <c:pt idx="41">
                  <c:v>11.783120699918017</c:v>
                </c:pt>
                <c:pt idx="42">
                  <c:v>11.714470127468616</c:v>
                </c:pt>
                <c:pt idx="43">
                  <c:v>14.33951975229062</c:v>
                </c:pt>
                <c:pt idx="44">
                  <c:v>17.223717961875742</c:v>
                </c:pt>
                <c:pt idx="45">
                  <c:v>16.190280437876091</c:v>
                </c:pt>
                <c:pt idx="46">
                  <c:v>16.596654442081586</c:v>
                </c:pt>
                <c:pt idx="47">
                  <c:v>16.88448164942578</c:v>
                </c:pt>
                <c:pt idx="48">
                  <c:v>18.950765382903796</c:v>
                </c:pt>
                <c:pt idx="49">
                  <c:v>13.575894175193904</c:v>
                </c:pt>
                <c:pt idx="50">
                  <c:v>12.770309387461829</c:v>
                </c:pt>
                <c:pt idx="51">
                  <c:v>16.277193739682605</c:v>
                </c:pt>
                <c:pt idx="52">
                  <c:v>10.636547187153772</c:v>
                </c:pt>
                <c:pt idx="53">
                  <c:v>10.313938593223968</c:v>
                </c:pt>
                <c:pt idx="54">
                  <c:v>8.4072997508626344</c:v>
                </c:pt>
                <c:pt idx="55">
                  <c:v>5.4796399332839769</c:v>
                </c:pt>
                <c:pt idx="56">
                  <c:v>7.6041259835019064</c:v>
                </c:pt>
                <c:pt idx="57">
                  <c:v>8.2666797304915516</c:v>
                </c:pt>
                <c:pt idx="58">
                  <c:v>6.6158003300672483</c:v>
                </c:pt>
                <c:pt idx="59">
                  <c:v>5.5065917631866617</c:v>
                </c:pt>
                <c:pt idx="60">
                  <c:v>9.6415192594267491</c:v>
                </c:pt>
                <c:pt idx="61">
                  <c:v>11.271465291257423</c:v>
                </c:pt>
                <c:pt idx="62">
                  <c:v>10.31128956969966</c:v>
                </c:pt>
                <c:pt idx="63">
                  <c:v>10.790089813163908</c:v>
                </c:pt>
                <c:pt idx="64">
                  <c:v>8.3412872237720954</c:v>
                </c:pt>
                <c:pt idx="65">
                  <c:v>7.6756995247186248</c:v>
                </c:pt>
                <c:pt idx="66">
                  <c:v>9.2148613020074173</c:v>
                </c:pt>
                <c:pt idx="67">
                  <c:v>9.9392544783476762</c:v>
                </c:pt>
                <c:pt idx="68">
                  <c:v>6.1620434519413827</c:v>
                </c:pt>
                <c:pt idx="69">
                  <c:v>7.8330510195807586</c:v>
                </c:pt>
                <c:pt idx="70">
                  <c:v>7.4843199165481087</c:v>
                </c:pt>
                <c:pt idx="71">
                  <c:v>7.2596977921315569</c:v>
                </c:pt>
                <c:pt idx="72">
                  <c:v>6.2187554523869091</c:v>
                </c:pt>
                <c:pt idx="73">
                  <c:v>7.7452962849151321</c:v>
                </c:pt>
                <c:pt idx="74">
                  <c:v>7.2616429965761844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Annualised'!$D$3:$D$77</c:f>
              <c:numCache>
                <c:formatCode>0.00</c:formatCode>
                <c:ptCount val="75"/>
                <c:pt idx="0">
                  <c:v>15.435128980488782</c:v>
                </c:pt>
                <c:pt idx="1">
                  <c:v>11.053183536014682</c:v>
                </c:pt>
                <c:pt idx="2">
                  <c:v>8.3283338323862637</c:v>
                </c:pt>
                <c:pt idx="3">
                  <c:v>7.5774140032536588</c:v>
                </c:pt>
                <c:pt idx="4">
                  <c:v>9.2772780084627726</c:v>
                </c:pt>
                <c:pt idx="5">
                  <c:v>9.2754206749137822</c:v>
                </c:pt>
                <c:pt idx="6">
                  <c:v>10.368151088234523</c:v>
                </c:pt>
                <c:pt idx="7">
                  <c:v>10.319541912064356</c:v>
                </c:pt>
                <c:pt idx="8">
                  <c:v>7.2103281953767073</c:v>
                </c:pt>
                <c:pt idx="9">
                  <c:v>6.6174982141812579</c:v>
                </c:pt>
                <c:pt idx="10">
                  <c:v>4.062788598404647</c:v>
                </c:pt>
                <c:pt idx="11">
                  <c:v>5.6527200571007539</c:v>
                </c:pt>
                <c:pt idx="12">
                  <c:v>0.60782240769643636</c:v>
                </c:pt>
                <c:pt idx="13">
                  <c:v>6.3076728701442111</c:v>
                </c:pt>
                <c:pt idx="14">
                  <c:v>8.8407768243419849</c:v>
                </c:pt>
                <c:pt idx="15">
                  <c:v>3.3238051254187244</c:v>
                </c:pt>
                <c:pt idx="16">
                  <c:v>11.690501231982889</c:v>
                </c:pt>
                <c:pt idx="17">
                  <c:v>8.2927760285434804</c:v>
                </c:pt>
                <c:pt idx="18">
                  <c:v>6.4038729664425365</c:v>
                </c:pt>
                <c:pt idx="19">
                  <c:v>9.5703053907034583</c:v>
                </c:pt>
                <c:pt idx="20">
                  <c:v>10.40233072714237</c:v>
                </c:pt>
                <c:pt idx="21">
                  <c:v>10.747186457027949</c:v>
                </c:pt>
                <c:pt idx="22">
                  <c:v>12.10805698857089</c:v>
                </c:pt>
                <c:pt idx="23">
                  <c:v>13.372794176242991</c:v>
                </c:pt>
                <c:pt idx="24">
                  <c:v>9.2109836977953474</c:v>
                </c:pt>
                <c:pt idx="25">
                  <c:v>9.0748585167191287</c:v>
                </c:pt>
                <c:pt idx="26">
                  <c:v>11.153147000087205</c:v>
                </c:pt>
                <c:pt idx="27">
                  <c:v>10.258158007168024</c:v>
                </c:pt>
                <c:pt idx="28">
                  <c:v>10.784285702631491</c:v>
                </c:pt>
                <c:pt idx="29">
                  <c:v>5.9703231649194226</c:v>
                </c:pt>
                <c:pt idx="30">
                  <c:v>4.2230668170843613</c:v>
                </c:pt>
                <c:pt idx="31">
                  <c:v>2.8025406467593719</c:v>
                </c:pt>
                <c:pt idx="32">
                  <c:v>5.7902227804338002</c:v>
                </c:pt>
                <c:pt idx="33">
                  <c:v>11.166217405574553</c:v>
                </c:pt>
                <c:pt idx="34">
                  <c:v>8.2704049683183474</c:v>
                </c:pt>
                <c:pt idx="35">
                  <c:v>8.6183312011328272</c:v>
                </c:pt>
                <c:pt idx="36">
                  <c:v>-2.7902337150406891</c:v>
                </c:pt>
                <c:pt idx="37">
                  <c:v>-2.7559312145633448</c:v>
                </c:pt>
                <c:pt idx="38">
                  <c:v>3.1072954533494657</c:v>
                </c:pt>
                <c:pt idx="39">
                  <c:v>3.7083429478989141</c:v>
                </c:pt>
                <c:pt idx="40">
                  <c:v>14.061074964338754</c:v>
                </c:pt>
                <c:pt idx="41">
                  <c:v>14.262914241601029</c:v>
                </c:pt>
                <c:pt idx="42">
                  <c:v>13.570864212498426</c:v>
                </c:pt>
                <c:pt idx="43">
                  <c:v>16.207723715664429</c:v>
                </c:pt>
                <c:pt idx="44">
                  <c:v>20.513660934708778</c:v>
                </c:pt>
                <c:pt idx="45">
                  <c:v>22.12929496521879</c:v>
                </c:pt>
                <c:pt idx="46">
                  <c:v>20.886455992793554</c:v>
                </c:pt>
                <c:pt idx="47">
                  <c:v>21.413556379499159</c:v>
                </c:pt>
                <c:pt idx="48">
                  <c:v>18.282348054777181</c:v>
                </c:pt>
                <c:pt idx="49">
                  <c:v>19.34554371001764</c:v>
                </c:pt>
                <c:pt idx="50">
                  <c:v>18.553468669496382</c:v>
                </c:pt>
                <c:pt idx="51">
                  <c:v>16.645843473814026</c:v>
                </c:pt>
                <c:pt idx="52">
                  <c:v>14.922013708307752</c:v>
                </c:pt>
                <c:pt idx="53">
                  <c:v>11.348133868419012</c:v>
                </c:pt>
                <c:pt idx="54">
                  <c:v>11.095122246960878</c:v>
                </c:pt>
                <c:pt idx="55">
                  <c:v>8.2030466194335787</c:v>
                </c:pt>
                <c:pt idx="56">
                  <c:v>14.212894349394048</c:v>
                </c:pt>
                <c:pt idx="57">
                  <c:v>16.78360764406807</c:v>
                </c:pt>
                <c:pt idx="58">
                  <c:v>19.67246721596322</c:v>
                </c:pt>
                <c:pt idx="59">
                  <c:v>14.914040643743794</c:v>
                </c:pt>
                <c:pt idx="60">
                  <c:v>15.899328446971642</c:v>
                </c:pt>
                <c:pt idx="61">
                  <c:v>17.078062730861816</c:v>
                </c:pt>
                <c:pt idx="62">
                  <c:v>12.7334734084562</c:v>
                </c:pt>
                <c:pt idx="63">
                  <c:v>22.095454298080398</c:v>
                </c:pt>
                <c:pt idx="64">
                  <c:v>14.410289156931668</c:v>
                </c:pt>
                <c:pt idx="65">
                  <c:v>15.301580794797662</c:v>
                </c:pt>
                <c:pt idx="66">
                  <c:v>11.93044216295781</c:v>
                </c:pt>
                <c:pt idx="67">
                  <c:v>11.992872785549755</c:v>
                </c:pt>
                <c:pt idx="68">
                  <c:v>9.3971874212960209</c:v>
                </c:pt>
                <c:pt idx="69">
                  <c:v>9.7175622064768667</c:v>
                </c:pt>
                <c:pt idx="70">
                  <c:v>8.3550748786909903</c:v>
                </c:pt>
                <c:pt idx="71">
                  <c:v>7.5809964215096155</c:v>
                </c:pt>
                <c:pt idx="72">
                  <c:v>-4.2907600850548437</c:v>
                </c:pt>
                <c:pt idx="73">
                  <c:v>-4.5114829644243661</c:v>
                </c:pt>
                <c:pt idx="74">
                  <c:v>7.0782743635317393</c:v>
                </c:pt>
              </c:numCache>
            </c:numRef>
          </c:val>
        </c:ser>
        <c:marker val="1"/>
        <c:axId val="84194432"/>
        <c:axId val="84195968"/>
      </c:lineChart>
      <c:catAx>
        <c:axId val="841944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195968"/>
        <c:crosses val="autoZero"/>
        <c:auto val="1"/>
        <c:lblAlgn val="ctr"/>
        <c:lblOffset val="100"/>
        <c:tickLblSkip val="4"/>
        <c:tickMarkSkip val="4"/>
      </c:catAx>
      <c:valAx>
        <c:axId val="841959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1944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51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Annualised'!$F$3:$F$77</c:f>
              <c:numCache>
                <c:formatCode>0.00</c:formatCode>
                <c:ptCount val="75"/>
                <c:pt idx="0">
                  <c:v>9.1443259466222084</c:v>
                </c:pt>
                <c:pt idx="1">
                  <c:v>7.8533136628940499</c:v>
                </c:pt>
                <c:pt idx="2">
                  <c:v>7.309467541167046</c:v>
                </c:pt>
                <c:pt idx="3">
                  <c:v>2.642775719446592</c:v>
                </c:pt>
                <c:pt idx="4">
                  <c:v>4.432769876741899</c:v>
                </c:pt>
                <c:pt idx="5">
                  <c:v>7.2754524774989227</c:v>
                </c:pt>
                <c:pt idx="6">
                  <c:v>5.3996482034078559</c:v>
                </c:pt>
                <c:pt idx="7">
                  <c:v>6.4030083542873779</c:v>
                </c:pt>
                <c:pt idx="8">
                  <c:v>12.578947386767988</c:v>
                </c:pt>
                <c:pt idx="9">
                  <c:v>13.512194431632501</c:v>
                </c:pt>
                <c:pt idx="10">
                  <c:v>12.506910983993111</c:v>
                </c:pt>
                <c:pt idx="11">
                  <c:v>14.345184975750325</c:v>
                </c:pt>
                <c:pt idx="12">
                  <c:v>6.690369253998127</c:v>
                </c:pt>
                <c:pt idx="13">
                  <c:v>6.260299397628331</c:v>
                </c:pt>
                <c:pt idx="14">
                  <c:v>5.3495517141381388</c:v>
                </c:pt>
                <c:pt idx="15">
                  <c:v>5.8017872578079253</c:v>
                </c:pt>
                <c:pt idx="16">
                  <c:v>9.3079055155934896</c:v>
                </c:pt>
                <c:pt idx="17">
                  <c:v>10.827105484792735</c:v>
                </c:pt>
                <c:pt idx="18">
                  <c:v>11.059294857902916</c:v>
                </c:pt>
                <c:pt idx="19">
                  <c:v>9.5986621880424394</c:v>
                </c:pt>
                <c:pt idx="20">
                  <c:v>7.8315807408054745</c:v>
                </c:pt>
                <c:pt idx="21">
                  <c:v>6.4390738579173945</c:v>
                </c:pt>
                <c:pt idx="22">
                  <c:v>5.9006874695967229</c:v>
                </c:pt>
                <c:pt idx="23">
                  <c:v>6.5017417207592754</c:v>
                </c:pt>
                <c:pt idx="24">
                  <c:v>10.38680734696505</c:v>
                </c:pt>
                <c:pt idx="25">
                  <c:v>13.111971590304385</c:v>
                </c:pt>
                <c:pt idx="26">
                  <c:v>13.42586261428248</c:v>
                </c:pt>
                <c:pt idx="27">
                  <c:v>12.038314413069596</c:v>
                </c:pt>
                <c:pt idx="28">
                  <c:v>7.9348636814445817</c:v>
                </c:pt>
                <c:pt idx="29">
                  <c:v>5.1817777159006848</c:v>
                </c:pt>
                <c:pt idx="30">
                  <c:v>3.8141489272265683</c:v>
                </c:pt>
                <c:pt idx="31">
                  <c:v>4.7231564580182486</c:v>
                </c:pt>
                <c:pt idx="32">
                  <c:v>6.1711085308612104</c:v>
                </c:pt>
                <c:pt idx="33">
                  <c:v>7.5588273741563166</c:v>
                </c:pt>
                <c:pt idx="34">
                  <c:v>7.4941703406837341</c:v>
                </c:pt>
                <c:pt idx="35">
                  <c:v>6.9425427772150705</c:v>
                </c:pt>
                <c:pt idx="36">
                  <c:v>8.2164417801060896</c:v>
                </c:pt>
                <c:pt idx="37">
                  <c:v>6.4966236936263657</c:v>
                </c:pt>
                <c:pt idx="38">
                  <c:v>6.8548717151467455</c:v>
                </c:pt>
                <c:pt idx="39">
                  <c:v>8.328003346297411</c:v>
                </c:pt>
                <c:pt idx="40">
                  <c:v>7.9415829703829166</c:v>
                </c:pt>
                <c:pt idx="41">
                  <c:v>10.450228413549153</c:v>
                </c:pt>
                <c:pt idx="42">
                  <c:v>10.563785886104242</c:v>
                </c:pt>
                <c:pt idx="43">
                  <c:v>12.631922563754031</c:v>
                </c:pt>
                <c:pt idx="44">
                  <c:v>13.421452653222577</c:v>
                </c:pt>
                <c:pt idx="45">
                  <c:v>13.97957118721442</c:v>
                </c:pt>
                <c:pt idx="46">
                  <c:v>15.280853568302128</c:v>
                </c:pt>
                <c:pt idx="47">
                  <c:v>16.381572675477784</c:v>
                </c:pt>
                <c:pt idx="48">
                  <c:v>14.662290813317671</c:v>
                </c:pt>
                <c:pt idx="49">
                  <c:v>14.847909352863715</c:v>
                </c:pt>
                <c:pt idx="50">
                  <c:v>15.821373963953555</c:v>
                </c:pt>
                <c:pt idx="51">
                  <c:v>13.731279628205423</c:v>
                </c:pt>
                <c:pt idx="52">
                  <c:v>5.1995601118788244</c:v>
                </c:pt>
                <c:pt idx="53">
                  <c:v>2.2925167561536912</c:v>
                </c:pt>
                <c:pt idx="54">
                  <c:v>5.35306509546374</c:v>
                </c:pt>
                <c:pt idx="55">
                  <c:v>5.8588541008726622</c:v>
                </c:pt>
                <c:pt idx="56">
                  <c:v>11.684111416220791</c:v>
                </c:pt>
                <c:pt idx="57">
                  <c:v>13.211020170767984</c:v>
                </c:pt>
                <c:pt idx="58">
                  <c:v>9.5580999213060949</c:v>
                </c:pt>
                <c:pt idx="59">
                  <c:v>11.796319696577619</c:v>
                </c:pt>
                <c:pt idx="60">
                  <c:v>8.2251231452946847</c:v>
                </c:pt>
                <c:pt idx="61">
                  <c:v>6.2146293606920064</c:v>
                </c:pt>
                <c:pt idx="62">
                  <c:v>4.9865264497503379</c:v>
                </c:pt>
                <c:pt idx="63">
                  <c:v>5.3487457379687626</c:v>
                </c:pt>
                <c:pt idx="64">
                  <c:v>8.5955750877864787</c:v>
                </c:pt>
                <c:pt idx="65">
                  <c:v>8.7933686326661231</c:v>
                </c:pt>
                <c:pt idx="66">
                  <c:v>9.2159265264282624</c:v>
                </c:pt>
                <c:pt idx="67">
                  <c:v>9.2053053827054825</c:v>
                </c:pt>
                <c:pt idx="68">
                  <c:v>9.4260837470563388</c:v>
                </c:pt>
                <c:pt idx="69">
                  <c:v>10.4346877032946</c:v>
                </c:pt>
                <c:pt idx="70">
                  <c:v>9.9356646819557124</c:v>
                </c:pt>
                <c:pt idx="71">
                  <c:v>8.9808573071802886</c:v>
                </c:pt>
                <c:pt idx="72">
                  <c:v>8.7136015509617195</c:v>
                </c:pt>
                <c:pt idx="73">
                  <c:v>8.3926508467806435</c:v>
                </c:pt>
                <c:pt idx="74">
                  <c:v>8.1185443332537393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Annualised'!$G$3:$G$77</c:f>
              <c:numCache>
                <c:formatCode>0.00</c:formatCode>
                <c:ptCount val="75"/>
                <c:pt idx="0">
                  <c:v>22.664357882074032</c:v>
                </c:pt>
                <c:pt idx="1">
                  <c:v>21.509708725777823</c:v>
                </c:pt>
                <c:pt idx="2">
                  <c:v>21.979991941592601</c:v>
                </c:pt>
                <c:pt idx="3">
                  <c:v>22.951986751022723</c:v>
                </c:pt>
                <c:pt idx="4">
                  <c:v>9.683730658645981</c:v>
                </c:pt>
                <c:pt idx="5">
                  <c:v>9.9185891292464827</c:v>
                </c:pt>
                <c:pt idx="6">
                  <c:v>8.5536163357440067</c:v>
                </c:pt>
                <c:pt idx="7">
                  <c:v>8.207766248958988</c:v>
                </c:pt>
                <c:pt idx="8">
                  <c:v>-0.20348715814424867</c:v>
                </c:pt>
                <c:pt idx="9">
                  <c:v>-4.9807843824162049E-2</c:v>
                </c:pt>
                <c:pt idx="10">
                  <c:v>1.0388576705464567</c:v>
                </c:pt>
                <c:pt idx="11">
                  <c:v>3.3911881013445502</c:v>
                </c:pt>
                <c:pt idx="12">
                  <c:v>20.655444550959462</c:v>
                </c:pt>
                <c:pt idx="13">
                  <c:v>11.681600896103934</c:v>
                </c:pt>
                <c:pt idx="14">
                  <c:v>9.3079337050565734</c:v>
                </c:pt>
                <c:pt idx="15">
                  <c:v>21.549170280184885</c:v>
                </c:pt>
                <c:pt idx="16">
                  <c:v>6.8478935578548397</c:v>
                </c:pt>
                <c:pt idx="17">
                  <c:v>7.8550962380639149</c:v>
                </c:pt>
                <c:pt idx="18">
                  <c:v>10.746891290121088</c:v>
                </c:pt>
                <c:pt idx="19">
                  <c:v>2.5768025333278457</c:v>
                </c:pt>
                <c:pt idx="20">
                  <c:v>5.6902550080568801</c:v>
                </c:pt>
                <c:pt idx="21">
                  <c:v>3.8866121038896297</c:v>
                </c:pt>
                <c:pt idx="22">
                  <c:v>2.070041287195616</c:v>
                </c:pt>
                <c:pt idx="23">
                  <c:v>0.98732085410065884</c:v>
                </c:pt>
                <c:pt idx="24">
                  <c:v>17.021281371850126</c:v>
                </c:pt>
                <c:pt idx="25">
                  <c:v>24.029278098463489</c:v>
                </c:pt>
                <c:pt idx="26">
                  <c:v>19.809684251514284</c:v>
                </c:pt>
                <c:pt idx="27">
                  <c:v>22.316471000871072</c:v>
                </c:pt>
                <c:pt idx="28">
                  <c:v>10.454173679989504</c:v>
                </c:pt>
                <c:pt idx="29">
                  <c:v>7.2334450548976399</c:v>
                </c:pt>
                <c:pt idx="30">
                  <c:v>6.0343418621181577</c:v>
                </c:pt>
                <c:pt idx="31">
                  <c:v>7.4963985253210863</c:v>
                </c:pt>
                <c:pt idx="32">
                  <c:v>1.4765749672260899</c:v>
                </c:pt>
                <c:pt idx="33">
                  <c:v>6.7422256065953592</c:v>
                </c:pt>
                <c:pt idx="34">
                  <c:v>4.2122612929163648</c:v>
                </c:pt>
                <c:pt idx="35">
                  <c:v>7.5840640264064287</c:v>
                </c:pt>
                <c:pt idx="36">
                  <c:v>11.649419771263828</c:v>
                </c:pt>
                <c:pt idx="37">
                  <c:v>11.518793535780148</c:v>
                </c:pt>
                <c:pt idx="38">
                  <c:v>11.412030749216111</c:v>
                </c:pt>
                <c:pt idx="39">
                  <c:v>11.335980735952672</c:v>
                </c:pt>
                <c:pt idx="40">
                  <c:v>11.646693212869396</c:v>
                </c:pt>
                <c:pt idx="41">
                  <c:v>12.409237550921004</c:v>
                </c:pt>
                <c:pt idx="42">
                  <c:v>12.321255379078329</c:v>
                </c:pt>
                <c:pt idx="43">
                  <c:v>9.8137500331823038</c:v>
                </c:pt>
                <c:pt idx="44">
                  <c:v>9.2298597215885465</c:v>
                </c:pt>
                <c:pt idx="45">
                  <c:v>9.8656533216823714</c:v>
                </c:pt>
                <c:pt idx="46">
                  <c:v>12.68236530004916</c:v>
                </c:pt>
                <c:pt idx="47">
                  <c:v>14.069419712619771</c:v>
                </c:pt>
                <c:pt idx="48">
                  <c:v>12.090277836906386</c:v>
                </c:pt>
                <c:pt idx="49">
                  <c:v>12.563983039335938</c:v>
                </c:pt>
                <c:pt idx="50">
                  <c:v>14.537433543086342</c:v>
                </c:pt>
                <c:pt idx="51">
                  <c:v>12.308789767435881</c:v>
                </c:pt>
                <c:pt idx="52">
                  <c:v>8.7667553255485551</c:v>
                </c:pt>
                <c:pt idx="53">
                  <c:v>5.7453809351267235</c:v>
                </c:pt>
                <c:pt idx="54">
                  <c:v>14.137495776562137</c:v>
                </c:pt>
                <c:pt idx="55">
                  <c:v>13.172326438927634</c:v>
                </c:pt>
                <c:pt idx="56">
                  <c:v>9.7855208983404456</c:v>
                </c:pt>
                <c:pt idx="57">
                  <c:v>10.788426070399369</c:v>
                </c:pt>
                <c:pt idx="58">
                  <c:v>7.5712320013517047</c:v>
                </c:pt>
                <c:pt idx="59">
                  <c:v>8.5844644698227874</c:v>
                </c:pt>
                <c:pt idx="60">
                  <c:v>21.276081900903236</c:v>
                </c:pt>
                <c:pt idx="61">
                  <c:v>16.97847462231703</c:v>
                </c:pt>
                <c:pt idx="62">
                  <c:v>16.078970699162983</c:v>
                </c:pt>
                <c:pt idx="63">
                  <c:v>19.882513172453379</c:v>
                </c:pt>
                <c:pt idx="64">
                  <c:v>11.596291544605604</c:v>
                </c:pt>
                <c:pt idx="65">
                  <c:v>13.288082664130901</c:v>
                </c:pt>
                <c:pt idx="66">
                  <c:v>13.527870059890923</c:v>
                </c:pt>
                <c:pt idx="67">
                  <c:v>12.537303364066677</c:v>
                </c:pt>
                <c:pt idx="68">
                  <c:v>11.532260890099581</c:v>
                </c:pt>
                <c:pt idx="69">
                  <c:v>12.350450389336727</c:v>
                </c:pt>
                <c:pt idx="70">
                  <c:v>7.6186542883653718</c:v>
                </c:pt>
                <c:pt idx="71">
                  <c:v>10.334424247478999</c:v>
                </c:pt>
                <c:pt idx="72">
                  <c:v>8.5467181221794917</c:v>
                </c:pt>
                <c:pt idx="73">
                  <c:v>7.8639165828575806</c:v>
                </c:pt>
                <c:pt idx="74">
                  <c:v>7.2550456880281526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Annualised'!$H$3:$H$77</c:f>
              <c:numCache>
                <c:formatCode>0.00</c:formatCode>
                <c:ptCount val="75"/>
                <c:pt idx="0">
                  <c:v>1.0039553689232423</c:v>
                </c:pt>
                <c:pt idx="1">
                  <c:v>-0.29964755197773479</c:v>
                </c:pt>
                <c:pt idx="2">
                  <c:v>1.7353517128905174</c:v>
                </c:pt>
                <c:pt idx="3">
                  <c:v>0.71322490429534735</c:v>
                </c:pt>
                <c:pt idx="4">
                  <c:v>7.5234513077984051</c:v>
                </c:pt>
                <c:pt idx="5">
                  <c:v>10.563136495880212</c:v>
                </c:pt>
                <c:pt idx="6">
                  <c:v>10.297510275678375</c:v>
                </c:pt>
                <c:pt idx="7">
                  <c:v>11.316720907367992</c:v>
                </c:pt>
                <c:pt idx="8">
                  <c:v>-4.4156419625029164</c:v>
                </c:pt>
                <c:pt idx="9">
                  <c:v>-4.3175550786044923</c:v>
                </c:pt>
                <c:pt idx="10">
                  <c:v>-4.5920062483510309</c:v>
                </c:pt>
                <c:pt idx="11">
                  <c:v>-5.5825464228786865</c:v>
                </c:pt>
                <c:pt idx="12">
                  <c:v>-0.18489191324509655</c:v>
                </c:pt>
                <c:pt idx="13">
                  <c:v>-4.2271828331520034</c:v>
                </c:pt>
                <c:pt idx="14">
                  <c:v>-5.3516442244144455</c:v>
                </c:pt>
                <c:pt idx="15">
                  <c:v>-4.3586941897812812</c:v>
                </c:pt>
                <c:pt idx="16">
                  <c:v>0.43970103808752931</c:v>
                </c:pt>
                <c:pt idx="17">
                  <c:v>0.40541597376048527</c:v>
                </c:pt>
                <c:pt idx="18">
                  <c:v>3.3005343960600517</c:v>
                </c:pt>
                <c:pt idx="19">
                  <c:v>2.9387570974483488</c:v>
                </c:pt>
                <c:pt idx="20">
                  <c:v>21.894485296884973</c:v>
                </c:pt>
                <c:pt idx="21">
                  <c:v>21.578497951914883</c:v>
                </c:pt>
                <c:pt idx="22">
                  <c:v>21.503118640798082</c:v>
                </c:pt>
                <c:pt idx="23">
                  <c:v>21.915666412304962</c:v>
                </c:pt>
                <c:pt idx="24">
                  <c:v>-21.423642854458013</c:v>
                </c:pt>
                <c:pt idx="25">
                  <c:v>-19.805071350964369</c:v>
                </c:pt>
                <c:pt idx="26">
                  <c:v>-18.298209350321763</c:v>
                </c:pt>
                <c:pt idx="27">
                  <c:v>-16.44933088427301</c:v>
                </c:pt>
                <c:pt idx="28">
                  <c:v>9.2471119879834038</c:v>
                </c:pt>
                <c:pt idx="29">
                  <c:v>11.244343504049596</c:v>
                </c:pt>
                <c:pt idx="30">
                  <c:v>12.08347191975608</c:v>
                </c:pt>
                <c:pt idx="31">
                  <c:v>10.899449728888992</c:v>
                </c:pt>
                <c:pt idx="32">
                  <c:v>11.330858114569134</c:v>
                </c:pt>
                <c:pt idx="33">
                  <c:v>13.041227606690642</c:v>
                </c:pt>
                <c:pt idx="34">
                  <c:v>13.281628947802002</c:v>
                </c:pt>
                <c:pt idx="35">
                  <c:v>13.088428104591801</c:v>
                </c:pt>
                <c:pt idx="36">
                  <c:v>10.662405679331247</c:v>
                </c:pt>
                <c:pt idx="37">
                  <c:v>18.400191476505405</c:v>
                </c:pt>
                <c:pt idx="38">
                  <c:v>17.590217197245462</c:v>
                </c:pt>
                <c:pt idx="39">
                  <c:v>18.446459798983511</c:v>
                </c:pt>
                <c:pt idx="40">
                  <c:v>17.698745431623077</c:v>
                </c:pt>
                <c:pt idx="41">
                  <c:v>15.336116329938342</c:v>
                </c:pt>
                <c:pt idx="42">
                  <c:v>14.899784173825529</c:v>
                </c:pt>
                <c:pt idx="43">
                  <c:v>12.869881447057571</c:v>
                </c:pt>
                <c:pt idx="44">
                  <c:v>26.2294141837688</c:v>
                </c:pt>
                <c:pt idx="45">
                  <c:v>38.44937524079333</c:v>
                </c:pt>
                <c:pt idx="46">
                  <c:v>38.419937185018519</c:v>
                </c:pt>
                <c:pt idx="47">
                  <c:v>39.710640958813848</c:v>
                </c:pt>
                <c:pt idx="48">
                  <c:v>16.573176458959377</c:v>
                </c:pt>
                <c:pt idx="49">
                  <c:v>16.991560081729322</c:v>
                </c:pt>
                <c:pt idx="50">
                  <c:v>18.640291738454621</c:v>
                </c:pt>
                <c:pt idx="51">
                  <c:v>15.695133085067814</c:v>
                </c:pt>
                <c:pt idx="52">
                  <c:v>13.69192040839336</c:v>
                </c:pt>
                <c:pt idx="53">
                  <c:v>11.072581623920238</c:v>
                </c:pt>
                <c:pt idx="54">
                  <c:v>10.105952728012287</c:v>
                </c:pt>
                <c:pt idx="55">
                  <c:v>15.124270392686553</c:v>
                </c:pt>
                <c:pt idx="56">
                  <c:v>8.6155596313783356</c:v>
                </c:pt>
                <c:pt idx="57">
                  <c:v>9.712322469162741</c:v>
                </c:pt>
                <c:pt idx="58">
                  <c:v>4.9426279593959999</c:v>
                </c:pt>
                <c:pt idx="59">
                  <c:v>3.9698934378645503</c:v>
                </c:pt>
                <c:pt idx="60">
                  <c:v>10.212625810519338</c:v>
                </c:pt>
                <c:pt idx="61">
                  <c:v>6.8208579140424943</c:v>
                </c:pt>
                <c:pt idx="62">
                  <c:v>11.496592323554655</c:v>
                </c:pt>
                <c:pt idx="63">
                  <c:v>7.6012354978700261</c:v>
                </c:pt>
                <c:pt idx="64">
                  <c:v>8.3794686261373972</c:v>
                </c:pt>
                <c:pt idx="65">
                  <c:v>11.213220550642555</c:v>
                </c:pt>
                <c:pt idx="66">
                  <c:v>7.6584980674485017</c:v>
                </c:pt>
                <c:pt idx="67">
                  <c:v>8.2355542612944053</c:v>
                </c:pt>
                <c:pt idx="68">
                  <c:v>9.0926937420862615</c:v>
                </c:pt>
                <c:pt idx="69">
                  <c:v>8.0687278024170137</c:v>
                </c:pt>
                <c:pt idx="70">
                  <c:v>6.1877123698425924</c:v>
                </c:pt>
                <c:pt idx="71">
                  <c:v>6.4287228345473473</c:v>
                </c:pt>
                <c:pt idx="72">
                  <c:v>4.9791492910758786</c:v>
                </c:pt>
                <c:pt idx="73">
                  <c:v>5.035211267605634</c:v>
                </c:pt>
                <c:pt idx="74">
                  <c:v>5.2631578947368274</c:v>
                </c:pt>
              </c:numCache>
            </c:numRef>
          </c:val>
        </c:ser>
        <c:marker val="1"/>
        <c:axId val="84754432"/>
        <c:axId val="84755968"/>
      </c:lineChart>
      <c:catAx>
        <c:axId val="847544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755968"/>
        <c:crosses val="autoZero"/>
        <c:auto val="1"/>
        <c:lblAlgn val="ctr"/>
        <c:lblOffset val="100"/>
        <c:tickLblSkip val="4"/>
        <c:tickMarkSkip val="1"/>
      </c:catAx>
      <c:valAx>
        <c:axId val="847559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7544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941E-2"/>
          <c:w val="0.26997254930290143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Annualised'!$J$3:$J$77</c:f>
              <c:numCache>
                <c:formatCode>0.00</c:formatCode>
                <c:ptCount val="75"/>
                <c:pt idx="0">
                  <c:v>12.879610039607373</c:v>
                </c:pt>
                <c:pt idx="1">
                  <c:v>6.8228615538702879</c:v>
                </c:pt>
                <c:pt idx="2">
                  <c:v>6.0144519548795188</c:v>
                </c:pt>
                <c:pt idx="3">
                  <c:v>3.9715013169881268</c:v>
                </c:pt>
                <c:pt idx="4">
                  <c:v>6.8700500011016992</c:v>
                </c:pt>
                <c:pt idx="5">
                  <c:v>9.6136206030592053</c:v>
                </c:pt>
                <c:pt idx="6">
                  <c:v>10.62919167929592</c:v>
                </c:pt>
                <c:pt idx="7">
                  <c:v>11.876130413448278</c:v>
                </c:pt>
                <c:pt idx="8">
                  <c:v>6.0488291745104092</c:v>
                </c:pt>
                <c:pt idx="9">
                  <c:v>4.0285507848745388</c:v>
                </c:pt>
                <c:pt idx="10">
                  <c:v>8.9039839200362696</c:v>
                </c:pt>
                <c:pt idx="11">
                  <c:v>15.154721715242903</c:v>
                </c:pt>
                <c:pt idx="12">
                  <c:v>14.291565420901092</c:v>
                </c:pt>
                <c:pt idx="13">
                  <c:v>24.926557450847493</c:v>
                </c:pt>
                <c:pt idx="14">
                  <c:v>19.417523024624696</c:v>
                </c:pt>
                <c:pt idx="15">
                  <c:v>14.128422021289619</c:v>
                </c:pt>
                <c:pt idx="16">
                  <c:v>16.246207823255034</c:v>
                </c:pt>
                <c:pt idx="17">
                  <c:v>14.577446683289141</c:v>
                </c:pt>
                <c:pt idx="18">
                  <c:v>12.31136397700122</c:v>
                </c:pt>
                <c:pt idx="19">
                  <c:v>11.079376455156797</c:v>
                </c:pt>
                <c:pt idx="20">
                  <c:v>11.32990183637752</c:v>
                </c:pt>
                <c:pt idx="21">
                  <c:v>6.0464863883838111</c:v>
                </c:pt>
                <c:pt idx="22">
                  <c:v>5.5142038517502154</c:v>
                </c:pt>
                <c:pt idx="23">
                  <c:v>4.526179098475529</c:v>
                </c:pt>
                <c:pt idx="24">
                  <c:v>4.9536125234062185</c:v>
                </c:pt>
                <c:pt idx="25">
                  <c:v>6.7995475150522715</c:v>
                </c:pt>
                <c:pt idx="26">
                  <c:v>8.8533608672500126</c:v>
                </c:pt>
                <c:pt idx="27">
                  <c:v>11.324803604744336</c:v>
                </c:pt>
                <c:pt idx="28">
                  <c:v>10.845766616383928</c:v>
                </c:pt>
                <c:pt idx="29">
                  <c:v>11.721638778124365</c:v>
                </c:pt>
                <c:pt idx="30">
                  <c:v>12.016658366274061</c:v>
                </c:pt>
                <c:pt idx="31">
                  <c:v>12.083052408538899</c:v>
                </c:pt>
                <c:pt idx="32">
                  <c:v>9.7702043073945859</c:v>
                </c:pt>
                <c:pt idx="33">
                  <c:v>11.778924278862551</c:v>
                </c:pt>
                <c:pt idx="34">
                  <c:v>11.460209947691864</c:v>
                </c:pt>
                <c:pt idx="35">
                  <c:v>15.155255670388513</c:v>
                </c:pt>
                <c:pt idx="36">
                  <c:v>9.3163245397481447</c:v>
                </c:pt>
                <c:pt idx="37">
                  <c:v>7.6251406760183036</c:v>
                </c:pt>
                <c:pt idx="38">
                  <c:v>12.078278661599393</c:v>
                </c:pt>
                <c:pt idx="39">
                  <c:v>7.8824413675879983</c:v>
                </c:pt>
                <c:pt idx="40">
                  <c:v>15.335869047590545</c:v>
                </c:pt>
                <c:pt idx="41">
                  <c:v>15.40097279178185</c:v>
                </c:pt>
                <c:pt idx="42">
                  <c:v>11.452281516730555</c:v>
                </c:pt>
                <c:pt idx="43">
                  <c:v>12.932673459415946</c:v>
                </c:pt>
                <c:pt idx="44">
                  <c:v>7.9139428471415352</c:v>
                </c:pt>
                <c:pt idx="45">
                  <c:v>8.8473337603348856</c:v>
                </c:pt>
                <c:pt idx="46">
                  <c:v>10.622467676858111</c:v>
                </c:pt>
                <c:pt idx="47">
                  <c:v>9.4867945801535232</c:v>
                </c:pt>
                <c:pt idx="48">
                  <c:v>11.148184917091646</c:v>
                </c:pt>
                <c:pt idx="49">
                  <c:v>13.437264343543545</c:v>
                </c:pt>
                <c:pt idx="50">
                  <c:v>10.609271345414825</c:v>
                </c:pt>
                <c:pt idx="51">
                  <c:v>9.2558120702793989</c:v>
                </c:pt>
                <c:pt idx="52">
                  <c:v>8.3359187802711041</c:v>
                </c:pt>
                <c:pt idx="53">
                  <c:v>5.6973846715705676</c:v>
                </c:pt>
                <c:pt idx="54">
                  <c:v>9.5146227975433533</c:v>
                </c:pt>
                <c:pt idx="55">
                  <c:v>6.5454297925987257</c:v>
                </c:pt>
                <c:pt idx="56">
                  <c:v>8.9332470194980313</c:v>
                </c:pt>
                <c:pt idx="57">
                  <c:v>10.418619426384513</c:v>
                </c:pt>
                <c:pt idx="58">
                  <c:v>9.2418912984372046</c:v>
                </c:pt>
                <c:pt idx="59">
                  <c:v>12.284765665396776</c:v>
                </c:pt>
                <c:pt idx="60">
                  <c:v>12.881450348280016</c:v>
                </c:pt>
                <c:pt idx="61">
                  <c:v>10.642923657142992</c:v>
                </c:pt>
                <c:pt idx="62">
                  <c:v>10.115066994407716</c:v>
                </c:pt>
                <c:pt idx="63">
                  <c:v>9.28241124461106</c:v>
                </c:pt>
                <c:pt idx="64">
                  <c:v>10.763926221894989</c:v>
                </c:pt>
                <c:pt idx="65">
                  <c:v>10.096067901276271</c:v>
                </c:pt>
                <c:pt idx="66">
                  <c:v>8.9348506232435945</c:v>
                </c:pt>
                <c:pt idx="67">
                  <c:v>7.0782316002442753</c:v>
                </c:pt>
                <c:pt idx="68">
                  <c:v>7.0710785087473527</c:v>
                </c:pt>
                <c:pt idx="69">
                  <c:v>6.3766725916058755</c:v>
                </c:pt>
                <c:pt idx="70">
                  <c:v>5.731043313830738</c:v>
                </c:pt>
                <c:pt idx="71">
                  <c:v>6.4405884785886904</c:v>
                </c:pt>
                <c:pt idx="72">
                  <c:v>6.8920908460259156</c:v>
                </c:pt>
                <c:pt idx="73">
                  <c:v>6.6414252937140708</c:v>
                </c:pt>
                <c:pt idx="74">
                  <c:v>7.3539849225658056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Annualised'!$K$3:$K$77</c:f>
              <c:numCache>
                <c:formatCode>0.00</c:formatCode>
                <c:ptCount val="75"/>
                <c:pt idx="0">
                  <c:v>14.622230759410812</c:v>
                </c:pt>
                <c:pt idx="1">
                  <c:v>11.924686315433883</c:v>
                </c:pt>
                <c:pt idx="2">
                  <c:v>10.848918065016589</c:v>
                </c:pt>
                <c:pt idx="3">
                  <c:v>10.543730116991016</c:v>
                </c:pt>
                <c:pt idx="4">
                  <c:v>10.402127782362578</c:v>
                </c:pt>
                <c:pt idx="5">
                  <c:v>5.7021120989175031</c:v>
                </c:pt>
                <c:pt idx="6">
                  <c:v>6.0464077863247558</c:v>
                </c:pt>
                <c:pt idx="7">
                  <c:v>5.7706902989588871</c:v>
                </c:pt>
                <c:pt idx="8">
                  <c:v>5.0415133450361083</c:v>
                </c:pt>
                <c:pt idx="9">
                  <c:v>8.9034676015491581</c:v>
                </c:pt>
                <c:pt idx="10">
                  <c:v>7.4258069964147522</c:v>
                </c:pt>
                <c:pt idx="11">
                  <c:v>7.1017137246776478</c:v>
                </c:pt>
                <c:pt idx="12">
                  <c:v>2.9753336713099166</c:v>
                </c:pt>
                <c:pt idx="13">
                  <c:v>2.1671501541714657</c:v>
                </c:pt>
                <c:pt idx="14">
                  <c:v>3.5078204352740809</c:v>
                </c:pt>
                <c:pt idx="15">
                  <c:v>3.1009997438574506</c:v>
                </c:pt>
                <c:pt idx="16">
                  <c:v>6.2380936942337177</c:v>
                </c:pt>
                <c:pt idx="17">
                  <c:v>6.7655649032944618</c:v>
                </c:pt>
                <c:pt idx="18">
                  <c:v>6.0806702893416524</c:v>
                </c:pt>
                <c:pt idx="19">
                  <c:v>5.7776858113507865</c:v>
                </c:pt>
                <c:pt idx="20">
                  <c:v>7.6916580770484257</c:v>
                </c:pt>
                <c:pt idx="21">
                  <c:v>6.2807386836632437</c:v>
                </c:pt>
                <c:pt idx="22">
                  <c:v>5.608844799719785</c:v>
                </c:pt>
                <c:pt idx="23">
                  <c:v>7.3233115886309026</c:v>
                </c:pt>
                <c:pt idx="24">
                  <c:v>2.3876169743029325</c:v>
                </c:pt>
                <c:pt idx="25">
                  <c:v>3.7307202260418824</c:v>
                </c:pt>
                <c:pt idx="26">
                  <c:v>4.6399778184299594</c:v>
                </c:pt>
                <c:pt idx="27">
                  <c:v>6.2003750609278869</c:v>
                </c:pt>
                <c:pt idx="28">
                  <c:v>11.728076955315878</c:v>
                </c:pt>
                <c:pt idx="29">
                  <c:v>12.727570738552668</c:v>
                </c:pt>
                <c:pt idx="30">
                  <c:v>11.624022346947559</c:v>
                </c:pt>
                <c:pt idx="31">
                  <c:v>11.482862436853294</c:v>
                </c:pt>
                <c:pt idx="32">
                  <c:v>3.579783678264628</c:v>
                </c:pt>
                <c:pt idx="33">
                  <c:v>2.8486771876491255</c:v>
                </c:pt>
                <c:pt idx="34">
                  <c:v>12.34535497350338</c:v>
                </c:pt>
                <c:pt idx="35">
                  <c:v>20.511451289849884</c:v>
                </c:pt>
                <c:pt idx="36">
                  <c:v>10.330400467996112</c:v>
                </c:pt>
                <c:pt idx="37">
                  <c:v>17.944264228443252</c:v>
                </c:pt>
                <c:pt idx="38">
                  <c:v>12.236051796427812</c:v>
                </c:pt>
                <c:pt idx="39">
                  <c:v>1.3435463148630145</c:v>
                </c:pt>
                <c:pt idx="40">
                  <c:v>14.166979496443401</c:v>
                </c:pt>
                <c:pt idx="41">
                  <c:v>8.0717063441781836</c:v>
                </c:pt>
                <c:pt idx="42">
                  <c:v>7.2766792407150938</c:v>
                </c:pt>
                <c:pt idx="43">
                  <c:v>10.507627158037019</c:v>
                </c:pt>
                <c:pt idx="44">
                  <c:v>10.591135545649294</c:v>
                </c:pt>
                <c:pt idx="45">
                  <c:v>8.8024337137082309</c:v>
                </c:pt>
                <c:pt idx="46">
                  <c:v>10.180588166523357</c:v>
                </c:pt>
                <c:pt idx="47">
                  <c:v>9.9066957497772368</c:v>
                </c:pt>
                <c:pt idx="48">
                  <c:v>8.148738571830167</c:v>
                </c:pt>
                <c:pt idx="49">
                  <c:v>7.570432450710662</c:v>
                </c:pt>
                <c:pt idx="50">
                  <c:v>8.5793100215541287</c:v>
                </c:pt>
                <c:pt idx="51">
                  <c:v>5.639063714927385</c:v>
                </c:pt>
                <c:pt idx="52">
                  <c:v>3.3174330716301532</c:v>
                </c:pt>
                <c:pt idx="53">
                  <c:v>4.2722046469838801</c:v>
                </c:pt>
                <c:pt idx="54">
                  <c:v>5.5630806621144675</c:v>
                </c:pt>
                <c:pt idx="55">
                  <c:v>6.9595135267883785</c:v>
                </c:pt>
                <c:pt idx="56">
                  <c:v>10.710536032444814</c:v>
                </c:pt>
                <c:pt idx="57">
                  <c:v>9.0023674084465579</c:v>
                </c:pt>
                <c:pt idx="58">
                  <c:v>7.3313482491980606</c:v>
                </c:pt>
                <c:pt idx="59">
                  <c:v>9.5913235585044436</c:v>
                </c:pt>
                <c:pt idx="60">
                  <c:v>7.9680494321684368</c:v>
                </c:pt>
                <c:pt idx="61">
                  <c:v>13.519236331554799</c:v>
                </c:pt>
                <c:pt idx="62">
                  <c:v>10.424050893783351</c:v>
                </c:pt>
                <c:pt idx="63">
                  <c:v>11.392298905536839</c:v>
                </c:pt>
                <c:pt idx="64">
                  <c:v>6.0719459020687649</c:v>
                </c:pt>
                <c:pt idx="65">
                  <c:v>5.9431600211858786</c:v>
                </c:pt>
                <c:pt idx="66">
                  <c:v>6.3905121587747349</c:v>
                </c:pt>
                <c:pt idx="67">
                  <c:v>7.4705220192389561</c:v>
                </c:pt>
                <c:pt idx="68">
                  <c:v>8.8034652873429593</c:v>
                </c:pt>
                <c:pt idx="69">
                  <c:v>7.5836355387704311</c:v>
                </c:pt>
                <c:pt idx="70">
                  <c:v>6.7914406412567727</c:v>
                </c:pt>
                <c:pt idx="71">
                  <c:v>7.0290733360629769</c:v>
                </c:pt>
                <c:pt idx="72">
                  <c:v>6.8613821239321595</c:v>
                </c:pt>
                <c:pt idx="73">
                  <c:v>7.9213525171820649</c:v>
                </c:pt>
                <c:pt idx="74">
                  <c:v>7.4743171298634339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Annualised'!$L$3:$L$77</c:f>
              <c:numCache>
                <c:formatCode>0.00</c:formatCode>
                <c:ptCount val="75"/>
                <c:pt idx="0">
                  <c:v>12.354719397673925</c:v>
                </c:pt>
                <c:pt idx="1">
                  <c:v>13.103847623142581</c:v>
                </c:pt>
                <c:pt idx="2">
                  <c:v>13.048179650507519</c:v>
                </c:pt>
                <c:pt idx="3">
                  <c:v>13.038375177289584</c:v>
                </c:pt>
                <c:pt idx="4">
                  <c:v>16.299019412555907</c:v>
                </c:pt>
                <c:pt idx="5">
                  <c:v>16.320602985526829</c:v>
                </c:pt>
                <c:pt idx="6">
                  <c:v>14.096984360437057</c:v>
                </c:pt>
                <c:pt idx="7">
                  <c:v>14.905881120400174</c:v>
                </c:pt>
                <c:pt idx="8">
                  <c:v>21.96374301735063</c:v>
                </c:pt>
                <c:pt idx="9">
                  <c:v>18.723094171824144</c:v>
                </c:pt>
                <c:pt idx="10">
                  <c:v>20.589650692071697</c:v>
                </c:pt>
                <c:pt idx="11">
                  <c:v>14.939562105360626</c:v>
                </c:pt>
                <c:pt idx="12">
                  <c:v>15.268404216556627</c:v>
                </c:pt>
                <c:pt idx="13">
                  <c:v>13.107771451738099</c:v>
                </c:pt>
                <c:pt idx="14">
                  <c:v>12.192417323419855</c:v>
                </c:pt>
                <c:pt idx="15">
                  <c:v>12.54165899536719</c:v>
                </c:pt>
                <c:pt idx="16">
                  <c:v>7.9299229262995183</c:v>
                </c:pt>
                <c:pt idx="17">
                  <c:v>8.6844553102083424</c:v>
                </c:pt>
                <c:pt idx="18">
                  <c:v>9.9992679688572412</c:v>
                </c:pt>
                <c:pt idx="19">
                  <c:v>11.637565646854917</c:v>
                </c:pt>
                <c:pt idx="20">
                  <c:v>9.5548890749656152</c:v>
                </c:pt>
                <c:pt idx="21">
                  <c:v>10.175835303634068</c:v>
                </c:pt>
                <c:pt idx="22">
                  <c:v>13.840529863032558</c:v>
                </c:pt>
                <c:pt idx="23">
                  <c:v>12.580101672391294</c:v>
                </c:pt>
                <c:pt idx="24">
                  <c:v>15.848967899023167</c:v>
                </c:pt>
                <c:pt idx="25">
                  <c:v>18.782525686194258</c:v>
                </c:pt>
                <c:pt idx="26">
                  <c:v>14.963260883983711</c:v>
                </c:pt>
                <c:pt idx="27">
                  <c:v>13.28027281584882</c:v>
                </c:pt>
                <c:pt idx="28">
                  <c:v>13.530197311254128</c:v>
                </c:pt>
                <c:pt idx="29">
                  <c:v>11.903996882584815</c:v>
                </c:pt>
                <c:pt idx="30">
                  <c:v>15.562950489539155</c:v>
                </c:pt>
                <c:pt idx="31">
                  <c:v>17.353539998913664</c:v>
                </c:pt>
                <c:pt idx="32">
                  <c:v>16.621517052288443</c:v>
                </c:pt>
                <c:pt idx="33">
                  <c:v>14.827113511549985</c:v>
                </c:pt>
                <c:pt idx="34">
                  <c:v>16.379255927875612</c:v>
                </c:pt>
                <c:pt idx="35">
                  <c:v>17.071906552563519</c:v>
                </c:pt>
                <c:pt idx="36">
                  <c:v>18.102948322492097</c:v>
                </c:pt>
                <c:pt idx="37">
                  <c:v>22.679405832872867</c:v>
                </c:pt>
                <c:pt idx="38">
                  <c:v>22.762911386045975</c:v>
                </c:pt>
                <c:pt idx="39">
                  <c:v>23.645218461267365</c:v>
                </c:pt>
                <c:pt idx="40">
                  <c:v>15.265741860116544</c:v>
                </c:pt>
                <c:pt idx="41">
                  <c:v>13.911749850805952</c:v>
                </c:pt>
                <c:pt idx="42">
                  <c:v>10.845906258149483</c:v>
                </c:pt>
                <c:pt idx="43">
                  <c:v>9.5049287816421231</c:v>
                </c:pt>
                <c:pt idx="44">
                  <c:v>16.66293143104733</c:v>
                </c:pt>
                <c:pt idx="45">
                  <c:v>16.148964765590808</c:v>
                </c:pt>
                <c:pt idx="46">
                  <c:v>16.449354570862315</c:v>
                </c:pt>
                <c:pt idx="47">
                  <c:v>19.356790444005572</c:v>
                </c:pt>
                <c:pt idx="48">
                  <c:v>17.161969244639216</c:v>
                </c:pt>
                <c:pt idx="49">
                  <c:v>12.484699330291972</c:v>
                </c:pt>
                <c:pt idx="50">
                  <c:v>15.546313625172004</c:v>
                </c:pt>
                <c:pt idx="51">
                  <c:v>5.6335562968645476</c:v>
                </c:pt>
                <c:pt idx="52">
                  <c:v>2.5383106119074492</c:v>
                </c:pt>
                <c:pt idx="53">
                  <c:v>2.0639974274679593</c:v>
                </c:pt>
                <c:pt idx="54">
                  <c:v>2.4179765113653784</c:v>
                </c:pt>
                <c:pt idx="55">
                  <c:v>3.8322202257263451</c:v>
                </c:pt>
                <c:pt idx="56">
                  <c:v>12.607262596986935</c:v>
                </c:pt>
                <c:pt idx="57">
                  <c:v>13.523433894295867</c:v>
                </c:pt>
                <c:pt idx="58">
                  <c:v>9.9982325482897405</c:v>
                </c:pt>
                <c:pt idx="59">
                  <c:v>12.494168158754814</c:v>
                </c:pt>
                <c:pt idx="60">
                  <c:v>10.789168436689293</c:v>
                </c:pt>
                <c:pt idx="61">
                  <c:v>10.635899029983111</c:v>
                </c:pt>
                <c:pt idx="62">
                  <c:v>10.283001438486069</c:v>
                </c:pt>
                <c:pt idx="63">
                  <c:v>9.6688622209367061</c:v>
                </c:pt>
                <c:pt idx="64">
                  <c:v>11.670424801712386</c:v>
                </c:pt>
                <c:pt idx="65">
                  <c:v>10.860134388341578</c:v>
                </c:pt>
                <c:pt idx="66">
                  <c:v>5.2767335662177572</c:v>
                </c:pt>
                <c:pt idx="67">
                  <c:v>5.6327414549751076</c:v>
                </c:pt>
                <c:pt idx="68">
                  <c:v>9.1766150161474691</c:v>
                </c:pt>
                <c:pt idx="69">
                  <c:v>10.892842035300777</c:v>
                </c:pt>
                <c:pt idx="70">
                  <c:v>12.729245313748214</c:v>
                </c:pt>
                <c:pt idx="71">
                  <c:v>15.018808438842186</c:v>
                </c:pt>
                <c:pt idx="72">
                  <c:v>8.5174554142008443</c:v>
                </c:pt>
                <c:pt idx="73">
                  <c:v>8.9514337107184492</c:v>
                </c:pt>
                <c:pt idx="74">
                  <c:v>9.2376922961921988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Annualised'!$M$3:$M$77</c:f>
              <c:numCache>
                <c:formatCode>0.00</c:formatCode>
                <c:ptCount val="75"/>
                <c:pt idx="0">
                  <c:v>11.726427785446825</c:v>
                </c:pt>
                <c:pt idx="1">
                  <c:v>12.121184660507437</c:v>
                </c:pt>
                <c:pt idx="2">
                  <c:v>11.961040049681307</c:v>
                </c:pt>
                <c:pt idx="3">
                  <c:v>12.21580881932843</c:v>
                </c:pt>
                <c:pt idx="4">
                  <c:v>15.61414579226145</c:v>
                </c:pt>
                <c:pt idx="5">
                  <c:v>14.997899013066087</c:v>
                </c:pt>
                <c:pt idx="6">
                  <c:v>14.505843744102719</c:v>
                </c:pt>
                <c:pt idx="7">
                  <c:v>14.26764935408778</c:v>
                </c:pt>
                <c:pt idx="8">
                  <c:v>9.9646838233688495</c:v>
                </c:pt>
                <c:pt idx="9">
                  <c:v>8.7882956899770566</c:v>
                </c:pt>
                <c:pt idx="10">
                  <c:v>9.7815260408961109</c:v>
                </c:pt>
                <c:pt idx="11">
                  <c:v>9.6133351572897947</c:v>
                </c:pt>
                <c:pt idx="12">
                  <c:v>12.27226942086625</c:v>
                </c:pt>
                <c:pt idx="13">
                  <c:v>11.994709727682595</c:v>
                </c:pt>
                <c:pt idx="14">
                  <c:v>11.90235370520149</c:v>
                </c:pt>
                <c:pt idx="15">
                  <c:v>11.650486952876323</c:v>
                </c:pt>
                <c:pt idx="16">
                  <c:v>14.688261344026177</c:v>
                </c:pt>
                <c:pt idx="17">
                  <c:v>16.818733332949247</c:v>
                </c:pt>
                <c:pt idx="18">
                  <c:v>14.914538410803601</c:v>
                </c:pt>
                <c:pt idx="19">
                  <c:v>13.873381630547824</c:v>
                </c:pt>
                <c:pt idx="20">
                  <c:v>13.915703243642255</c:v>
                </c:pt>
                <c:pt idx="21">
                  <c:v>10.464055814403018</c:v>
                </c:pt>
                <c:pt idx="22">
                  <c:v>8.1605105466522421</c:v>
                </c:pt>
                <c:pt idx="23">
                  <c:v>6.9351794326231859</c:v>
                </c:pt>
                <c:pt idx="24">
                  <c:v>13.083377715083408</c:v>
                </c:pt>
                <c:pt idx="25">
                  <c:v>14.310737018342994</c:v>
                </c:pt>
                <c:pt idx="26">
                  <c:v>14.060607484923063</c:v>
                </c:pt>
                <c:pt idx="27">
                  <c:v>15.228060868188908</c:v>
                </c:pt>
                <c:pt idx="28">
                  <c:v>9.5595671889552847</c:v>
                </c:pt>
                <c:pt idx="29">
                  <c:v>10.529950664682447</c:v>
                </c:pt>
                <c:pt idx="30">
                  <c:v>10.784189556329988</c:v>
                </c:pt>
                <c:pt idx="31">
                  <c:v>13.38486740704041</c:v>
                </c:pt>
                <c:pt idx="32">
                  <c:v>12.222693840969791</c:v>
                </c:pt>
                <c:pt idx="33">
                  <c:v>7.8137492341711443</c:v>
                </c:pt>
                <c:pt idx="34">
                  <c:v>6.9715772419340958</c:v>
                </c:pt>
                <c:pt idx="35">
                  <c:v>8.235841251771717</c:v>
                </c:pt>
                <c:pt idx="36">
                  <c:v>7.5899796491190195</c:v>
                </c:pt>
                <c:pt idx="37">
                  <c:v>10.751171229533814</c:v>
                </c:pt>
                <c:pt idx="38">
                  <c:v>11.730991038053077</c:v>
                </c:pt>
                <c:pt idx="39">
                  <c:v>8.6979389816116406</c:v>
                </c:pt>
                <c:pt idx="40">
                  <c:v>8.1198865923678145</c:v>
                </c:pt>
                <c:pt idx="41">
                  <c:v>9.1667964569514062</c:v>
                </c:pt>
                <c:pt idx="42">
                  <c:v>9.1535951330288139</c:v>
                </c:pt>
                <c:pt idx="43">
                  <c:v>9.7291870997089003</c:v>
                </c:pt>
                <c:pt idx="44">
                  <c:v>12.997843272436164</c:v>
                </c:pt>
                <c:pt idx="45">
                  <c:v>12.818900796440955</c:v>
                </c:pt>
                <c:pt idx="46">
                  <c:v>12.427567470441533</c:v>
                </c:pt>
                <c:pt idx="47">
                  <c:v>12.8262013228223</c:v>
                </c:pt>
                <c:pt idx="48">
                  <c:v>9.6763863809809525</c:v>
                </c:pt>
                <c:pt idx="49">
                  <c:v>6.8314345471435107</c:v>
                </c:pt>
                <c:pt idx="50">
                  <c:v>8.0655072105564969</c:v>
                </c:pt>
                <c:pt idx="51">
                  <c:v>8.122127587233182</c:v>
                </c:pt>
                <c:pt idx="52">
                  <c:v>5.5167893866062263</c:v>
                </c:pt>
                <c:pt idx="53">
                  <c:v>5.5288695714806568</c:v>
                </c:pt>
                <c:pt idx="54">
                  <c:v>6.9716348447118683</c:v>
                </c:pt>
                <c:pt idx="55">
                  <c:v>5.7848589908823902</c:v>
                </c:pt>
                <c:pt idx="56">
                  <c:v>5.9692067378353073</c:v>
                </c:pt>
                <c:pt idx="57">
                  <c:v>6.6858485283554785</c:v>
                </c:pt>
                <c:pt idx="58">
                  <c:v>6.2100896767726645</c:v>
                </c:pt>
                <c:pt idx="59">
                  <c:v>6.4279307147989559</c:v>
                </c:pt>
                <c:pt idx="60">
                  <c:v>8.7887748001753465</c:v>
                </c:pt>
                <c:pt idx="61">
                  <c:v>7.9150143157140516</c:v>
                </c:pt>
                <c:pt idx="62">
                  <c:v>9.6611385555263336</c:v>
                </c:pt>
                <c:pt idx="63">
                  <c:v>7.4720267832617262</c:v>
                </c:pt>
                <c:pt idx="64">
                  <c:v>7.167397149474505</c:v>
                </c:pt>
                <c:pt idx="65">
                  <c:v>7.2524371328611252</c:v>
                </c:pt>
                <c:pt idx="66">
                  <c:v>6.7937055369310686</c:v>
                </c:pt>
                <c:pt idx="67">
                  <c:v>6.4775502071296609</c:v>
                </c:pt>
                <c:pt idx="68">
                  <c:v>7.5367490078823902</c:v>
                </c:pt>
                <c:pt idx="69">
                  <c:v>7.213961792487229</c:v>
                </c:pt>
                <c:pt idx="70">
                  <c:v>6.5593542349089056</c:v>
                </c:pt>
                <c:pt idx="71">
                  <c:v>7.8766161050192878</c:v>
                </c:pt>
                <c:pt idx="72">
                  <c:v>5.9286378917129356</c:v>
                </c:pt>
                <c:pt idx="73">
                  <c:v>6.8906039685917326</c:v>
                </c:pt>
                <c:pt idx="74">
                  <c:v>6.4347739629062763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Annualised'!$N$3:$N$77</c:f>
              <c:numCache>
                <c:formatCode>0.00</c:formatCode>
                <c:ptCount val="75"/>
                <c:pt idx="0">
                  <c:v>15.747506919314539</c:v>
                </c:pt>
                <c:pt idx="1">
                  <c:v>23.510584039392803</c:v>
                </c:pt>
                <c:pt idx="2">
                  <c:v>23.921700420736673</c:v>
                </c:pt>
                <c:pt idx="3">
                  <c:v>24.614985720589804</c:v>
                </c:pt>
                <c:pt idx="4">
                  <c:v>13.493371861909424</c:v>
                </c:pt>
                <c:pt idx="5">
                  <c:v>5.7404854937750338</c:v>
                </c:pt>
                <c:pt idx="6">
                  <c:v>6.9266595463327123</c:v>
                </c:pt>
                <c:pt idx="7">
                  <c:v>7.0119317090783175</c:v>
                </c:pt>
                <c:pt idx="8">
                  <c:v>11.510684550273306</c:v>
                </c:pt>
                <c:pt idx="9">
                  <c:v>11.596816847776289</c:v>
                </c:pt>
                <c:pt idx="10">
                  <c:v>9.4285190198666946</c:v>
                </c:pt>
                <c:pt idx="11">
                  <c:v>8.6087698019288705</c:v>
                </c:pt>
                <c:pt idx="12">
                  <c:v>3.0511822585874544</c:v>
                </c:pt>
                <c:pt idx="13">
                  <c:v>2.9897442184938465</c:v>
                </c:pt>
                <c:pt idx="14">
                  <c:v>2.7863691686420577</c:v>
                </c:pt>
                <c:pt idx="15">
                  <c:v>2.6524041526885291</c:v>
                </c:pt>
                <c:pt idx="16">
                  <c:v>7.2564060778055275</c:v>
                </c:pt>
                <c:pt idx="17">
                  <c:v>6.3458150491238836</c:v>
                </c:pt>
                <c:pt idx="18">
                  <c:v>7.3257193909622931</c:v>
                </c:pt>
                <c:pt idx="19">
                  <c:v>7.5848788550897108</c:v>
                </c:pt>
                <c:pt idx="20">
                  <c:v>8.9264648557489483</c:v>
                </c:pt>
                <c:pt idx="21">
                  <c:v>8.3330422417093857</c:v>
                </c:pt>
                <c:pt idx="22">
                  <c:v>7.7084580531890587</c:v>
                </c:pt>
                <c:pt idx="23">
                  <c:v>7.9724105166135439</c:v>
                </c:pt>
                <c:pt idx="24">
                  <c:v>8.0771384257195376</c:v>
                </c:pt>
                <c:pt idx="25">
                  <c:v>9.524505119029774</c:v>
                </c:pt>
                <c:pt idx="26">
                  <c:v>13.526201146830655</c:v>
                </c:pt>
                <c:pt idx="27">
                  <c:v>7.3618403814785394</c:v>
                </c:pt>
                <c:pt idx="28">
                  <c:v>10.25098321301239</c:v>
                </c:pt>
                <c:pt idx="29">
                  <c:v>11.188084420806408</c:v>
                </c:pt>
                <c:pt idx="30">
                  <c:v>7.6518399273131799</c:v>
                </c:pt>
                <c:pt idx="31">
                  <c:v>12.781617975348919</c:v>
                </c:pt>
                <c:pt idx="32">
                  <c:v>12.30235222271587</c:v>
                </c:pt>
                <c:pt idx="33">
                  <c:v>8.9780476522368389</c:v>
                </c:pt>
                <c:pt idx="34">
                  <c:v>5.692090068333016</c:v>
                </c:pt>
                <c:pt idx="35">
                  <c:v>11.034304716984195</c:v>
                </c:pt>
                <c:pt idx="36">
                  <c:v>6.2264669668479371</c:v>
                </c:pt>
                <c:pt idx="37">
                  <c:v>7.829608571666963</c:v>
                </c:pt>
                <c:pt idx="38">
                  <c:v>12.758954663988806</c:v>
                </c:pt>
                <c:pt idx="39">
                  <c:v>11.286156607825452</c:v>
                </c:pt>
                <c:pt idx="40">
                  <c:v>6.177455632551947</c:v>
                </c:pt>
                <c:pt idx="41">
                  <c:v>5.7091355912508002</c:v>
                </c:pt>
                <c:pt idx="42">
                  <c:v>9.060607539761909</c:v>
                </c:pt>
                <c:pt idx="43">
                  <c:v>10.742418239783591</c:v>
                </c:pt>
                <c:pt idx="44">
                  <c:v>11.041029625779609</c:v>
                </c:pt>
                <c:pt idx="45">
                  <c:v>13.019641823412927</c:v>
                </c:pt>
                <c:pt idx="46">
                  <c:v>13.390381295741161</c:v>
                </c:pt>
                <c:pt idx="47">
                  <c:v>12.296503340352455</c:v>
                </c:pt>
                <c:pt idx="48">
                  <c:v>14.363503844461675</c:v>
                </c:pt>
                <c:pt idx="49">
                  <c:v>17.015538386167258</c:v>
                </c:pt>
                <c:pt idx="50">
                  <c:v>17.19209351524454</c:v>
                </c:pt>
                <c:pt idx="51">
                  <c:v>18.13328391767697</c:v>
                </c:pt>
                <c:pt idx="52">
                  <c:v>19.826690519426631</c:v>
                </c:pt>
                <c:pt idx="53">
                  <c:v>14.788424295003253</c:v>
                </c:pt>
                <c:pt idx="54">
                  <c:v>15.14112255195095</c:v>
                </c:pt>
                <c:pt idx="55">
                  <c:v>19.811707821376196</c:v>
                </c:pt>
                <c:pt idx="56">
                  <c:v>19.363522701963806</c:v>
                </c:pt>
                <c:pt idx="57">
                  <c:v>17.872194388689998</c:v>
                </c:pt>
                <c:pt idx="58">
                  <c:v>16.409926210750559</c:v>
                </c:pt>
                <c:pt idx="59">
                  <c:v>10.686586454167676</c:v>
                </c:pt>
                <c:pt idx="60">
                  <c:v>9.3826018983765334</c:v>
                </c:pt>
                <c:pt idx="61">
                  <c:v>15.325297410554468</c:v>
                </c:pt>
                <c:pt idx="62">
                  <c:v>12.715323038152876</c:v>
                </c:pt>
                <c:pt idx="63">
                  <c:v>8.6808155901003801</c:v>
                </c:pt>
                <c:pt idx="64">
                  <c:v>7.3390720526954913</c:v>
                </c:pt>
                <c:pt idx="65">
                  <c:v>5.5274832231772368</c:v>
                </c:pt>
                <c:pt idx="66">
                  <c:v>7.2102030162489532</c:v>
                </c:pt>
                <c:pt idx="67">
                  <c:v>8.6959626718488536</c:v>
                </c:pt>
                <c:pt idx="68">
                  <c:v>9.6026708475843989</c:v>
                </c:pt>
                <c:pt idx="69">
                  <c:v>11.656429074636803</c:v>
                </c:pt>
                <c:pt idx="70">
                  <c:v>10.846631265318738</c:v>
                </c:pt>
                <c:pt idx="71">
                  <c:v>9.3712762636078786</c:v>
                </c:pt>
                <c:pt idx="72">
                  <c:v>9.9494806464284782</c:v>
                </c:pt>
                <c:pt idx="73">
                  <c:v>9.2167561383437491</c:v>
                </c:pt>
                <c:pt idx="74">
                  <c:v>7.1669283986248598</c:v>
                </c:pt>
              </c:numCache>
            </c:numRef>
          </c:val>
        </c:ser>
        <c:marker val="1"/>
        <c:axId val="188220160"/>
        <c:axId val="188221696"/>
      </c:lineChart>
      <c:catAx>
        <c:axId val="1882201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221696"/>
        <c:crosses val="autoZero"/>
        <c:auto val="1"/>
        <c:lblAlgn val="ctr"/>
        <c:lblOffset val="100"/>
        <c:tickLblSkip val="4"/>
        <c:tickMarkSkip val="1"/>
      </c:catAx>
      <c:valAx>
        <c:axId val="1882216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2201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208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4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Annualised'!$C$78</c:f>
              <c:numCache>
                <c:formatCode>0.00</c:formatCode>
                <c:ptCount val="1"/>
                <c:pt idx="0">
                  <c:v>7.8867242035110987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Annualised'!$D$78</c:f>
              <c:numCache>
                <c:formatCode>0.00</c:formatCode>
                <c:ptCount val="1"/>
                <c:pt idx="0">
                  <c:v>10.496401777503463</c:v>
                </c:pt>
              </c:numCache>
            </c:numRef>
          </c:val>
          <c:shape val="cylinder"/>
        </c:ser>
        <c:shape val="box"/>
        <c:axId val="188232832"/>
        <c:axId val="188234368"/>
        <c:axId val="0"/>
      </c:bar3DChart>
      <c:catAx>
        <c:axId val="18823283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234368"/>
        <c:crosses val="autoZero"/>
        <c:auto val="1"/>
        <c:lblAlgn val="ctr"/>
        <c:lblOffset val="100"/>
        <c:tickLblSkip val="1"/>
        <c:tickMarkSkip val="1"/>
      </c:catAx>
      <c:valAx>
        <c:axId val="1882343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23283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175"/>
          <c:h val="0.100000338667343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4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Annualised'!$F$78</c:f>
              <c:numCache>
                <c:formatCode>0.00</c:formatCode>
                <c:ptCount val="1"/>
                <c:pt idx="0">
                  <c:v>8.9720828368514862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Annualised'!$G$78</c:f>
              <c:numCache>
                <c:formatCode>0.00</c:formatCode>
                <c:ptCount val="1"/>
                <c:pt idx="0">
                  <c:v>11.021138184653257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Annualised'!$H$78</c:f>
              <c:numCache>
                <c:formatCode>0.00</c:formatCode>
                <c:ptCount val="1"/>
                <c:pt idx="0">
                  <c:v>8.7008249360166765</c:v>
                </c:pt>
              </c:numCache>
            </c:numRef>
          </c:val>
          <c:shape val="cylinder"/>
        </c:ser>
        <c:shape val="box"/>
        <c:axId val="240881664"/>
        <c:axId val="240883200"/>
        <c:axId val="0"/>
      </c:bar3DChart>
      <c:catAx>
        <c:axId val="2408816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0883200"/>
        <c:crosses val="autoZero"/>
        <c:auto val="1"/>
        <c:lblAlgn val="ctr"/>
        <c:lblOffset val="100"/>
        <c:tickLblSkip val="1"/>
        <c:tickMarkSkip val="1"/>
      </c:catAx>
      <c:valAx>
        <c:axId val="2408832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088166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771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555E-2"/>
          <c:y val="2.5470653377630131E-2"/>
          <c:w val="0.91883189715648428"/>
          <c:h val="0.8753991505251950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Annualised'!$J$78</c:f>
              <c:numCache>
                <c:formatCode>0.00</c:formatCode>
                <c:ptCount val="1"/>
                <c:pt idx="0">
                  <c:v>10.061206902287305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Annualised'!$K$78</c:f>
              <c:numCache>
                <c:formatCode>0.00</c:formatCode>
                <c:ptCount val="1"/>
                <c:pt idx="0">
                  <c:v>8.017942250749952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Annualised'!$L$78</c:f>
              <c:numCache>
                <c:formatCode>0.00</c:formatCode>
                <c:ptCount val="1"/>
                <c:pt idx="0">
                  <c:v>13.040027126376508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Annualised'!$M$78</c:f>
              <c:numCache>
                <c:formatCode>0.00</c:formatCode>
                <c:ptCount val="1"/>
                <c:pt idx="0">
                  <c:v>9.9613697017218268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Annualised'!$N$78</c:f>
              <c:numCache>
                <c:formatCode>0.00</c:formatCode>
                <c:ptCount val="1"/>
                <c:pt idx="0">
                  <c:v>10.883250694413071</c:v>
                </c:pt>
              </c:numCache>
            </c:numRef>
          </c:val>
          <c:shape val="cylinder"/>
        </c:ser>
        <c:shape val="box"/>
        <c:axId val="242626944"/>
        <c:axId val="242628480"/>
        <c:axId val="0"/>
      </c:bar3DChart>
      <c:catAx>
        <c:axId val="2426269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628480"/>
        <c:crosses val="autoZero"/>
        <c:auto val="1"/>
        <c:lblAlgn val="ctr"/>
        <c:lblOffset val="100"/>
        <c:tickLblSkip val="1"/>
        <c:tickMarkSkip val="1"/>
      </c:catAx>
      <c:valAx>
        <c:axId val="2426284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62694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0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544E-2"/>
          <c:w val="0.91382258927620563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Contributions'!$B$3:$B$20</c:f>
              <c:numCache>
                <c:formatCode>0.00</c:formatCode>
                <c:ptCount val="18"/>
                <c:pt idx="0">
                  <c:v>5.0554331907308345</c:v>
                </c:pt>
                <c:pt idx="1">
                  <c:v>4.9684162574234039</c:v>
                </c:pt>
                <c:pt idx="2">
                  <c:v>5.2084252282858383</c:v>
                </c:pt>
                <c:pt idx="3">
                  <c:v>4.8250591018543858</c:v>
                </c:pt>
                <c:pt idx="4">
                  <c:v>4.7066617541089757</c:v>
                </c:pt>
                <c:pt idx="5">
                  <c:v>4.7862824536733397</c:v>
                </c:pt>
                <c:pt idx="6">
                  <c:v>4.9171702353611018</c:v>
                </c:pt>
                <c:pt idx="7">
                  <c:v>5.2047616331550701</c:v>
                </c:pt>
                <c:pt idx="8">
                  <c:v>4.7376669416581603</c:v>
                </c:pt>
                <c:pt idx="9">
                  <c:v>3.8694678831370508</c:v>
                </c:pt>
                <c:pt idx="10">
                  <c:v>3.9580285996605409</c:v>
                </c:pt>
                <c:pt idx="11">
                  <c:v>4.1013298117292427</c:v>
                </c:pt>
                <c:pt idx="12">
                  <c:v>4.2085385949041862</c:v>
                </c:pt>
                <c:pt idx="13">
                  <c:v>4.24916152124647</c:v>
                </c:pt>
                <c:pt idx="14">
                  <c:v>4.196588553618227</c:v>
                </c:pt>
                <c:pt idx="15">
                  <c:v>4.2340537104665463</c:v>
                </c:pt>
                <c:pt idx="16">
                  <c:v>4.4023260606676766</c:v>
                </c:pt>
                <c:pt idx="17">
                  <c:v>4.3438350801983097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Contributions'!$E$3:$E$20</c:f>
              <c:numCache>
                <c:formatCode>0.00</c:formatCode>
                <c:ptCount val="18"/>
                <c:pt idx="0">
                  <c:v>31.259771267098991</c:v>
                </c:pt>
                <c:pt idx="1">
                  <c:v>30.66491325242534</c:v>
                </c:pt>
                <c:pt idx="2">
                  <c:v>30.380311843900685</c:v>
                </c:pt>
                <c:pt idx="3">
                  <c:v>29.914367398642938</c:v>
                </c:pt>
                <c:pt idx="4">
                  <c:v>29.820373895912628</c:v>
                </c:pt>
                <c:pt idx="5">
                  <c:v>29.776014963164933</c:v>
                </c:pt>
                <c:pt idx="6">
                  <c:v>29.406963533479097</c:v>
                </c:pt>
                <c:pt idx="7">
                  <c:v>28.286963290698463</c:v>
                </c:pt>
                <c:pt idx="8">
                  <c:v>27.764984872293375</c:v>
                </c:pt>
                <c:pt idx="9">
                  <c:v>27.478286934520369</c:v>
                </c:pt>
                <c:pt idx="10">
                  <c:v>27.596271037921511</c:v>
                </c:pt>
                <c:pt idx="11">
                  <c:v>28.396963198160769</c:v>
                </c:pt>
                <c:pt idx="12">
                  <c:v>28.809932897003982</c:v>
                </c:pt>
                <c:pt idx="13">
                  <c:v>28.202213908503062</c:v>
                </c:pt>
                <c:pt idx="14">
                  <c:v>27.940397704611204</c:v>
                </c:pt>
                <c:pt idx="15">
                  <c:v>27.303104757141178</c:v>
                </c:pt>
                <c:pt idx="16">
                  <c:v>27.560188643885919</c:v>
                </c:pt>
                <c:pt idx="17">
                  <c:v>27.59056623967987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Contributions'!$I$3:$I$20</c:f>
              <c:numCache>
                <c:formatCode>0.00</c:formatCode>
                <c:ptCount val="18"/>
                <c:pt idx="0">
                  <c:v>63.684795542170171</c:v>
                </c:pt>
                <c:pt idx="1">
                  <c:v>64.36667049015125</c:v>
                </c:pt>
                <c:pt idx="2">
                  <c:v>64.411262927813482</c:v>
                </c:pt>
                <c:pt idx="3">
                  <c:v>65.260573499502698</c:v>
                </c:pt>
                <c:pt idx="4">
                  <c:v>65.472964349978398</c:v>
                </c:pt>
                <c:pt idx="5">
                  <c:v>65.437702583161723</c:v>
                </c:pt>
                <c:pt idx="6">
                  <c:v>65.675866231159816</c:v>
                </c:pt>
                <c:pt idx="7">
                  <c:v>66.508275076146461</c:v>
                </c:pt>
                <c:pt idx="8">
                  <c:v>67.497348186048455</c:v>
                </c:pt>
                <c:pt idx="9">
                  <c:v>68.652245182342583</c:v>
                </c:pt>
                <c:pt idx="10">
                  <c:v>68.445700362417966</c:v>
                </c:pt>
                <c:pt idx="11">
                  <c:v>67.501706990109994</c:v>
                </c:pt>
                <c:pt idx="12">
                  <c:v>66.981528508091827</c:v>
                </c:pt>
                <c:pt idx="13">
                  <c:v>67.548056734519022</c:v>
                </c:pt>
                <c:pt idx="14">
                  <c:v>67.861996387998431</c:v>
                </c:pt>
                <c:pt idx="15">
                  <c:v>68.461450072892362</c:v>
                </c:pt>
                <c:pt idx="16">
                  <c:v>68.03577310403567</c:v>
                </c:pt>
                <c:pt idx="17">
                  <c:v>68.064031201547337</c:v>
                </c:pt>
              </c:numCache>
            </c:numRef>
          </c:val>
        </c:ser>
        <c:marker val="1"/>
        <c:axId val="242711552"/>
        <c:axId val="242725632"/>
      </c:lineChart>
      <c:catAx>
        <c:axId val="2427115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725632"/>
        <c:crosses val="autoZero"/>
        <c:auto val="1"/>
        <c:lblAlgn val="ctr"/>
        <c:lblOffset val="100"/>
        <c:tickLblSkip val="1"/>
        <c:tickMarkSkip val="1"/>
      </c:catAx>
      <c:valAx>
        <c:axId val="2427256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711552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896E-2"/>
          <c:w val="0.7528466683600098"/>
          <c:h val="0.1066669999583396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4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Contributions'!$B$21</c:f>
              <c:numCache>
                <c:formatCode>0.00</c:formatCode>
                <c:ptCount val="1"/>
                <c:pt idx="0">
                  <c:v>4.5540670339932969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Contributions'!$E$21</c:f>
              <c:numCache>
                <c:formatCode>0.00</c:formatCode>
                <c:ptCount val="1"/>
                <c:pt idx="0">
                  <c:v>28.786254979946907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Contributions'!$I$21</c:f>
              <c:numCache>
                <c:formatCode>0.00</c:formatCode>
                <c:ptCount val="1"/>
                <c:pt idx="0">
                  <c:v>66.659330412782637</c:v>
                </c:pt>
              </c:numCache>
            </c:numRef>
          </c:val>
          <c:shape val="cylinder"/>
        </c:ser>
        <c:shape val="box"/>
        <c:axId val="242743168"/>
        <c:axId val="242744704"/>
        <c:axId val="0"/>
      </c:bar3DChart>
      <c:catAx>
        <c:axId val="24274316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744704"/>
        <c:crosses val="autoZero"/>
        <c:auto val="1"/>
        <c:lblAlgn val="ctr"/>
        <c:lblOffset val="100"/>
        <c:tickLblSkip val="1"/>
        <c:tickMarkSkip val="1"/>
      </c:catAx>
      <c:valAx>
        <c:axId val="2427447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7431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896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Contributions'!$C$3:$C$20</c:f>
              <c:numCache>
                <c:formatCode>0.00</c:formatCode>
                <c:ptCount val="18"/>
                <c:pt idx="0">
                  <c:v>3.592937870626959</c:v>
                </c:pt>
                <c:pt idx="1">
                  <c:v>3.492274285116709</c:v>
                </c:pt>
                <c:pt idx="2">
                  <c:v>3.7947268843377948</c:v>
                </c:pt>
                <c:pt idx="3">
                  <c:v>3.4384845062147638</c:v>
                </c:pt>
                <c:pt idx="4">
                  <c:v>3.3232597642409765</c:v>
                </c:pt>
                <c:pt idx="5">
                  <c:v>3.361841141140697</c:v>
                </c:pt>
                <c:pt idx="6">
                  <c:v>3.4896722106605904</c:v>
                </c:pt>
                <c:pt idx="7">
                  <c:v>3.8351210180017912</c:v>
                </c:pt>
                <c:pt idx="8">
                  <c:v>3.382214050376716</c:v>
                </c:pt>
                <c:pt idx="9">
                  <c:v>2.6313842259651574</c:v>
                </c:pt>
                <c:pt idx="10">
                  <c:v>2.6760159892639606</c:v>
                </c:pt>
                <c:pt idx="11">
                  <c:v>2.7385048239697571</c:v>
                </c:pt>
                <c:pt idx="12">
                  <c:v>2.7872618198999533</c:v>
                </c:pt>
                <c:pt idx="13">
                  <c:v>2.7923590902329001</c:v>
                </c:pt>
                <c:pt idx="14">
                  <c:v>2.6774398388671528</c:v>
                </c:pt>
                <c:pt idx="15">
                  <c:v>2.6976678548176003</c:v>
                </c:pt>
                <c:pt idx="16">
                  <c:v>2.7075693912104981</c:v>
                </c:pt>
                <c:pt idx="17">
                  <c:v>2.656898194472312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Contributions'!$D$3:$D$20</c:f>
              <c:numCache>
                <c:formatCode>0.00</c:formatCode>
                <c:ptCount val="18"/>
                <c:pt idx="0">
                  <c:v>1.462495320103876</c:v>
                </c:pt>
                <c:pt idx="1">
                  <c:v>1.4761419723066955</c:v>
                </c:pt>
                <c:pt idx="2">
                  <c:v>1.4136983439480439</c:v>
                </c:pt>
                <c:pt idx="3">
                  <c:v>1.3865745956396216</c:v>
                </c:pt>
                <c:pt idx="4">
                  <c:v>1.3834019898679988</c:v>
                </c:pt>
                <c:pt idx="5">
                  <c:v>1.4244413125326432</c:v>
                </c:pt>
                <c:pt idx="6">
                  <c:v>1.4274980247005111</c:v>
                </c:pt>
                <c:pt idx="7">
                  <c:v>1.3696406151532792</c:v>
                </c:pt>
                <c:pt idx="8">
                  <c:v>1.3554528912814445</c:v>
                </c:pt>
                <c:pt idx="9">
                  <c:v>1.2380836571718932</c:v>
                </c:pt>
                <c:pt idx="10">
                  <c:v>1.2820126103965797</c:v>
                </c:pt>
                <c:pt idx="11">
                  <c:v>1.3628249877594858</c:v>
                </c:pt>
                <c:pt idx="12">
                  <c:v>1.4212767750042332</c:v>
                </c:pt>
                <c:pt idx="13">
                  <c:v>1.4568024310135703</c:v>
                </c:pt>
                <c:pt idx="14">
                  <c:v>1.519148714751074</c:v>
                </c:pt>
                <c:pt idx="15">
                  <c:v>1.5363858556489463</c:v>
                </c:pt>
                <c:pt idx="16">
                  <c:v>1.6947566694571785</c:v>
                </c:pt>
                <c:pt idx="17">
                  <c:v>1.6869368857259976</c:v>
                </c:pt>
              </c:numCache>
            </c:numRef>
          </c:val>
        </c:ser>
        <c:marker val="1"/>
        <c:axId val="242843008"/>
        <c:axId val="242848896"/>
      </c:lineChart>
      <c:catAx>
        <c:axId val="2428430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848896"/>
        <c:crosses val="autoZero"/>
        <c:auto val="1"/>
        <c:lblAlgn val="ctr"/>
        <c:lblOffset val="100"/>
        <c:tickLblSkip val="1"/>
        <c:tickMarkSkip val="1"/>
      </c:catAx>
      <c:valAx>
        <c:axId val="2428488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8430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49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8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Contributions'!$F$3:$F$20</c:f>
              <c:numCache>
                <c:formatCode>0.00</c:formatCode>
                <c:ptCount val="18"/>
                <c:pt idx="0">
                  <c:v>24.315837139199004</c:v>
                </c:pt>
                <c:pt idx="1">
                  <c:v>23.662533471185316</c:v>
                </c:pt>
                <c:pt idx="2">
                  <c:v>24.248204465587762</c:v>
                </c:pt>
                <c:pt idx="3">
                  <c:v>24.071572297607354</c:v>
                </c:pt>
                <c:pt idx="4">
                  <c:v>24.289485250456718</c:v>
                </c:pt>
                <c:pt idx="5">
                  <c:v>23.878840630977663</c:v>
                </c:pt>
                <c:pt idx="6">
                  <c:v>24.430929336089342</c:v>
                </c:pt>
                <c:pt idx="7">
                  <c:v>23.337316789300928</c:v>
                </c:pt>
                <c:pt idx="8">
                  <c:v>22.799675065939194</c:v>
                </c:pt>
                <c:pt idx="9">
                  <c:v>22.297155915907325</c:v>
                </c:pt>
                <c:pt idx="10">
                  <c:v>22.266836612890135</c:v>
                </c:pt>
                <c:pt idx="11">
                  <c:v>22.422829817677279</c:v>
                </c:pt>
                <c:pt idx="12">
                  <c:v>22.705956036669402</c:v>
                </c:pt>
                <c:pt idx="13">
                  <c:v>21.906280120915635</c:v>
                </c:pt>
                <c:pt idx="14">
                  <c:v>21.889078415755687</c:v>
                </c:pt>
                <c:pt idx="15">
                  <c:v>21.181619299272306</c:v>
                </c:pt>
                <c:pt idx="16">
                  <c:v>21.300867212834611</c:v>
                </c:pt>
                <c:pt idx="17">
                  <c:v>21.384757760806757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Contributions'!$G$3:$G$20</c:f>
              <c:numCache>
                <c:formatCode>0.00</c:formatCode>
                <c:ptCount val="18"/>
                <c:pt idx="0">
                  <c:v>1.8439428354874559</c:v>
                </c:pt>
                <c:pt idx="1">
                  <c:v>1.8478636945378466</c:v>
                </c:pt>
                <c:pt idx="2">
                  <c:v>1.6906865903030508</c:v>
                </c:pt>
                <c:pt idx="3">
                  <c:v>1.833116414746365</c:v>
                </c:pt>
                <c:pt idx="4">
                  <c:v>1.7926525145255821</c:v>
                </c:pt>
                <c:pt idx="5">
                  <c:v>1.7024832989867535</c:v>
                </c:pt>
                <c:pt idx="6">
                  <c:v>1.8754937461207273</c:v>
                </c:pt>
                <c:pt idx="7">
                  <c:v>1.8321272550934435</c:v>
                </c:pt>
                <c:pt idx="8">
                  <c:v>1.758013953720758</c:v>
                </c:pt>
                <c:pt idx="9">
                  <c:v>1.7828846758493611</c:v>
                </c:pt>
                <c:pt idx="10">
                  <c:v>1.7964455975269675</c:v>
                </c:pt>
                <c:pt idx="11">
                  <c:v>1.7576602696352861</c:v>
                </c:pt>
                <c:pt idx="12">
                  <c:v>1.7510963019740902</c:v>
                </c:pt>
                <c:pt idx="13">
                  <c:v>1.784401566472956</c:v>
                </c:pt>
                <c:pt idx="14">
                  <c:v>1.7439941762213835</c:v>
                </c:pt>
                <c:pt idx="15">
                  <c:v>1.868540314683963</c:v>
                </c:pt>
                <c:pt idx="16">
                  <c:v>1.9611942797655717</c:v>
                </c:pt>
                <c:pt idx="17">
                  <c:v>1.9820908905657675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Contributions'!$H$3:$H$20</c:f>
              <c:numCache>
                <c:formatCode>0.00</c:formatCode>
                <c:ptCount val="18"/>
                <c:pt idx="0">
                  <c:v>5.0999912924125352</c:v>
                </c:pt>
                <c:pt idx="1">
                  <c:v>5.1545160867021753</c:v>
                </c:pt>
                <c:pt idx="2">
                  <c:v>4.4414207880098795</c:v>
                </c:pt>
                <c:pt idx="3">
                  <c:v>4.0096786862892202</c:v>
                </c:pt>
                <c:pt idx="4">
                  <c:v>3.7382361309303271</c:v>
                </c:pt>
                <c:pt idx="5">
                  <c:v>4.1946910332005132</c:v>
                </c:pt>
                <c:pt idx="6">
                  <c:v>3.1005404512690267</c:v>
                </c:pt>
                <c:pt idx="7">
                  <c:v>3.1175192463040911</c:v>
                </c:pt>
                <c:pt idx="8">
                  <c:v>3.2072958526334232</c:v>
                </c:pt>
                <c:pt idx="9">
                  <c:v>3.3982463427636791</c:v>
                </c:pt>
                <c:pt idx="10">
                  <c:v>3.5329888275044095</c:v>
                </c:pt>
                <c:pt idx="11">
                  <c:v>4.2164731108482032</c:v>
                </c:pt>
                <c:pt idx="12">
                  <c:v>4.3528805583604857</c:v>
                </c:pt>
                <c:pt idx="13">
                  <c:v>4.5115322211144688</c:v>
                </c:pt>
                <c:pt idx="14">
                  <c:v>4.3073251126341292</c:v>
                </c:pt>
                <c:pt idx="15">
                  <c:v>4.2529451431849106</c:v>
                </c:pt>
                <c:pt idx="16">
                  <c:v>4.2981271512857351</c:v>
                </c:pt>
                <c:pt idx="17">
                  <c:v>4.2237175883073492</c:v>
                </c:pt>
              </c:numCache>
            </c:numRef>
          </c:val>
        </c:ser>
        <c:marker val="1"/>
        <c:axId val="242866432"/>
        <c:axId val="242954240"/>
      </c:lineChart>
      <c:catAx>
        <c:axId val="2428664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954240"/>
        <c:crosses val="autoZero"/>
        <c:auto val="1"/>
        <c:lblAlgn val="ctr"/>
        <c:lblOffset val="100"/>
        <c:tickLblSkip val="1"/>
        <c:tickMarkSkip val="1"/>
      </c:catAx>
      <c:valAx>
        <c:axId val="2429542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8664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697"/>
          <c:y val="1.6556162963705968E-2"/>
          <c:w val="0.75040510511266456"/>
          <c:h val="0.10596017854456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8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Contributions'!$J$3:$J$20</c:f>
              <c:numCache>
                <c:formatCode>0.00</c:formatCode>
                <c:ptCount val="18"/>
                <c:pt idx="0">
                  <c:v>11.542479241367969</c:v>
                </c:pt>
                <c:pt idx="1">
                  <c:v>11.651472554053168</c:v>
                </c:pt>
                <c:pt idx="2">
                  <c:v>11.474641329524559</c:v>
                </c:pt>
                <c:pt idx="3">
                  <c:v>12.671249075274318</c:v>
                </c:pt>
                <c:pt idx="4">
                  <c:v>13.154322502953331</c:v>
                </c:pt>
                <c:pt idx="5">
                  <c:v>12.934444917652286</c:v>
                </c:pt>
                <c:pt idx="6">
                  <c:v>12.748166491213714</c:v>
                </c:pt>
                <c:pt idx="7">
                  <c:v>12.91115489779911</c:v>
                </c:pt>
                <c:pt idx="8">
                  <c:v>13.22362064604877</c:v>
                </c:pt>
                <c:pt idx="9">
                  <c:v>13.133845040578903</c:v>
                </c:pt>
                <c:pt idx="10">
                  <c:v>13.493649916617889</c:v>
                </c:pt>
                <c:pt idx="11">
                  <c:v>12.927487624810421</c:v>
                </c:pt>
                <c:pt idx="12">
                  <c:v>12.666111148075357</c:v>
                </c:pt>
                <c:pt idx="13">
                  <c:v>12.54096377942478</c:v>
                </c:pt>
                <c:pt idx="14">
                  <c:v>12.393488800550614</c:v>
                </c:pt>
                <c:pt idx="15">
                  <c:v>12.499692546246131</c:v>
                </c:pt>
                <c:pt idx="16">
                  <c:v>12.584658846619117</c:v>
                </c:pt>
                <c:pt idx="17">
                  <c:v>12.257423134041998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Contributions'!$K$3:$K$20</c:f>
              <c:numCache>
                <c:formatCode>0.00</c:formatCode>
                <c:ptCount val="18"/>
                <c:pt idx="0">
                  <c:v>10.928306810362381</c:v>
                </c:pt>
                <c:pt idx="1">
                  <c:v>10.736113497345286</c:v>
                </c:pt>
                <c:pt idx="2">
                  <c:v>10.405321802670562</c:v>
                </c:pt>
                <c:pt idx="3">
                  <c:v>10.030762339452645</c:v>
                </c:pt>
                <c:pt idx="4">
                  <c:v>9.7561529957815605</c:v>
                </c:pt>
                <c:pt idx="5">
                  <c:v>9.5975728002757954</c:v>
                </c:pt>
                <c:pt idx="6">
                  <c:v>9.1234963526356943</c:v>
                </c:pt>
                <c:pt idx="7">
                  <c:v>9.2552880829783728</c:v>
                </c:pt>
                <c:pt idx="8">
                  <c:v>9.3040244365627434</c:v>
                </c:pt>
                <c:pt idx="9">
                  <c:v>9.3057574335616184</c:v>
                </c:pt>
                <c:pt idx="10">
                  <c:v>9.2406942488531847</c:v>
                </c:pt>
                <c:pt idx="11">
                  <c:v>8.9015433986903503</c:v>
                </c:pt>
                <c:pt idx="12">
                  <c:v>8.4409363310170455</c:v>
                </c:pt>
                <c:pt idx="13">
                  <c:v>8.1730367237429107</c:v>
                </c:pt>
                <c:pt idx="14">
                  <c:v>7.9892128603005901</c:v>
                </c:pt>
                <c:pt idx="15">
                  <c:v>8.0488083267509793</c:v>
                </c:pt>
                <c:pt idx="16">
                  <c:v>7.9384689800743171</c:v>
                </c:pt>
                <c:pt idx="17">
                  <c:v>7.8126927066477583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Contributions'!$L$3:$L$20</c:f>
              <c:numCache>
                <c:formatCode>0.00</c:formatCode>
                <c:ptCount val="18"/>
                <c:pt idx="0">
                  <c:v>8.517691172280049</c:v>
                </c:pt>
                <c:pt idx="1">
                  <c:v>9.0308179888592637</c:v>
                </c:pt>
                <c:pt idx="2">
                  <c:v>9.7155988224427166</c:v>
                </c:pt>
                <c:pt idx="3">
                  <c:v>10.302434074630927</c:v>
                </c:pt>
                <c:pt idx="4">
                  <c:v>10.340512953212235</c:v>
                </c:pt>
                <c:pt idx="5">
                  <c:v>10.637207154972495</c:v>
                </c:pt>
                <c:pt idx="6">
                  <c:v>11.213002390048052</c:v>
                </c:pt>
                <c:pt idx="7">
                  <c:v>11.655525017722139</c:v>
                </c:pt>
                <c:pt idx="8">
                  <c:v>12.365222254609765</c:v>
                </c:pt>
                <c:pt idx="9">
                  <c:v>13.71418067824589</c:v>
                </c:pt>
                <c:pt idx="10">
                  <c:v>13.909328865702308</c:v>
                </c:pt>
                <c:pt idx="11">
                  <c:v>14.293258027316948</c:v>
                </c:pt>
                <c:pt idx="12">
                  <c:v>14.191260621029397</c:v>
                </c:pt>
                <c:pt idx="13">
                  <c:v>13.428849000669366</c:v>
                </c:pt>
                <c:pt idx="14">
                  <c:v>13.487042364810881</c:v>
                </c:pt>
                <c:pt idx="15">
                  <c:v>13.677497692212212</c:v>
                </c:pt>
                <c:pt idx="16">
                  <c:v>13.557960123226328</c:v>
                </c:pt>
                <c:pt idx="17">
                  <c:v>13.896627612066514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Contributions'!$M$3:$M$20</c:f>
              <c:numCache>
                <c:formatCode>0.00</c:formatCode>
                <c:ptCount val="18"/>
                <c:pt idx="0">
                  <c:v>7.2416975501319607</c:v>
                </c:pt>
                <c:pt idx="1">
                  <c:v>7.6420403721703307</c:v>
                </c:pt>
                <c:pt idx="2">
                  <c:v>7.572875732833932</c:v>
                </c:pt>
                <c:pt idx="3">
                  <c:v>7.9390500516222247</c:v>
                </c:pt>
                <c:pt idx="4">
                  <c:v>8.3651862656564955</c:v>
                </c:pt>
                <c:pt idx="5">
                  <c:v>8.4665535102603808</c:v>
                </c:pt>
                <c:pt idx="6">
                  <c:v>8.8106285005894502</c:v>
                </c:pt>
                <c:pt idx="7">
                  <c:v>8.8733650379234206</c:v>
                </c:pt>
                <c:pt idx="8">
                  <c:v>8.8094237763461933</c:v>
                </c:pt>
                <c:pt idx="9">
                  <c:v>8.7904175688175066</c:v>
                </c:pt>
                <c:pt idx="10">
                  <c:v>8.6642112328435541</c:v>
                </c:pt>
                <c:pt idx="11">
                  <c:v>8.5667924513563811</c:v>
                </c:pt>
                <c:pt idx="12">
                  <c:v>8.1787755017166148</c:v>
                </c:pt>
                <c:pt idx="13">
                  <c:v>7.9830567925222669</c:v>
                </c:pt>
                <c:pt idx="14">
                  <c:v>7.6035615318900378</c:v>
                </c:pt>
                <c:pt idx="15">
                  <c:v>7.5194698497864989</c:v>
                </c:pt>
                <c:pt idx="16">
                  <c:v>7.4196395130481925</c:v>
                </c:pt>
                <c:pt idx="17">
                  <c:v>7.2879092247857367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Contributions'!$N$3:$N$20</c:f>
              <c:numCache>
                <c:formatCode>0.00</c:formatCode>
                <c:ptCount val="18"/>
                <c:pt idx="0">
                  <c:v>25.454620768027802</c:v>
                </c:pt>
                <c:pt idx="1">
                  <c:v>25.306226077723188</c:v>
                </c:pt>
                <c:pt idx="2">
                  <c:v>25.242825240341716</c:v>
                </c:pt>
                <c:pt idx="3">
                  <c:v>24.317077958522574</c:v>
                </c:pt>
                <c:pt idx="4">
                  <c:v>23.856789632374777</c:v>
                </c:pt>
                <c:pt idx="5">
                  <c:v>23.801924200000769</c:v>
                </c:pt>
                <c:pt idx="6">
                  <c:v>23.780572496672914</c:v>
                </c:pt>
                <c:pt idx="7">
                  <c:v>23.812942039723431</c:v>
                </c:pt>
                <c:pt idx="8">
                  <c:v>23.795057072480986</c:v>
                </c:pt>
                <c:pt idx="9">
                  <c:v>23.708044461138662</c:v>
                </c:pt>
                <c:pt idx="10">
                  <c:v>23.137816098401021</c:v>
                </c:pt>
                <c:pt idx="11">
                  <c:v>22.812625487935893</c:v>
                </c:pt>
                <c:pt idx="12">
                  <c:v>23.504444906253415</c:v>
                </c:pt>
                <c:pt idx="13">
                  <c:v>25.422150438159697</c:v>
                </c:pt>
                <c:pt idx="14">
                  <c:v>26.388690830446311</c:v>
                </c:pt>
                <c:pt idx="15">
                  <c:v>26.715981657896531</c:v>
                </c:pt>
                <c:pt idx="16">
                  <c:v>26.535045641067711</c:v>
                </c:pt>
                <c:pt idx="17">
                  <c:v>26.809378524005329</c:v>
                </c:pt>
              </c:numCache>
            </c:numRef>
          </c:val>
        </c:ser>
        <c:marker val="1"/>
        <c:axId val="242993408"/>
        <c:axId val="243077120"/>
      </c:lineChart>
      <c:catAx>
        <c:axId val="2429934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3077120"/>
        <c:crosses val="autoZero"/>
        <c:auto val="1"/>
        <c:lblAlgn val="ctr"/>
        <c:lblOffset val="100"/>
        <c:tickLblSkip val="1"/>
        <c:tickMarkSkip val="1"/>
      </c:catAx>
      <c:valAx>
        <c:axId val="2430771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9934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092"/>
          <c:y val="1.6556397942517263E-2"/>
          <c:w val="0.70826581459926263"/>
          <c:h val="0.2549669681382740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395"/>
          <c:h val="0.8704333057018590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Contributions'!$C$21</c:f>
              <c:numCache>
                <c:formatCode>0.00</c:formatCode>
                <c:ptCount val="1"/>
                <c:pt idx="0">
                  <c:v>3.115312942189794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Contributions'!$D$21</c:f>
              <c:numCache>
                <c:formatCode>0.00</c:formatCode>
                <c:ptCount val="1"/>
                <c:pt idx="0">
                  <c:v>1.4387540918035042</c:v>
                </c:pt>
              </c:numCache>
            </c:numRef>
          </c:val>
          <c:shape val="cylinder"/>
        </c:ser>
        <c:shape val="box"/>
        <c:axId val="243106560"/>
        <c:axId val="243108096"/>
        <c:axId val="0"/>
      </c:bar3DChart>
      <c:catAx>
        <c:axId val="2431065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3108096"/>
        <c:crosses val="autoZero"/>
        <c:auto val="1"/>
        <c:lblAlgn val="ctr"/>
        <c:lblOffset val="100"/>
        <c:tickLblSkip val="1"/>
        <c:tickMarkSkip val="1"/>
      </c:catAx>
      <c:valAx>
        <c:axId val="2431080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31065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69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Contributions'!$F$21</c:f>
              <c:numCache>
                <c:formatCode>0.00</c:formatCode>
                <c:ptCount val="1"/>
                <c:pt idx="0">
                  <c:v>22.91054309105958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Contributions'!$G$21</c:f>
              <c:numCache>
                <c:formatCode>0.00</c:formatCode>
                <c:ptCount val="1"/>
                <c:pt idx="0">
                  <c:v>1.8113715764565181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Contributions'!$H$21</c:f>
              <c:numCache>
                <c:formatCode>0.00</c:formatCode>
                <c:ptCount val="1"/>
                <c:pt idx="0">
                  <c:v>4.0643403124308097</c:v>
                </c:pt>
              </c:numCache>
            </c:numRef>
          </c:val>
          <c:shape val="cylinder"/>
        </c:ser>
        <c:shape val="box"/>
        <c:axId val="243150208"/>
        <c:axId val="243160192"/>
        <c:axId val="0"/>
      </c:bar3DChart>
      <c:catAx>
        <c:axId val="2431502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3160192"/>
        <c:crosses val="autoZero"/>
        <c:auto val="1"/>
        <c:lblAlgn val="ctr"/>
        <c:lblOffset val="100"/>
        <c:tickLblSkip val="1"/>
        <c:tickMarkSkip val="1"/>
      </c:catAx>
      <c:valAx>
        <c:axId val="2431601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31502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684"/>
          <c:h val="9.933771058170444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Contributions'!$J$21</c:f>
              <c:numCache>
                <c:formatCode>0.00</c:formatCode>
                <c:ptCount val="1"/>
                <c:pt idx="0">
                  <c:v>12.600492916269578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Contributions'!$K$21</c:f>
              <c:numCache>
                <c:formatCode>0.00</c:formatCode>
                <c:ptCount val="1"/>
                <c:pt idx="0">
                  <c:v>9.1660105626502109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Contributions'!$L$21</c:f>
              <c:numCache>
                <c:formatCode>0.00</c:formatCode>
                <c:ptCount val="1"/>
                <c:pt idx="0">
                  <c:v>12.107445378558749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Contributions'!$M$21</c:f>
              <c:numCache>
                <c:formatCode>0.00</c:formatCode>
                <c:ptCount val="1"/>
                <c:pt idx="0">
                  <c:v>8.0963696924611774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Contributions'!$N$21</c:f>
              <c:numCache>
                <c:formatCode>0.00</c:formatCode>
                <c:ptCount val="1"/>
                <c:pt idx="0">
                  <c:v>24.689011862842928</c:v>
                </c:pt>
              </c:numCache>
            </c:numRef>
          </c:val>
          <c:shape val="cylinder"/>
        </c:ser>
        <c:shape val="box"/>
        <c:axId val="243187712"/>
        <c:axId val="243189248"/>
        <c:axId val="0"/>
      </c:bar3DChart>
      <c:catAx>
        <c:axId val="2431877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3189248"/>
        <c:crosses val="autoZero"/>
        <c:auto val="1"/>
        <c:lblAlgn val="ctr"/>
        <c:lblOffset val="100"/>
        <c:tickLblSkip val="1"/>
        <c:tickMarkSkip val="1"/>
      </c:catAx>
      <c:valAx>
        <c:axId val="2431892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3187712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5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544E-2"/>
          <c:w val="0.91382258927620563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Contributions'!$B$3:$B$21</c:f>
              <c:numCache>
                <c:formatCode>0.00</c:formatCode>
                <c:ptCount val="19"/>
                <c:pt idx="0">
                  <c:v>10.040352256265392</c:v>
                </c:pt>
                <c:pt idx="1">
                  <c:v>9.6179118091753129</c:v>
                </c:pt>
                <c:pt idx="2">
                  <c:v>9.3819974120802794</c:v>
                </c:pt>
                <c:pt idx="3">
                  <c:v>10.021634266181238</c:v>
                </c:pt>
                <c:pt idx="4">
                  <c:v>9.0550227000826311</c:v>
                </c:pt>
                <c:pt idx="5">
                  <c:v>8.9195244654935291</c:v>
                </c:pt>
                <c:pt idx="6">
                  <c:v>8.981274515764671</c:v>
                </c:pt>
                <c:pt idx="7">
                  <c:v>9.0346573262412644</c:v>
                </c:pt>
                <c:pt idx="8">
                  <c:v>9.9204535854193026</c:v>
                </c:pt>
                <c:pt idx="9">
                  <c:v>9.4263130410410945</c:v>
                </c:pt>
                <c:pt idx="10">
                  <c:v>8.0924675093382845</c:v>
                </c:pt>
                <c:pt idx="11">
                  <c:v>7.9608195809686793</c:v>
                </c:pt>
                <c:pt idx="12">
                  <c:v>8.0528332249012369</c:v>
                </c:pt>
                <c:pt idx="13">
                  <c:v>7.9083735835266831</c:v>
                </c:pt>
                <c:pt idx="14">
                  <c:v>7.9614323027404978</c:v>
                </c:pt>
                <c:pt idx="15">
                  <c:v>7.7908596062937052</c:v>
                </c:pt>
                <c:pt idx="16">
                  <c:v>7.8715465067217734</c:v>
                </c:pt>
                <c:pt idx="17">
                  <c:v>7.8699371211022422</c:v>
                </c:pt>
                <c:pt idx="18">
                  <c:v>7.9522334071498415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Contributions'!$E$3:$E$21</c:f>
              <c:numCache>
                <c:formatCode>0.00</c:formatCode>
                <c:ptCount val="19"/>
                <c:pt idx="0">
                  <c:v>20.661359275887477</c:v>
                </c:pt>
                <c:pt idx="1">
                  <c:v>20.514709969216526</c:v>
                </c:pt>
                <c:pt idx="2">
                  <c:v>20.567992986955822</c:v>
                </c:pt>
                <c:pt idx="3">
                  <c:v>20.352101272402738</c:v>
                </c:pt>
                <c:pt idx="4">
                  <c:v>20.354471511324267</c:v>
                </c:pt>
                <c:pt idx="5">
                  <c:v>20.455767184996287</c:v>
                </c:pt>
                <c:pt idx="6">
                  <c:v>20.952426514032709</c:v>
                </c:pt>
                <c:pt idx="7">
                  <c:v>20.244877571579423</c:v>
                </c:pt>
                <c:pt idx="8">
                  <c:v>20.25988535550902</c:v>
                </c:pt>
                <c:pt idx="9">
                  <c:v>20.258102790731218</c:v>
                </c:pt>
                <c:pt idx="10">
                  <c:v>20.286490880786076</c:v>
                </c:pt>
                <c:pt idx="11">
                  <c:v>20.155411701660871</c:v>
                </c:pt>
                <c:pt idx="12">
                  <c:v>20.128897431342715</c:v>
                </c:pt>
                <c:pt idx="13">
                  <c:v>20.110649224496342</c:v>
                </c:pt>
                <c:pt idx="14">
                  <c:v>20.10364108046592</c:v>
                </c:pt>
                <c:pt idx="15">
                  <c:v>20.189650834119714</c:v>
                </c:pt>
                <c:pt idx="16">
                  <c:v>20.122465302627276</c:v>
                </c:pt>
                <c:pt idx="17">
                  <c:v>20.120590505825675</c:v>
                </c:pt>
                <c:pt idx="18">
                  <c:v>20.055279771134838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Contributions'!$I$3:$I$21</c:f>
              <c:numCache>
                <c:formatCode>0.00</c:formatCode>
                <c:ptCount val="19"/>
                <c:pt idx="0">
                  <c:v>15.872610960570203</c:v>
                </c:pt>
                <c:pt idx="1">
                  <c:v>15.890538050203926</c:v>
                </c:pt>
                <c:pt idx="2">
                  <c:v>15.604762084259566</c:v>
                </c:pt>
                <c:pt idx="3">
                  <c:v>15.727330196131053</c:v>
                </c:pt>
                <c:pt idx="4">
                  <c:v>15.510288955156074</c:v>
                </c:pt>
                <c:pt idx="5">
                  <c:v>15.454027906384137</c:v>
                </c:pt>
                <c:pt idx="6">
                  <c:v>15.608716320634302</c:v>
                </c:pt>
                <c:pt idx="7">
                  <c:v>15.513104463101914</c:v>
                </c:pt>
                <c:pt idx="8">
                  <c:v>15.527324581347699</c:v>
                </c:pt>
                <c:pt idx="9">
                  <c:v>15.469312499222166</c:v>
                </c:pt>
                <c:pt idx="10">
                  <c:v>15.57261105028765</c:v>
                </c:pt>
                <c:pt idx="11">
                  <c:v>15.516770057288671</c:v>
                </c:pt>
                <c:pt idx="12">
                  <c:v>15.520361921609982</c:v>
                </c:pt>
                <c:pt idx="13">
                  <c:v>15.479949449225233</c:v>
                </c:pt>
                <c:pt idx="14">
                  <c:v>15.546881785980759</c:v>
                </c:pt>
                <c:pt idx="15">
                  <c:v>15.571406625559304</c:v>
                </c:pt>
                <c:pt idx="16">
                  <c:v>15.543715601648103</c:v>
                </c:pt>
                <c:pt idx="17">
                  <c:v>15.534494327745</c:v>
                </c:pt>
                <c:pt idx="18">
                  <c:v>15.516024577736902</c:v>
                </c:pt>
              </c:numCache>
            </c:numRef>
          </c:val>
        </c:ser>
        <c:marker val="1"/>
        <c:axId val="243636864"/>
        <c:axId val="243642752"/>
      </c:lineChart>
      <c:catAx>
        <c:axId val="2436368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3642752"/>
        <c:crosses val="autoZero"/>
        <c:auto val="1"/>
        <c:lblAlgn val="ctr"/>
        <c:lblOffset val="100"/>
        <c:tickLblSkip val="1"/>
        <c:tickMarkSkip val="1"/>
      </c:catAx>
      <c:valAx>
        <c:axId val="243642752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3636864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4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Contributions'!$B$22</c:f>
              <c:numCache>
                <c:formatCode>0.00</c:formatCode>
                <c:ptCount val="1"/>
                <c:pt idx="0">
                  <c:v>8.7294549589730348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Contributions'!$E$22</c:f>
              <c:numCache>
                <c:formatCode>0.00</c:formatCode>
                <c:ptCount val="1"/>
                <c:pt idx="0">
                  <c:v>20.310251113952372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Contributions'!$I$22</c:f>
              <c:numCache>
                <c:formatCode>0.00</c:formatCode>
                <c:ptCount val="1"/>
                <c:pt idx="0">
                  <c:v>15.577906916531193</c:v>
                </c:pt>
              </c:numCache>
            </c:numRef>
          </c:val>
          <c:shape val="cylinder"/>
        </c:ser>
        <c:shape val="box"/>
        <c:axId val="243799552"/>
        <c:axId val="243801088"/>
        <c:axId val="0"/>
      </c:bar3DChart>
      <c:catAx>
        <c:axId val="2437995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3801088"/>
        <c:crosses val="autoZero"/>
        <c:auto val="1"/>
        <c:lblAlgn val="ctr"/>
        <c:lblOffset val="100"/>
        <c:tickLblSkip val="1"/>
        <c:tickMarkSkip val="1"/>
      </c:catAx>
      <c:valAx>
        <c:axId val="2438010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37995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39"/>
          <c:h val="0.100000349956256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Contributions'!$C$3:$C$21</c:f>
              <c:numCache>
                <c:formatCode>0.00</c:formatCode>
                <c:ptCount val="19"/>
                <c:pt idx="0">
                  <c:v>28.484107532779397</c:v>
                </c:pt>
                <c:pt idx="1">
                  <c:v>26.516077459682357</c:v>
                </c:pt>
                <c:pt idx="2">
                  <c:v>26.162530967418562</c:v>
                </c:pt>
                <c:pt idx="3">
                  <c:v>27.989525729779469</c:v>
                </c:pt>
                <c:pt idx="4">
                  <c:v>25.552196136482912</c:v>
                </c:pt>
                <c:pt idx="5">
                  <c:v>25.25594346795253</c:v>
                </c:pt>
                <c:pt idx="6">
                  <c:v>26.134988897595377</c:v>
                </c:pt>
                <c:pt idx="7">
                  <c:v>25.574060242653662</c:v>
                </c:pt>
                <c:pt idx="8">
                  <c:v>26.90855269362325</c:v>
                </c:pt>
                <c:pt idx="9">
                  <c:v>26.78734537466671</c:v>
                </c:pt>
                <c:pt idx="10">
                  <c:v>24.433353419922451</c:v>
                </c:pt>
                <c:pt idx="11">
                  <c:v>26.064320754882797</c:v>
                </c:pt>
                <c:pt idx="12">
                  <c:v>26.660136563759263</c:v>
                </c:pt>
                <c:pt idx="13">
                  <c:v>27.142303040768624</c:v>
                </c:pt>
                <c:pt idx="14">
                  <c:v>26.738879556441287</c:v>
                </c:pt>
                <c:pt idx="15">
                  <c:v>27.000807674916345</c:v>
                </c:pt>
                <c:pt idx="16">
                  <c:v>29.095245246811928</c:v>
                </c:pt>
                <c:pt idx="17">
                  <c:v>29.255767522919935</c:v>
                </c:pt>
                <c:pt idx="18">
                  <c:v>29.325502458783916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Contributions'!$D$3:$D$21</c:f>
              <c:numCache>
                <c:formatCode>0.00</c:formatCode>
                <c:ptCount val="19"/>
                <c:pt idx="0">
                  <c:v>3.6510194297312637</c:v>
                </c:pt>
                <c:pt idx="1">
                  <c:v>3.7487715841135687</c:v>
                </c:pt>
                <c:pt idx="2">
                  <c:v>3.7268282207674508</c:v>
                </c:pt>
                <c:pt idx="3">
                  <c:v>3.6801502569131137</c:v>
                </c:pt>
                <c:pt idx="4">
                  <c:v>3.481293918636192</c:v>
                </c:pt>
                <c:pt idx="5">
                  <c:v>3.4925792867157011</c:v>
                </c:pt>
                <c:pt idx="6">
                  <c:v>3.5233660556917581</c:v>
                </c:pt>
                <c:pt idx="7">
                  <c:v>3.5004612763390126</c:v>
                </c:pt>
                <c:pt idx="8">
                  <c:v>3.584270745849647</c:v>
                </c:pt>
                <c:pt idx="9">
                  <c:v>3.6016846909720264</c:v>
                </c:pt>
                <c:pt idx="10">
                  <c:v>3.3420140470312139</c:v>
                </c:pt>
                <c:pt idx="11">
                  <c:v>3.2495595729638791</c:v>
                </c:pt>
                <c:pt idx="12">
                  <c:v>3.351893414889044</c:v>
                </c:pt>
                <c:pt idx="13">
                  <c:v>3.3093611016857505</c:v>
                </c:pt>
                <c:pt idx="14">
                  <c:v>3.3935351959871651</c:v>
                </c:pt>
                <c:pt idx="15">
                  <c:v>3.4565864009964233</c:v>
                </c:pt>
                <c:pt idx="16">
                  <c:v>3.4511953590677038</c:v>
                </c:pt>
                <c:pt idx="17">
                  <c:v>3.6302968667010389</c:v>
                </c:pt>
                <c:pt idx="18">
                  <c:v>3.6395041998187052</c:v>
                </c:pt>
              </c:numCache>
            </c:numRef>
          </c:val>
        </c:ser>
        <c:marker val="1"/>
        <c:axId val="243849856"/>
        <c:axId val="243851648"/>
      </c:lineChart>
      <c:catAx>
        <c:axId val="2438498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3851648"/>
        <c:crosses val="autoZero"/>
        <c:auto val="1"/>
        <c:lblAlgn val="ctr"/>
        <c:lblOffset val="100"/>
        <c:tickLblSkip val="1"/>
        <c:tickMarkSkip val="1"/>
      </c:catAx>
      <c:valAx>
        <c:axId val="2438516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38498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886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8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Contributions'!$F$3:$F$21</c:f>
              <c:numCache>
                <c:formatCode>0.00</c:formatCode>
                <c:ptCount val="19"/>
                <c:pt idx="0">
                  <c:v>20.531588336186381</c:v>
                </c:pt>
                <c:pt idx="1">
                  <c:v>20.602049043984341</c:v>
                </c:pt>
                <c:pt idx="2">
                  <c:v>20.592215651305096</c:v>
                </c:pt>
                <c:pt idx="3">
                  <c:v>20.540598383398041</c:v>
                </c:pt>
                <c:pt idx="4">
                  <c:v>20.753177582502737</c:v>
                </c:pt>
                <c:pt idx="5">
                  <c:v>20.858719662864704</c:v>
                </c:pt>
                <c:pt idx="6">
                  <c:v>20.820556909152742</c:v>
                </c:pt>
                <c:pt idx="7">
                  <c:v>20.789988814872796</c:v>
                </c:pt>
                <c:pt idx="8">
                  <c:v>20.917481174141191</c:v>
                </c:pt>
                <c:pt idx="9">
                  <c:v>20.877355942705456</c:v>
                </c:pt>
                <c:pt idx="10">
                  <c:v>20.870401581980339</c:v>
                </c:pt>
                <c:pt idx="11">
                  <c:v>20.791574322577706</c:v>
                </c:pt>
                <c:pt idx="12">
                  <c:v>20.805720767731621</c:v>
                </c:pt>
                <c:pt idx="13">
                  <c:v>20.789956098592342</c:v>
                </c:pt>
                <c:pt idx="14">
                  <c:v>20.841308027542343</c:v>
                </c:pt>
                <c:pt idx="15">
                  <c:v>20.921560031461649</c:v>
                </c:pt>
                <c:pt idx="16">
                  <c:v>20.894469947704593</c:v>
                </c:pt>
                <c:pt idx="17">
                  <c:v>20.901509668484227</c:v>
                </c:pt>
                <c:pt idx="18">
                  <c:v>20.930724518844158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Contributions'!$G$3:$G$21</c:f>
              <c:numCache>
                <c:formatCode>0.00</c:formatCode>
                <c:ptCount val="19"/>
                <c:pt idx="0">
                  <c:v>15.649942127085273</c:v>
                </c:pt>
                <c:pt idx="1">
                  <c:v>15.492885621600475</c:v>
                </c:pt>
                <c:pt idx="2">
                  <c:v>15.424887777944093</c:v>
                </c:pt>
                <c:pt idx="3">
                  <c:v>15.45590894059257</c:v>
                </c:pt>
                <c:pt idx="4">
                  <c:v>15.506313141537051</c:v>
                </c:pt>
                <c:pt idx="5">
                  <c:v>15.735791467394266</c:v>
                </c:pt>
                <c:pt idx="6">
                  <c:v>16.132189023375389</c:v>
                </c:pt>
                <c:pt idx="7">
                  <c:v>16.218726121431651</c:v>
                </c:pt>
                <c:pt idx="8">
                  <c:v>15.917854721694782</c:v>
                </c:pt>
                <c:pt idx="9">
                  <c:v>16.072764347061486</c:v>
                </c:pt>
                <c:pt idx="10">
                  <c:v>16.250490786063239</c:v>
                </c:pt>
                <c:pt idx="11">
                  <c:v>16.293038143557446</c:v>
                </c:pt>
                <c:pt idx="12">
                  <c:v>16.28017748892449</c:v>
                </c:pt>
                <c:pt idx="13">
                  <c:v>16.120777942002174</c:v>
                </c:pt>
                <c:pt idx="14">
                  <c:v>15.707338890023109</c:v>
                </c:pt>
                <c:pt idx="15">
                  <c:v>15.519517652476612</c:v>
                </c:pt>
                <c:pt idx="16">
                  <c:v>15.462636449526284</c:v>
                </c:pt>
                <c:pt idx="17">
                  <c:v>15.509702815927637</c:v>
                </c:pt>
                <c:pt idx="18">
                  <c:v>15.596594781198348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Contributions'!$H$3:$H$21</c:f>
              <c:numCache>
                <c:formatCode>0.00</c:formatCode>
                <c:ptCount val="19"/>
                <c:pt idx="0">
                  <c:v>23.584052232891121</c:v>
                </c:pt>
                <c:pt idx="1">
                  <c:v>22.71794372560375</c:v>
                </c:pt>
                <c:pt idx="2">
                  <c:v>23.217907618418039</c:v>
                </c:pt>
                <c:pt idx="3">
                  <c:v>21.895444354414664</c:v>
                </c:pt>
                <c:pt idx="4">
                  <c:v>20.93226054530512</c:v>
                </c:pt>
                <c:pt idx="5">
                  <c:v>20.83748692574768</c:v>
                </c:pt>
                <c:pt idx="6">
                  <c:v>24.864222834197221</c:v>
                </c:pt>
                <c:pt idx="7">
                  <c:v>19.163256896753627</c:v>
                </c:pt>
                <c:pt idx="8">
                  <c:v>18.845882664446421</c:v>
                </c:pt>
                <c:pt idx="9">
                  <c:v>18.966101385498813</c:v>
                </c:pt>
                <c:pt idx="10">
                  <c:v>19.260466429774436</c:v>
                </c:pt>
                <c:pt idx="11">
                  <c:v>18.796395606272803</c:v>
                </c:pt>
                <c:pt idx="12">
                  <c:v>18.734172381050701</c:v>
                </c:pt>
                <c:pt idx="13">
                  <c:v>18.77961275590043</c:v>
                </c:pt>
                <c:pt idx="14">
                  <c:v>18.944957299638492</c:v>
                </c:pt>
                <c:pt idx="15">
                  <c:v>19.120065992047095</c:v>
                </c:pt>
                <c:pt idx="16">
                  <c:v>19.134846934375805</c:v>
                </c:pt>
                <c:pt idx="17">
                  <c:v>19.17143442425704</c:v>
                </c:pt>
                <c:pt idx="18">
                  <c:v>19.250534070003589</c:v>
                </c:pt>
              </c:numCache>
            </c:numRef>
          </c:val>
        </c:ser>
        <c:marker val="1"/>
        <c:axId val="243881088"/>
        <c:axId val="243882624"/>
      </c:lineChart>
      <c:catAx>
        <c:axId val="2438810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3882624"/>
        <c:crosses val="autoZero"/>
        <c:auto val="1"/>
        <c:lblAlgn val="ctr"/>
        <c:lblOffset val="100"/>
        <c:tickLblSkip val="1"/>
        <c:tickMarkSkip val="1"/>
      </c:catAx>
      <c:valAx>
        <c:axId val="243882624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38810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8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Contributions'!$J$3:$J$21</c:f>
              <c:numCache>
                <c:formatCode>0.00</c:formatCode>
                <c:ptCount val="19"/>
                <c:pt idx="0">
                  <c:v>15.423484412363431</c:v>
                </c:pt>
                <c:pt idx="1">
                  <c:v>15.207383527047059</c:v>
                </c:pt>
                <c:pt idx="2">
                  <c:v>15.23074326328547</c:v>
                </c:pt>
                <c:pt idx="3">
                  <c:v>15.167734032575819</c:v>
                </c:pt>
                <c:pt idx="4">
                  <c:v>15.126970968071237</c:v>
                </c:pt>
                <c:pt idx="5">
                  <c:v>15.182907083725484</c:v>
                </c:pt>
                <c:pt idx="6">
                  <c:v>16.063728419991687</c:v>
                </c:pt>
                <c:pt idx="7">
                  <c:v>16.087175530191978</c:v>
                </c:pt>
                <c:pt idx="8">
                  <c:v>16.213031082039596</c:v>
                </c:pt>
                <c:pt idx="9">
                  <c:v>16.219025064576609</c:v>
                </c:pt>
                <c:pt idx="10">
                  <c:v>16.131429534533993</c:v>
                </c:pt>
                <c:pt idx="11">
                  <c:v>16.198448668477859</c:v>
                </c:pt>
                <c:pt idx="12">
                  <c:v>16.273967919977871</c:v>
                </c:pt>
                <c:pt idx="13">
                  <c:v>16.227608164993359</c:v>
                </c:pt>
                <c:pt idx="14">
                  <c:v>16.444858434972158</c:v>
                </c:pt>
                <c:pt idx="15">
                  <c:v>16.457493695431307</c:v>
                </c:pt>
                <c:pt idx="16">
                  <c:v>16.60343022655945</c:v>
                </c:pt>
                <c:pt idx="17">
                  <c:v>16.579981970556222</c:v>
                </c:pt>
                <c:pt idx="18">
                  <c:v>16.51810177927905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Contributions'!$K$3:$K$21</c:f>
              <c:numCache>
                <c:formatCode>0.00</c:formatCode>
                <c:ptCount val="19"/>
                <c:pt idx="0">
                  <c:v>22.18834344452447</c:v>
                </c:pt>
                <c:pt idx="1">
                  <c:v>21.867724716744018</c:v>
                </c:pt>
                <c:pt idx="2">
                  <c:v>21.470903499104242</c:v>
                </c:pt>
                <c:pt idx="3">
                  <c:v>21.314974164605811</c:v>
                </c:pt>
                <c:pt idx="4">
                  <c:v>20.990800188194232</c:v>
                </c:pt>
                <c:pt idx="5">
                  <c:v>20.621754933959668</c:v>
                </c:pt>
                <c:pt idx="6">
                  <c:v>20.421253891670744</c:v>
                </c:pt>
                <c:pt idx="7">
                  <c:v>20.487790042689586</c:v>
                </c:pt>
                <c:pt idx="8">
                  <c:v>20.611702240152155</c:v>
                </c:pt>
                <c:pt idx="9">
                  <c:v>20.531451127129515</c:v>
                </c:pt>
                <c:pt idx="10">
                  <c:v>20.652591597715258</c:v>
                </c:pt>
                <c:pt idx="11">
                  <c:v>20.669164723771917</c:v>
                </c:pt>
                <c:pt idx="12">
                  <c:v>20.82145572212022</c:v>
                </c:pt>
                <c:pt idx="13">
                  <c:v>20.86629684054099</c:v>
                </c:pt>
                <c:pt idx="14">
                  <c:v>20.927811711108951</c:v>
                </c:pt>
                <c:pt idx="15">
                  <c:v>21.035679838033779</c:v>
                </c:pt>
                <c:pt idx="16">
                  <c:v>20.985981122857762</c:v>
                </c:pt>
                <c:pt idx="17">
                  <c:v>21.004543010661571</c:v>
                </c:pt>
                <c:pt idx="18">
                  <c:v>21.057879329054405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Contributions'!$L$3:$L$21</c:f>
              <c:numCache>
                <c:formatCode>0.00</c:formatCode>
                <c:ptCount val="19"/>
                <c:pt idx="0">
                  <c:v>13.60419158464318</c:v>
                </c:pt>
                <c:pt idx="1">
                  <c:v>13.62559651992459</c:v>
                </c:pt>
                <c:pt idx="2">
                  <c:v>13.553629436552544</c:v>
                </c:pt>
                <c:pt idx="3">
                  <c:v>13.663783593618373</c:v>
                </c:pt>
                <c:pt idx="4">
                  <c:v>13.797944987378422</c:v>
                </c:pt>
                <c:pt idx="5">
                  <c:v>13.475835914915004</c:v>
                </c:pt>
                <c:pt idx="6">
                  <c:v>13.051384603733796</c:v>
                </c:pt>
                <c:pt idx="7">
                  <c:v>12.901069560633097</c:v>
                </c:pt>
                <c:pt idx="8">
                  <c:v>13.00561351621465</c:v>
                </c:pt>
                <c:pt idx="9">
                  <c:v>13.026332607491685</c:v>
                </c:pt>
                <c:pt idx="10">
                  <c:v>13.635084668633443</c:v>
                </c:pt>
                <c:pt idx="11">
                  <c:v>13.388254349515757</c:v>
                </c:pt>
                <c:pt idx="12">
                  <c:v>13.396457455027061</c:v>
                </c:pt>
                <c:pt idx="13">
                  <c:v>13.429065947180405</c:v>
                </c:pt>
                <c:pt idx="14">
                  <c:v>13.507346187763424</c:v>
                </c:pt>
                <c:pt idx="15">
                  <c:v>13.506980011272155</c:v>
                </c:pt>
                <c:pt idx="16">
                  <c:v>13.511602212511379</c:v>
                </c:pt>
                <c:pt idx="17">
                  <c:v>13.384114945041697</c:v>
                </c:pt>
                <c:pt idx="18">
                  <c:v>13.403759884645384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Contributions'!$M$3:$M$21</c:f>
              <c:numCache>
                <c:formatCode>0.00</c:formatCode>
                <c:ptCount val="19"/>
                <c:pt idx="0">
                  <c:v>16.535269075572423</c:v>
                </c:pt>
                <c:pt idx="1">
                  <c:v>16.533573654548618</c:v>
                </c:pt>
                <c:pt idx="2">
                  <c:v>16.527701036506965</c:v>
                </c:pt>
                <c:pt idx="3">
                  <c:v>16.528261954543076</c:v>
                </c:pt>
                <c:pt idx="4">
                  <c:v>16.494045782506035</c:v>
                </c:pt>
                <c:pt idx="5">
                  <c:v>16.476538480913781</c:v>
                </c:pt>
                <c:pt idx="6">
                  <c:v>16.480987068717546</c:v>
                </c:pt>
                <c:pt idx="7">
                  <c:v>16.472379324033156</c:v>
                </c:pt>
                <c:pt idx="8">
                  <c:v>16.465875823709641</c:v>
                </c:pt>
                <c:pt idx="9">
                  <c:v>16.465285094674613</c:v>
                </c:pt>
                <c:pt idx="10">
                  <c:v>16.390690123469071</c:v>
                </c:pt>
                <c:pt idx="11">
                  <c:v>16.419301944018226</c:v>
                </c:pt>
                <c:pt idx="12">
                  <c:v>16.403251644686776</c:v>
                </c:pt>
                <c:pt idx="13">
                  <c:v>16.372564296726321</c:v>
                </c:pt>
                <c:pt idx="14">
                  <c:v>16.491968319438879</c:v>
                </c:pt>
                <c:pt idx="15">
                  <c:v>16.530521064943876</c:v>
                </c:pt>
                <c:pt idx="16">
                  <c:v>16.574025688709675</c:v>
                </c:pt>
                <c:pt idx="17">
                  <c:v>16.609176081585808</c:v>
                </c:pt>
                <c:pt idx="18">
                  <c:v>16.634725724634819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Contributions'!$N$3:$N$21</c:f>
              <c:numCache>
                <c:formatCode>0.00</c:formatCode>
                <c:ptCount val="19"/>
                <c:pt idx="0">
                  <c:v>14.829541956499273</c:v>
                </c:pt>
                <c:pt idx="1">
                  <c:v>15.099043072303225</c:v>
                </c:pt>
                <c:pt idx="2">
                  <c:v>14.618569319418768</c:v>
                </c:pt>
                <c:pt idx="3">
                  <c:v>15.011302673402415</c:v>
                </c:pt>
                <c:pt idx="4">
                  <c:v>14.613190478990127</c:v>
                </c:pt>
                <c:pt idx="5">
                  <c:v>14.707373358495515</c:v>
                </c:pt>
                <c:pt idx="6">
                  <c:v>14.984227771763967</c:v>
                </c:pt>
                <c:pt idx="7">
                  <c:v>14.939507105106339</c:v>
                </c:pt>
                <c:pt idx="8">
                  <c:v>14.856677292088873</c:v>
                </c:pt>
                <c:pt idx="9">
                  <c:v>14.774464098623296</c:v>
                </c:pt>
                <c:pt idx="10">
                  <c:v>14.802210011667688</c:v>
                </c:pt>
                <c:pt idx="11">
                  <c:v>14.790435918872454</c:v>
                </c:pt>
                <c:pt idx="12">
                  <c:v>14.831243271189104</c:v>
                </c:pt>
                <c:pt idx="13">
                  <c:v>14.823371164987526</c:v>
                </c:pt>
                <c:pt idx="14">
                  <c:v>14.837164914925594</c:v>
                </c:pt>
                <c:pt idx="15">
                  <c:v>14.936145861716604</c:v>
                </c:pt>
                <c:pt idx="16">
                  <c:v>14.824858484829335</c:v>
                </c:pt>
                <c:pt idx="17">
                  <c:v>14.882397112082039</c:v>
                </c:pt>
                <c:pt idx="18">
                  <c:v>14.882610768056093</c:v>
                </c:pt>
              </c:numCache>
            </c:numRef>
          </c:val>
        </c:ser>
        <c:marker val="1"/>
        <c:axId val="244061696"/>
        <c:axId val="244063232"/>
      </c:lineChart>
      <c:catAx>
        <c:axId val="2440616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4063232"/>
        <c:crosses val="autoZero"/>
        <c:auto val="1"/>
        <c:lblAlgn val="ctr"/>
        <c:lblOffset val="100"/>
        <c:tickLblSkip val="1"/>
        <c:tickMarkSkip val="1"/>
      </c:catAx>
      <c:valAx>
        <c:axId val="244063232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40616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292"/>
          <c:y val="1.6556291390728482E-2"/>
          <c:w val="0.50297136682874111"/>
          <c:h val="0.238410596026493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90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Contributions'!$C$22</c:f>
              <c:numCache>
                <c:formatCode>0.00</c:formatCode>
                <c:ptCount val="1"/>
                <c:pt idx="0">
                  <c:v>26.899033933781094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Contributions'!$D$22</c:f>
              <c:numCache>
                <c:formatCode>0.00</c:formatCode>
                <c:ptCount val="1"/>
                <c:pt idx="0">
                  <c:v>3.5165458749931928</c:v>
                </c:pt>
              </c:numCache>
            </c:numRef>
          </c:val>
          <c:shape val="cylinder"/>
        </c:ser>
        <c:shape val="box"/>
        <c:axId val="244075520"/>
        <c:axId val="244093696"/>
        <c:axId val="0"/>
      </c:bar3DChart>
      <c:catAx>
        <c:axId val="24407552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4093696"/>
        <c:crosses val="autoZero"/>
        <c:auto val="1"/>
        <c:lblAlgn val="ctr"/>
        <c:lblOffset val="100"/>
        <c:tickLblSkip val="1"/>
        <c:tickMarkSkip val="1"/>
      </c:catAx>
      <c:valAx>
        <c:axId val="2440936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40755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293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Contributions'!$F$22</c:f>
              <c:numCache>
                <c:formatCode>0.00</c:formatCode>
                <c:ptCount val="1"/>
                <c:pt idx="0">
                  <c:v>20.791102971896446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Contributions'!$G$22</c:f>
              <c:numCache>
                <c:formatCode>0.00</c:formatCode>
                <c:ptCount val="1"/>
                <c:pt idx="0">
                  <c:v>15.8077651704956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Contributions'!$H$22</c:f>
              <c:numCache>
                <c:formatCode>0.00</c:formatCode>
                <c:ptCount val="1"/>
                <c:pt idx="0">
                  <c:v>20.327212898768252</c:v>
                </c:pt>
              </c:numCache>
            </c:numRef>
          </c:val>
          <c:shape val="cylinder"/>
        </c:ser>
        <c:shape val="box"/>
        <c:axId val="244197632"/>
        <c:axId val="244203520"/>
        <c:axId val="0"/>
      </c:bar3DChart>
      <c:catAx>
        <c:axId val="24419763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4203520"/>
        <c:crosses val="autoZero"/>
        <c:auto val="1"/>
        <c:lblAlgn val="ctr"/>
        <c:lblOffset val="100"/>
        <c:tickLblSkip val="1"/>
        <c:tickMarkSkip val="1"/>
      </c:catAx>
      <c:valAx>
        <c:axId val="2442035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41976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136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Contributions'!$J$22</c:f>
              <c:numCache>
                <c:formatCode>0.00</c:formatCode>
                <c:ptCount val="1"/>
                <c:pt idx="0">
                  <c:v>15.966184409402612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Contributions'!$K$22</c:f>
              <c:numCache>
                <c:formatCode>0.00</c:formatCode>
                <c:ptCount val="1"/>
                <c:pt idx="0">
                  <c:v>20.975163270770491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Contributions'!$L$22</c:f>
              <c:numCache>
                <c:formatCode>0.00</c:formatCode>
                <c:ptCount val="1"/>
                <c:pt idx="0">
                  <c:v>13.414107788773478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Contributions'!$M$22</c:f>
              <c:numCache>
                <c:formatCode>0.00</c:formatCode>
                <c:ptCount val="1"/>
                <c:pt idx="0">
                  <c:v>16.495060114944174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Contributions'!$N$22</c:f>
              <c:numCache>
                <c:formatCode>0.00</c:formatCode>
                <c:ptCount val="1"/>
                <c:pt idx="0">
                  <c:v>14.844438665000959</c:v>
                </c:pt>
              </c:numCache>
            </c:numRef>
          </c:val>
          <c:shape val="cylinder"/>
        </c:ser>
        <c:shape val="box"/>
        <c:axId val="244235264"/>
        <c:axId val="244458240"/>
        <c:axId val="0"/>
      </c:bar3DChart>
      <c:catAx>
        <c:axId val="2442352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4458240"/>
        <c:crosses val="autoZero"/>
        <c:auto val="1"/>
        <c:lblAlgn val="ctr"/>
        <c:lblOffset val="100"/>
        <c:tickLblSkip val="1"/>
        <c:tickMarkSkip val="1"/>
      </c:catAx>
      <c:valAx>
        <c:axId val="2444582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4235264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7E-2"/>
          <c:w val="0.93689473281860203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91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'COMP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Durban'!$A$11:$A$57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'COMP Durban'!$O$11:$O$57</c:f>
              <c:numCache>
                <c:formatCode>0.00</c:formatCode>
                <c:ptCount val="47"/>
                <c:pt idx="0">
                  <c:v>10.730962224922994</c:v>
                </c:pt>
                <c:pt idx="1">
                  <c:v>10.169359075421077</c:v>
                </c:pt>
                <c:pt idx="2">
                  <c:v>9.2708688320020656</c:v>
                </c:pt>
                <c:pt idx="3">
                  <c:v>10.978197530775729</c:v>
                </c:pt>
                <c:pt idx="4">
                  <c:v>9.4232467055696869</c:v>
                </c:pt>
                <c:pt idx="5">
                  <c:v>8.573273835793211</c:v>
                </c:pt>
                <c:pt idx="6">
                  <c:v>8.7137319173979648</c:v>
                </c:pt>
                <c:pt idx="7">
                  <c:v>11.416285816748948</c:v>
                </c:pt>
                <c:pt idx="8">
                  <c:v>8.3120466058487157</c:v>
                </c:pt>
                <c:pt idx="9">
                  <c:v>9.9071282913886609</c:v>
                </c:pt>
                <c:pt idx="10">
                  <c:v>11.569629566917197</c:v>
                </c:pt>
                <c:pt idx="11">
                  <c:v>9.8018937475526062</c:v>
                </c:pt>
                <c:pt idx="12">
                  <c:v>10.518672332162271</c:v>
                </c:pt>
                <c:pt idx="13">
                  <c:v>10.363305510398227</c:v>
                </c:pt>
                <c:pt idx="14">
                  <c:v>10.177177699785833</c:v>
                </c:pt>
                <c:pt idx="15">
                  <c:v>11.415340833274854</c:v>
                </c:pt>
                <c:pt idx="16">
                  <c:v>12.838160756854389</c:v>
                </c:pt>
                <c:pt idx="17">
                  <c:v>13.757188717512575</c:v>
                </c:pt>
                <c:pt idx="18">
                  <c:v>14.561363954664847</c:v>
                </c:pt>
                <c:pt idx="19">
                  <c:v>14.864652826882372</c:v>
                </c:pt>
                <c:pt idx="20">
                  <c:v>16.078577741576058</c:v>
                </c:pt>
                <c:pt idx="21">
                  <c:v>16.135710946553068</c:v>
                </c:pt>
                <c:pt idx="22">
                  <c:v>15.872134746154268</c:v>
                </c:pt>
                <c:pt idx="23">
                  <c:v>10.153384999988766</c:v>
                </c:pt>
                <c:pt idx="24">
                  <c:v>5.5749786475443086</c:v>
                </c:pt>
                <c:pt idx="25">
                  <c:v>2.9207992046909372</c:v>
                </c:pt>
                <c:pt idx="26">
                  <c:v>5.2212746240762495</c:v>
                </c:pt>
                <c:pt idx="27">
                  <c:v>8.8634537770701343</c:v>
                </c:pt>
                <c:pt idx="28">
                  <c:v>14.447697064946476</c:v>
                </c:pt>
                <c:pt idx="29">
                  <c:v>14.895272296944938</c:v>
                </c:pt>
                <c:pt idx="30">
                  <c:v>12.359864949326473</c:v>
                </c:pt>
                <c:pt idx="31">
                  <c:v>11.66111250080901</c:v>
                </c:pt>
                <c:pt idx="32">
                  <c:v>10.008058542270323</c:v>
                </c:pt>
                <c:pt idx="33">
                  <c:v>11.086040231426345</c:v>
                </c:pt>
                <c:pt idx="34">
                  <c:v>9.930655390561995</c:v>
                </c:pt>
                <c:pt idx="35">
                  <c:v>8.1742595701626559</c:v>
                </c:pt>
                <c:pt idx="36">
                  <c:v>8.1315282843800833</c:v>
                </c:pt>
                <c:pt idx="37">
                  <c:v>7.5621030605275665</c:v>
                </c:pt>
                <c:pt idx="38">
                  <c:v>7.1943989823802221</c:v>
                </c:pt>
                <c:pt idx="39">
                  <c:v>8.0390042082104554</c:v>
                </c:pt>
                <c:pt idx="40">
                  <c:v>9.2769303480328169</c:v>
                </c:pt>
                <c:pt idx="41">
                  <c:v>10.135573865055591</c:v>
                </c:pt>
                <c:pt idx="42">
                  <c:v>9.5893680605143512</c:v>
                </c:pt>
                <c:pt idx="43">
                  <c:v>9.3124043686508244</c:v>
                </c:pt>
                <c:pt idx="44">
                  <c:v>7.9629657511271059</c:v>
                </c:pt>
                <c:pt idx="45">
                  <c:v>7.886703961235396</c:v>
                </c:pt>
                <c:pt idx="46">
                  <c:v>7.5077687332272953</c:v>
                </c:pt>
              </c:numCache>
            </c:numRef>
          </c:val>
        </c:ser>
        <c:marker val="1"/>
        <c:axId val="245654656"/>
        <c:axId val="245656192"/>
      </c:lineChart>
      <c:catAx>
        <c:axId val="2456546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45656192"/>
        <c:crosses val="autoZero"/>
        <c:auto val="1"/>
        <c:lblAlgn val="ctr"/>
        <c:lblOffset val="100"/>
      </c:catAx>
      <c:valAx>
        <c:axId val="24565619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56546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464"/>
          <c:w val="0.34362946934940369"/>
          <c:h val="0.13911056572473887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88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'COMP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Durban'!$A$11:$A$57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'COMP Durban'!$N$11:$N$57</c:f>
              <c:numCache>
                <c:formatCode>0.00</c:formatCode>
                <c:ptCount val="47"/>
                <c:pt idx="0">
                  <c:v>-1.6025381986361134</c:v>
                </c:pt>
                <c:pt idx="1">
                  <c:v>3.8212313865232708</c:v>
                </c:pt>
                <c:pt idx="2">
                  <c:v>2.0592256297910008</c:v>
                </c:pt>
                <c:pt idx="3">
                  <c:v>6.4425638395959188</c:v>
                </c:pt>
                <c:pt idx="4">
                  <c:v>-2.9812163338957975</c:v>
                </c:pt>
                <c:pt idx="5">
                  <c:v>3.0147735940326474</c:v>
                </c:pt>
                <c:pt idx="6">
                  <c:v>2.1912566769869017</c:v>
                </c:pt>
                <c:pt idx="7">
                  <c:v>9.0886579519771296</c:v>
                </c:pt>
                <c:pt idx="8">
                  <c:v>-5.6843176825219217</c:v>
                </c:pt>
                <c:pt idx="9">
                  <c:v>4.5318437985856166</c:v>
                </c:pt>
                <c:pt idx="10">
                  <c:v>3.7370444453919642</c:v>
                </c:pt>
                <c:pt idx="11">
                  <c:v>7.3602312385724717</c:v>
                </c:pt>
                <c:pt idx="12">
                  <c:v>-5.0686319327529334</c:v>
                </c:pt>
                <c:pt idx="13">
                  <c:v>4.384893242617026</c:v>
                </c:pt>
                <c:pt idx="14">
                  <c:v>3.5620918298217266</c:v>
                </c:pt>
                <c:pt idx="15">
                  <c:v>8.5667377320013305</c:v>
                </c:pt>
                <c:pt idx="16">
                  <c:v>-3.8563191502532219</c:v>
                </c:pt>
                <c:pt idx="17">
                  <c:v>5.2350722504706013</c:v>
                </c:pt>
                <c:pt idx="18">
                  <c:v>4.2941956264797314</c:v>
                </c:pt>
                <c:pt idx="19">
                  <c:v>8.8541564769466579</c:v>
                </c:pt>
                <c:pt idx="20">
                  <c:v>-2.8402432147801351</c:v>
                </c:pt>
                <c:pt idx="21">
                  <c:v>5.2868683447253222</c:v>
                </c:pt>
                <c:pt idx="22">
                  <c:v>4.0574943777180339</c:v>
                </c:pt>
                <c:pt idx="23">
                  <c:v>3.4817718127186668</c:v>
                </c:pt>
                <c:pt idx="24">
                  <c:v>-6.8785834588630079</c:v>
                </c:pt>
                <c:pt idx="25">
                  <c:v>2.6399320616889126</c:v>
                </c:pt>
                <c:pt idx="26">
                  <c:v>6.3833770940257315</c:v>
                </c:pt>
                <c:pt idx="27">
                  <c:v>7.0637389895819069</c:v>
                </c:pt>
                <c:pt idx="28">
                  <c:v>-2.101841336182793</c:v>
                </c:pt>
                <c:pt idx="29">
                  <c:v>3.0413301901173728</c:v>
                </c:pt>
                <c:pt idx="30">
                  <c:v>4.0358027286370604</c:v>
                </c:pt>
                <c:pt idx="31">
                  <c:v>6.3979225096480423</c:v>
                </c:pt>
                <c:pt idx="32">
                  <c:v>-3.5511457098222636</c:v>
                </c:pt>
                <c:pt idx="33">
                  <c:v>4.0510441023808577</c:v>
                </c:pt>
                <c:pt idx="34">
                  <c:v>2.9537460712082337</c:v>
                </c:pt>
                <c:pt idx="35">
                  <c:v>4.6979702467311899</c:v>
                </c:pt>
                <c:pt idx="36">
                  <c:v>-3.5892451946022095</c:v>
                </c:pt>
                <c:pt idx="37">
                  <c:v>3.5031068816632898</c:v>
                </c:pt>
                <c:pt idx="38">
                  <c:v>2.6017957911953302</c:v>
                </c:pt>
                <c:pt idx="39">
                  <c:v>5.5229056318229306</c:v>
                </c:pt>
                <c:pt idx="40">
                  <c:v>-2.4845571756012323</c:v>
                </c:pt>
                <c:pt idx="41">
                  <c:v>4.3163825788539851</c:v>
                </c:pt>
                <c:pt idx="42">
                  <c:v>2.0929529672938414</c:v>
                </c:pt>
                <c:pt idx="43">
                  <c:v>5.2562190541266549</c:v>
                </c:pt>
                <c:pt idx="44">
                  <c:v>-3.6883647865690166</c:v>
                </c:pt>
                <c:pt idx="45">
                  <c:v>4.2426966255722816</c:v>
                </c:pt>
                <c:pt idx="46">
                  <c:v>1.734367386399811</c:v>
                </c:pt>
              </c:numCache>
            </c:numRef>
          </c:val>
        </c:ser>
        <c:marker val="1"/>
        <c:axId val="245809152"/>
        <c:axId val="245810688"/>
      </c:lineChart>
      <c:catAx>
        <c:axId val="2458091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45810688"/>
        <c:crosses val="autoZero"/>
        <c:auto val="1"/>
        <c:lblAlgn val="ctr"/>
        <c:lblOffset val="100"/>
      </c:catAx>
      <c:valAx>
        <c:axId val="2458106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5809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464"/>
          <c:w val="0.34362946934940369"/>
          <c:h val="0.13923610635627176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26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Durban'!$R$14:$R$24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'COMP Durban'!$T$14:$T$24</c:f>
              <c:numCache>
                <c:formatCode>0.00</c:formatCode>
                <c:ptCount val="11"/>
                <c:pt idx="0">
                  <c:v>10.28887796111761</c:v>
                </c:pt>
                <c:pt idx="1">
                  <c:v>9.5684580130141619</c:v>
                </c:pt>
                <c:pt idx="2">
                  <c:v>9.915214975094683</c:v>
                </c:pt>
                <c:pt idx="3">
                  <c:v>10.637720116214174</c:v>
                </c:pt>
                <c:pt idx="4">
                  <c:v>14.048004109088721</c:v>
                </c:pt>
                <c:pt idx="5">
                  <c:v>14.410903605331102</c:v>
                </c:pt>
                <c:pt idx="6">
                  <c:v>5.7025398789168449</c:v>
                </c:pt>
                <c:pt idx="7">
                  <c:v>13.263286046409284</c:v>
                </c:pt>
                <c:pt idx="8">
                  <c:v>9.7573366947342972</c:v>
                </c:pt>
                <c:pt idx="9">
                  <c:v>7.7299150459362975</c:v>
                </c:pt>
                <c:pt idx="10">
                  <c:v>9.5757426807607313</c:v>
                </c:pt>
              </c:numCache>
            </c:numRef>
          </c:val>
        </c:ser>
        <c:axId val="245863168"/>
        <c:axId val="245864704"/>
      </c:barChart>
      <c:catAx>
        <c:axId val="2458631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5864704"/>
        <c:crosses val="autoZero"/>
        <c:auto val="1"/>
        <c:lblAlgn val="ctr"/>
        <c:lblOffset val="100"/>
      </c:catAx>
      <c:valAx>
        <c:axId val="2458647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5863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77" l="0.70000000000000062" r="0.70000000000000062" t="0.75000000000000477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88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'COMP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PMB'!$A$11:$A$57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'COMP PMB'!$O$11:$O$57</c:f>
              <c:numCache>
                <c:formatCode>0.00</c:formatCode>
                <c:ptCount val="47"/>
                <c:pt idx="0">
                  <c:v>10.730962224923001</c:v>
                </c:pt>
                <c:pt idx="1">
                  <c:v>10.169359075421065</c:v>
                </c:pt>
                <c:pt idx="2">
                  <c:v>9.2708688320020478</c:v>
                </c:pt>
                <c:pt idx="3">
                  <c:v>10.97819753077572</c:v>
                </c:pt>
                <c:pt idx="4">
                  <c:v>9.4232467055696887</c:v>
                </c:pt>
                <c:pt idx="5">
                  <c:v>8.5732738357932039</c:v>
                </c:pt>
                <c:pt idx="6">
                  <c:v>8.7137319173979613</c:v>
                </c:pt>
                <c:pt idx="7">
                  <c:v>11.416285816748974</c:v>
                </c:pt>
                <c:pt idx="8">
                  <c:v>8.3120466058487104</c:v>
                </c:pt>
                <c:pt idx="9">
                  <c:v>9.9071282913886751</c:v>
                </c:pt>
                <c:pt idx="10">
                  <c:v>11.569629566917214</c:v>
                </c:pt>
                <c:pt idx="11">
                  <c:v>9.8018937475525814</c:v>
                </c:pt>
                <c:pt idx="12">
                  <c:v>10.518672332162264</c:v>
                </c:pt>
                <c:pt idx="13">
                  <c:v>10.363305510398234</c:v>
                </c:pt>
                <c:pt idx="14">
                  <c:v>10.17717769978581</c:v>
                </c:pt>
                <c:pt idx="15">
                  <c:v>11.415340833274866</c:v>
                </c:pt>
                <c:pt idx="16">
                  <c:v>12.838160756854405</c:v>
                </c:pt>
                <c:pt idx="17">
                  <c:v>13.757188717512573</c:v>
                </c:pt>
                <c:pt idx="18">
                  <c:v>14.561363954664866</c:v>
                </c:pt>
                <c:pt idx="19">
                  <c:v>14.864652826882374</c:v>
                </c:pt>
                <c:pt idx="20">
                  <c:v>16.003668118680363</c:v>
                </c:pt>
                <c:pt idx="21">
                  <c:v>7.0606181457909285</c:v>
                </c:pt>
                <c:pt idx="22">
                  <c:v>9.8919616835323527</c:v>
                </c:pt>
                <c:pt idx="23">
                  <c:v>13.668803015103903</c:v>
                </c:pt>
                <c:pt idx="24">
                  <c:v>6.8943642314505604</c:v>
                </c:pt>
                <c:pt idx="25">
                  <c:v>17.118248421692009</c:v>
                </c:pt>
                <c:pt idx="26">
                  <c:v>15.631366329057448</c:v>
                </c:pt>
                <c:pt idx="27">
                  <c:v>23.109763831118226</c:v>
                </c:pt>
                <c:pt idx="28">
                  <c:v>13.522894624599047</c:v>
                </c:pt>
                <c:pt idx="29">
                  <c:v>8.3741456508441789</c:v>
                </c:pt>
                <c:pt idx="30">
                  <c:v>7.4201502571979896</c:v>
                </c:pt>
                <c:pt idx="31">
                  <c:v>1.9724200777440841</c:v>
                </c:pt>
                <c:pt idx="32">
                  <c:v>10.14156118752808</c:v>
                </c:pt>
                <c:pt idx="33">
                  <c:v>10.693929740845535</c:v>
                </c:pt>
                <c:pt idx="34">
                  <c:v>9.7982351367384126</c:v>
                </c:pt>
                <c:pt idx="35">
                  <c:v>10.436382347492803</c:v>
                </c:pt>
                <c:pt idx="36">
                  <c:v>8.3345312933102402</c:v>
                </c:pt>
                <c:pt idx="37">
                  <c:v>9.9543857141147303</c:v>
                </c:pt>
                <c:pt idx="38">
                  <c:v>8.9088641085485865</c:v>
                </c:pt>
                <c:pt idx="39">
                  <c:v>9.8980423888720868</c:v>
                </c:pt>
                <c:pt idx="40">
                  <c:v>9.0960474602306309</c:v>
                </c:pt>
                <c:pt idx="41">
                  <c:v>8.6623204544691657</c:v>
                </c:pt>
                <c:pt idx="42">
                  <c:v>8.4807579073913661</c:v>
                </c:pt>
                <c:pt idx="43">
                  <c:v>7.3425830606900266</c:v>
                </c:pt>
                <c:pt idx="44">
                  <c:v>8.0145470637238425</c:v>
                </c:pt>
                <c:pt idx="45">
                  <c:v>8.0662269265623792</c:v>
                </c:pt>
                <c:pt idx="46">
                  <c:v>7.6688363216152355</c:v>
                </c:pt>
              </c:numCache>
            </c:numRef>
          </c:val>
        </c:ser>
        <c:marker val="1"/>
        <c:axId val="245917952"/>
        <c:axId val="245919744"/>
      </c:lineChart>
      <c:catAx>
        <c:axId val="2459179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5919744"/>
        <c:crosses val="autoZero"/>
        <c:auto val="1"/>
        <c:lblAlgn val="ctr"/>
        <c:lblOffset val="100"/>
      </c:catAx>
      <c:valAx>
        <c:axId val="24591974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59179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63"/>
          <c:h val="0.15591270269298652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8097956188397455E-2"/>
          <c:y val="3.2064622059228901E-2"/>
          <c:w val="0.91042422686294056"/>
          <c:h val="0.92304270185404858"/>
        </c:manualLayout>
      </c:layout>
      <c:lineChart>
        <c:grouping val="standard"/>
        <c:ser>
          <c:idx val="1"/>
          <c:order val="0"/>
          <c:tx>
            <c:strRef>
              <c:f>'COMP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PMB'!$A$11:$A$57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'COMP PMB'!$N$11:$N$57</c:f>
              <c:numCache>
                <c:formatCode>0.00</c:formatCode>
                <c:ptCount val="47"/>
                <c:pt idx="0">
                  <c:v>-1.6025381986361098</c:v>
                </c:pt>
                <c:pt idx="1">
                  <c:v>3.8212313865232654</c:v>
                </c:pt>
                <c:pt idx="2">
                  <c:v>2.0592256297909941</c:v>
                </c:pt>
                <c:pt idx="3">
                  <c:v>6.4425638395959188</c:v>
                </c:pt>
                <c:pt idx="4">
                  <c:v>-2.9812163338957838</c:v>
                </c:pt>
                <c:pt idx="5">
                  <c:v>3.0147735940326315</c:v>
                </c:pt>
                <c:pt idx="6">
                  <c:v>2.1912566769868991</c:v>
                </c:pt>
                <c:pt idx="7">
                  <c:v>9.0886579519771562</c:v>
                </c:pt>
                <c:pt idx="8">
                  <c:v>-5.6843176825219324</c:v>
                </c:pt>
                <c:pt idx="9">
                  <c:v>4.5318437985856175</c:v>
                </c:pt>
                <c:pt idx="10">
                  <c:v>3.737044445391966</c:v>
                </c:pt>
                <c:pt idx="11">
                  <c:v>7.3602312385724566</c:v>
                </c:pt>
                <c:pt idx="12">
                  <c:v>-5.0686319327529299</c:v>
                </c:pt>
                <c:pt idx="13">
                  <c:v>4.3848932426170411</c:v>
                </c:pt>
                <c:pt idx="14">
                  <c:v>3.5620918298216995</c:v>
                </c:pt>
                <c:pt idx="15">
                  <c:v>8.5667377320013482</c:v>
                </c:pt>
                <c:pt idx="16">
                  <c:v>-3.8563191502532144</c:v>
                </c:pt>
                <c:pt idx="17">
                  <c:v>5.2350722504705987</c:v>
                </c:pt>
                <c:pt idx="18">
                  <c:v>4.2941956264797243</c:v>
                </c:pt>
                <c:pt idx="19">
                  <c:v>8.8541564769466596</c:v>
                </c:pt>
                <c:pt idx="20">
                  <c:v>-2.9029438515644759</c:v>
                </c:pt>
                <c:pt idx="21">
                  <c:v>-2.877796293252957</c:v>
                </c:pt>
                <c:pt idx="22">
                  <c:v>7.052377878041689</c:v>
                </c:pt>
                <c:pt idx="23">
                  <c:v>12.59532981662595</c:v>
                </c:pt>
                <c:pt idx="24">
                  <c:v>-8.6897388692187469</c:v>
                </c:pt>
                <c:pt idx="25">
                  <c:v>6.4114320972057159</c:v>
                </c:pt>
                <c:pt idx="26">
                  <c:v>5.6932876783002175</c:v>
                </c:pt>
                <c:pt idx="27">
                  <c:v>19.877373261898011</c:v>
                </c:pt>
                <c:pt idx="28">
                  <c:v>-15.800300236835019</c:v>
                </c:pt>
                <c:pt idx="29">
                  <c:v>1.5852183751363578</c:v>
                </c:pt>
                <c:pt idx="30">
                  <c:v>4.7628913279633656</c:v>
                </c:pt>
                <c:pt idx="31">
                  <c:v>13.797884612991171</c:v>
                </c:pt>
                <c:pt idx="32">
                  <c:v>-9.0549545027401503</c:v>
                </c:pt>
                <c:pt idx="33">
                  <c:v>2.0946761992975231</c:v>
                </c:pt>
                <c:pt idx="34">
                  <c:v>3.9151885072865338</c:v>
                </c:pt>
                <c:pt idx="35">
                  <c:v>14.45927778169823</c:v>
                </c:pt>
                <c:pt idx="36">
                  <c:v>-10.785841875975773</c:v>
                </c:pt>
                <c:pt idx="37">
                  <c:v>3.6212302038953821</c:v>
                </c:pt>
                <c:pt idx="38">
                  <c:v>2.9270917249232644</c:v>
                </c:pt>
                <c:pt idx="39">
                  <c:v>15.49886838334406</c:v>
                </c:pt>
                <c:pt idx="40">
                  <c:v>-11.436893530975309</c:v>
                </c:pt>
                <c:pt idx="41">
                  <c:v>3.2092691204653092</c:v>
                </c:pt>
                <c:pt idx="42">
                  <c:v>2.7551121016396101</c:v>
                </c:pt>
                <c:pt idx="43">
                  <c:v>14.287059862162687</c:v>
                </c:pt>
                <c:pt idx="44">
                  <c:v>-10.882488952222168</c:v>
                </c:pt>
                <c:pt idx="45">
                  <c:v>3.2586498846013154</c:v>
                </c:pt>
                <c:pt idx="46">
                  <c:v>2.377251993807481</c:v>
                </c:pt>
              </c:numCache>
            </c:numRef>
          </c:val>
        </c:ser>
        <c:marker val="1"/>
        <c:axId val="245965952"/>
        <c:axId val="245967488"/>
      </c:lineChart>
      <c:catAx>
        <c:axId val="2459659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45967488"/>
        <c:crosses val="autoZero"/>
        <c:auto val="1"/>
        <c:lblAlgn val="ctr"/>
        <c:lblOffset val="100"/>
      </c:catAx>
      <c:valAx>
        <c:axId val="2459674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59659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63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71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PMB'!$R$14:$R$24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'COMP PMB'!$T$14:$T$24</c:f>
              <c:numCache>
                <c:formatCode>0.00</c:formatCode>
                <c:ptCount val="11"/>
                <c:pt idx="0">
                  <c:v>10.288877961117574</c:v>
                </c:pt>
                <c:pt idx="1">
                  <c:v>9.5684580130141796</c:v>
                </c:pt>
                <c:pt idx="2">
                  <c:v>9.9152149750946652</c:v>
                </c:pt>
                <c:pt idx="3">
                  <c:v>10.637720116214169</c:v>
                </c:pt>
                <c:pt idx="4">
                  <c:v>14.048004109088724</c:v>
                </c:pt>
                <c:pt idx="5">
                  <c:v>11.651475821386798</c:v>
                </c:pt>
                <c:pt idx="6">
                  <c:v>15.980954374247924</c:v>
                </c:pt>
                <c:pt idx="7">
                  <c:v>7.3701092104844532</c:v>
                </c:pt>
                <c:pt idx="8">
                  <c:v>10.270383104604671</c:v>
                </c:pt>
                <c:pt idx="9">
                  <c:v>9.3032297642264865</c:v>
                </c:pt>
                <c:pt idx="10">
                  <c:v>8.3426532748556124</c:v>
                </c:pt>
              </c:numCache>
            </c:numRef>
          </c:val>
        </c:ser>
        <c:axId val="245987200"/>
        <c:axId val="245988736"/>
      </c:barChart>
      <c:catAx>
        <c:axId val="2459872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5988736"/>
        <c:crosses val="autoZero"/>
        <c:auto val="1"/>
        <c:lblAlgn val="ctr"/>
        <c:lblOffset val="100"/>
      </c:catAx>
      <c:valAx>
        <c:axId val="24598873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59872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571E-2"/>
          <c:y val="3.8152988608382718E-2"/>
          <c:w val="0.91042422686294056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'COMP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RBay'!$A$11:$C$57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'COMP RBay'!$O$11:$O$57</c:f>
              <c:numCache>
                <c:formatCode>0.00</c:formatCode>
                <c:ptCount val="47"/>
                <c:pt idx="0">
                  <c:v>10.730962224922996</c:v>
                </c:pt>
                <c:pt idx="1">
                  <c:v>10.169359075421088</c:v>
                </c:pt>
                <c:pt idx="2">
                  <c:v>9.2708688320020638</c:v>
                </c:pt>
                <c:pt idx="3">
                  <c:v>10.978197530775734</c:v>
                </c:pt>
                <c:pt idx="4">
                  <c:v>9.4232467055696905</c:v>
                </c:pt>
                <c:pt idx="5">
                  <c:v>8.5732738357932057</c:v>
                </c:pt>
                <c:pt idx="6">
                  <c:v>8.7137319173979613</c:v>
                </c:pt>
                <c:pt idx="7">
                  <c:v>11.416285816748955</c:v>
                </c:pt>
                <c:pt idx="8">
                  <c:v>8.3120466058487033</c:v>
                </c:pt>
                <c:pt idx="9">
                  <c:v>9.9071282913886609</c:v>
                </c:pt>
                <c:pt idx="10">
                  <c:v>11.569629566917198</c:v>
                </c:pt>
                <c:pt idx="11">
                  <c:v>9.8018937475525902</c:v>
                </c:pt>
                <c:pt idx="12">
                  <c:v>10.518672332162275</c:v>
                </c:pt>
                <c:pt idx="13">
                  <c:v>10.363305510398241</c:v>
                </c:pt>
                <c:pt idx="14">
                  <c:v>10.177177699785824</c:v>
                </c:pt>
                <c:pt idx="15">
                  <c:v>11.415340833274866</c:v>
                </c:pt>
                <c:pt idx="16">
                  <c:v>12.838160756854396</c:v>
                </c:pt>
                <c:pt idx="17">
                  <c:v>13.75718871751257</c:v>
                </c:pt>
                <c:pt idx="18">
                  <c:v>14.561363954664856</c:v>
                </c:pt>
                <c:pt idx="19">
                  <c:v>14.864652826882372</c:v>
                </c:pt>
                <c:pt idx="20">
                  <c:v>15.64921975953539</c:v>
                </c:pt>
                <c:pt idx="21">
                  <c:v>25.223462328684487</c:v>
                </c:pt>
                <c:pt idx="22">
                  <c:v>24.804411133660469</c:v>
                </c:pt>
                <c:pt idx="23">
                  <c:v>13.201160707711582</c:v>
                </c:pt>
                <c:pt idx="24">
                  <c:v>-2.582813432462514</c:v>
                </c:pt>
                <c:pt idx="25">
                  <c:v>-11.757468704720552</c:v>
                </c:pt>
                <c:pt idx="26">
                  <c:v>-5.4342169246792764</c:v>
                </c:pt>
                <c:pt idx="27">
                  <c:v>3.7229784625321138</c:v>
                </c:pt>
                <c:pt idx="28">
                  <c:v>21.039744696088878</c:v>
                </c:pt>
                <c:pt idx="29">
                  <c:v>24.514533139473766</c:v>
                </c:pt>
                <c:pt idx="30">
                  <c:v>17.880985328663488</c:v>
                </c:pt>
                <c:pt idx="31">
                  <c:v>14.303208863419799</c:v>
                </c:pt>
                <c:pt idx="32">
                  <c:v>8.9659747220572275</c:v>
                </c:pt>
                <c:pt idx="33">
                  <c:v>11.155012638746113</c:v>
                </c:pt>
                <c:pt idx="34">
                  <c:v>10.49284541000676</c:v>
                </c:pt>
                <c:pt idx="35">
                  <c:v>8.2588529183660917</c:v>
                </c:pt>
                <c:pt idx="36">
                  <c:v>6.8583913313875842</c:v>
                </c:pt>
                <c:pt idx="37">
                  <c:v>4.7828059150197877</c:v>
                </c:pt>
                <c:pt idx="38">
                  <c:v>5.1834891888210795</c:v>
                </c:pt>
                <c:pt idx="39">
                  <c:v>7.1553025243635036</c:v>
                </c:pt>
                <c:pt idx="40">
                  <c:v>10.49941367472722</c:v>
                </c:pt>
                <c:pt idx="41">
                  <c:v>12.06354925460754</c:v>
                </c:pt>
                <c:pt idx="42">
                  <c:v>10.798732474464016</c:v>
                </c:pt>
                <c:pt idx="43">
                  <c:v>9.885126332216986</c:v>
                </c:pt>
                <c:pt idx="44">
                  <c:v>7.5920192170274241</c:v>
                </c:pt>
                <c:pt idx="45">
                  <c:v>7.5898475937934666</c:v>
                </c:pt>
                <c:pt idx="46">
                  <c:v>7.4048396565656258</c:v>
                </c:pt>
              </c:numCache>
            </c:numRef>
          </c:val>
        </c:ser>
        <c:marker val="1"/>
        <c:axId val="246091136"/>
        <c:axId val="246097024"/>
      </c:lineChart>
      <c:catAx>
        <c:axId val="2460911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46097024"/>
        <c:crosses val="autoZero"/>
        <c:auto val="1"/>
        <c:lblAlgn val="ctr"/>
        <c:lblOffset val="100"/>
      </c:catAx>
      <c:valAx>
        <c:axId val="2460970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6091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63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68E-2"/>
          <c:y val="3.8152988608382718E-2"/>
          <c:w val="0.91042422686294056"/>
          <c:h val="0.94327017342010644"/>
        </c:manualLayout>
      </c:layout>
      <c:lineChart>
        <c:grouping val="standard"/>
        <c:ser>
          <c:idx val="1"/>
          <c:order val="0"/>
          <c:tx>
            <c:strRef>
              <c:f>'COMP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RBay'!$A$11:$A$57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'COMP RBay'!$N$11:$N$57</c:f>
              <c:numCache>
                <c:formatCode>0.00</c:formatCode>
                <c:ptCount val="47"/>
                <c:pt idx="0">
                  <c:v>-1.6025381986360987</c:v>
                </c:pt>
                <c:pt idx="1">
                  <c:v>3.8212313865232752</c:v>
                </c:pt>
                <c:pt idx="2">
                  <c:v>2.0592256297909945</c:v>
                </c:pt>
                <c:pt idx="3">
                  <c:v>6.4425638395959117</c:v>
                </c:pt>
                <c:pt idx="4">
                  <c:v>-2.9812163338957851</c:v>
                </c:pt>
                <c:pt idx="5">
                  <c:v>3.0147735940326412</c:v>
                </c:pt>
                <c:pt idx="6">
                  <c:v>2.1912566769868977</c:v>
                </c:pt>
                <c:pt idx="7">
                  <c:v>9.0886579519771331</c:v>
                </c:pt>
                <c:pt idx="8">
                  <c:v>-5.6843176825219253</c:v>
                </c:pt>
                <c:pt idx="9">
                  <c:v>4.5318437985856184</c:v>
                </c:pt>
                <c:pt idx="10">
                  <c:v>3.7370444453919642</c:v>
                </c:pt>
                <c:pt idx="11">
                  <c:v>7.3602312385724584</c:v>
                </c:pt>
                <c:pt idx="12">
                  <c:v>-5.0686319327529192</c:v>
                </c:pt>
                <c:pt idx="13">
                  <c:v>4.3848932426170366</c:v>
                </c:pt>
                <c:pt idx="14">
                  <c:v>3.5620918298217061</c:v>
                </c:pt>
                <c:pt idx="15">
                  <c:v>8.566737732001334</c:v>
                </c:pt>
                <c:pt idx="16">
                  <c:v>-3.8563191502532095</c:v>
                </c:pt>
                <c:pt idx="17">
                  <c:v>5.2350722504705987</c:v>
                </c:pt>
                <c:pt idx="18">
                  <c:v>4.2941956264797261</c:v>
                </c:pt>
                <c:pt idx="19">
                  <c:v>8.8541564769466525</c:v>
                </c:pt>
                <c:pt idx="20">
                  <c:v>-3.1996231961728681</c:v>
                </c:pt>
                <c:pt idx="21">
                  <c:v>13.947159635088365</c:v>
                </c:pt>
                <c:pt idx="22">
                  <c:v>3.9451826979230185</c:v>
                </c:pt>
                <c:pt idx="23">
                  <c:v>-1.2661752167364344</c:v>
                </c:pt>
                <c:pt idx="24">
                  <c:v>-16.696787312500089</c:v>
                </c:pt>
                <c:pt idx="25">
                  <c:v>3.2157276800080603</c:v>
                </c:pt>
                <c:pt idx="26">
                  <c:v>11.393649461891723</c:v>
                </c:pt>
                <c:pt idx="27">
                  <c:v>8.2946288655066329</c:v>
                </c:pt>
                <c:pt idx="28">
                  <c:v>-2.7891432976805017</c:v>
                </c:pt>
                <c:pt idx="29">
                  <c:v>6.1788272686479147</c:v>
                </c:pt>
                <c:pt idx="30">
                  <c:v>5.4591205286435187</c:v>
                </c:pt>
                <c:pt idx="31">
                  <c:v>5.0078055208675432</c:v>
                </c:pt>
                <c:pt idx="32">
                  <c:v>-7.3282731126857792</c:v>
                </c:pt>
                <c:pt idx="33">
                  <c:v>8.3118736570594773</c:v>
                </c:pt>
                <c:pt idx="34">
                  <c:v>4.8308845910282363</c:v>
                </c:pt>
                <c:pt idx="35">
                  <c:v>2.884711955607286</c:v>
                </c:pt>
                <c:pt idx="36">
                  <c:v>-8.527096028373899</c:v>
                </c:pt>
                <c:pt idx="37">
                  <c:v>6.2080562349453379</c:v>
                </c:pt>
                <c:pt idx="38">
                  <c:v>5.2317517148527708</c:v>
                </c:pt>
                <c:pt idx="39">
                  <c:v>4.8134314592294238</c:v>
                </c:pt>
                <c:pt idx="40">
                  <c:v>-5.6724024115263871</c:v>
                </c:pt>
                <c:pt idx="41">
                  <c:v>7.711447014158157</c:v>
                </c:pt>
                <c:pt idx="42">
                  <c:v>4.0440427206423228</c:v>
                </c:pt>
                <c:pt idx="43">
                  <c:v>3.949177937256962</c:v>
                </c:pt>
                <c:pt idx="44">
                  <c:v>-7.6408515766564724</c:v>
                </c:pt>
                <c:pt idx="45">
                  <c:v>7.7092729804091737</c:v>
                </c:pt>
                <c:pt idx="46">
                  <c:v>3.8651320319938356</c:v>
                </c:pt>
              </c:numCache>
            </c:numRef>
          </c:val>
        </c:ser>
        <c:marker val="1"/>
        <c:axId val="246139136"/>
        <c:axId val="246140928"/>
      </c:lineChart>
      <c:catAx>
        <c:axId val="2461391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46140928"/>
        <c:crosses val="autoZero"/>
        <c:auto val="1"/>
        <c:lblAlgn val="ctr"/>
        <c:lblOffset val="100"/>
      </c:catAx>
      <c:valAx>
        <c:axId val="24614092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6139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63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71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RBay'!$R$14:$R$24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'COMP RBay'!$T$14:$T$24</c:f>
              <c:numCache>
                <c:formatCode>0.00</c:formatCode>
                <c:ptCount val="11"/>
                <c:pt idx="0">
                  <c:v>10.288877961117585</c:v>
                </c:pt>
                <c:pt idx="1">
                  <c:v>9.5684580130141672</c:v>
                </c:pt>
                <c:pt idx="2">
                  <c:v>9.9152149750946954</c:v>
                </c:pt>
                <c:pt idx="3">
                  <c:v>10.637720116214174</c:v>
                </c:pt>
                <c:pt idx="4">
                  <c:v>14.04800410908871</c:v>
                </c:pt>
                <c:pt idx="5">
                  <c:v>19.607898207048692</c:v>
                </c:pt>
                <c:pt idx="6">
                  <c:v>-4.019913497966229</c:v>
                </c:pt>
                <c:pt idx="7">
                  <c:v>19.134834708022243</c:v>
                </c:pt>
                <c:pt idx="8">
                  <c:v>9.7009501710087402</c:v>
                </c:pt>
                <c:pt idx="9">
                  <c:v>5.9914618860712672</c:v>
                </c:pt>
                <c:pt idx="10">
                  <c:v>10.792706715991862</c:v>
                </c:pt>
              </c:numCache>
            </c:numRef>
          </c:val>
        </c:ser>
        <c:axId val="246877184"/>
        <c:axId val="246924032"/>
      </c:barChart>
      <c:catAx>
        <c:axId val="2468771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6924032"/>
        <c:crosses val="autoZero"/>
        <c:auto val="1"/>
        <c:lblAlgn val="ctr"/>
        <c:lblOffset val="100"/>
      </c:catAx>
      <c:valAx>
        <c:axId val="2469240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6877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68E-2"/>
          <c:y val="3.8152988608382718E-2"/>
          <c:w val="0.91042422686294056"/>
          <c:h val="0.82867440539005532"/>
        </c:manualLayout>
      </c:layout>
      <c:lineChart>
        <c:grouping val="standard"/>
        <c:ser>
          <c:idx val="1"/>
          <c:order val="0"/>
          <c:tx>
            <c:strRef>
              <c:f>'COMP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Port Shepstone'!$A$11:$C$57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'COMP Port Shepstone'!$O$11:$O$57</c:f>
              <c:numCache>
                <c:formatCode>0.00</c:formatCode>
                <c:ptCount val="47"/>
                <c:pt idx="0">
                  <c:v>10.730962224923012</c:v>
                </c:pt>
                <c:pt idx="1">
                  <c:v>10.169359075421072</c:v>
                </c:pt>
                <c:pt idx="2">
                  <c:v>9.270868832002062</c:v>
                </c:pt>
                <c:pt idx="3">
                  <c:v>10.978197530775724</c:v>
                </c:pt>
                <c:pt idx="4">
                  <c:v>9.423246705569678</c:v>
                </c:pt>
                <c:pt idx="5">
                  <c:v>8.5732738357932003</c:v>
                </c:pt>
                <c:pt idx="6">
                  <c:v>8.7137319173979719</c:v>
                </c:pt>
                <c:pt idx="7">
                  <c:v>11.416285816748967</c:v>
                </c:pt>
                <c:pt idx="8">
                  <c:v>8.3120466058487033</c:v>
                </c:pt>
                <c:pt idx="9">
                  <c:v>9.9071282913886574</c:v>
                </c:pt>
                <c:pt idx="10">
                  <c:v>11.569629566917195</c:v>
                </c:pt>
                <c:pt idx="11">
                  <c:v>9.8018937475525902</c:v>
                </c:pt>
                <c:pt idx="12">
                  <c:v>10.51867233216228</c:v>
                </c:pt>
                <c:pt idx="13">
                  <c:v>10.363305510398238</c:v>
                </c:pt>
                <c:pt idx="14">
                  <c:v>10.177177699785824</c:v>
                </c:pt>
                <c:pt idx="15">
                  <c:v>11.415340833274861</c:v>
                </c:pt>
                <c:pt idx="16">
                  <c:v>12.838160756854389</c:v>
                </c:pt>
                <c:pt idx="17">
                  <c:v>13.757188717512578</c:v>
                </c:pt>
                <c:pt idx="18">
                  <c:v>14.561363954664857</c:v>
                </c:pt>
                <c:pt idx="19">
                  <c:v>14.864652826882377</c:v>
                </c:pt>
                <c:pt idx="20">
                  <c:v>9.3791729767591256</c:v>
                </c:pt>
                <c:pt idx="21">
                  <c:v>4.8838630525202964</c:v>
                </c:pt>
                <c:pt idx="22">
                  <c:v>5.9875677676206545</c:v>
                </c:pt>
                <c:pt idx="23">
                  <c:v>19.274204317241722</c:v>
                </c:pt>
                <c:pt idx="24">
                  <c:v>19.184528291502115</c:v>
                </c:pt>
                <c:pt idx="25">
                  <c:v>20.222575818236201</c:v>
                </c:pt>
                <c:pt idx="26">
                  <c:v>20.41758456369886</c:v>
                </c:pt>
                <c:pt idx="27">
                  <c:v>4.926201918974674</c:v>
                </c:pt>
                <c:pt idx="28">
                  <c:v>7.7316350796358764</c:v>
                </c:pt>
                <c:pt idx="29">
                  <c:v>7.2835798367471716</c:v>
                </c:pt>
                <c:pt idx="30">
                  <c:v>5.8880573250638912</c:v>
                </c:pt>
                <c:pt idx="31">
                  <c:v>11.476510464066337</c:v>
                </c:pt>
                <c:pt idx="32">
                  <c:v>10.056619782338339</c:v>
                </c:pt>
                <c:pt idx="33">
                  <c:v>10.525951996139566</c:v>
                </c:pt>
                <c:pt idx="34">
                  <c:v>9.4292273332190391</c:v>
                </c:pt>
                <c:pt idx="35">
                  <c:v>9.6503741822535982</c:v>
                </c:pt>
                <c:pt idx="36">
                  <c:v>10.321730379107215</c:v>
                </c:pt>
                <c:pt idx="37">
                  <c:v>10.450347933583977</c:v>
                </c:pt>
                <c:pt idx="38">
                  <c:v>9.692789677212156</c:v>
                </c:pt>
                <c:pt idx="39">
                  <c:v>7.1281145895548113</c:v>
                </c:pt>
                <c:pt idx="40">
                  <c:v>7.8122735746625249</c:v>
                </c:pt>
                <c:pt idx="41">
                  <c:v>8.3931925227777544</c:v>
                </c:pt>
                <c:pt idx="42">
                  <c:v>8.0864070171491242</c:v>
                </c:pt>
                <c:pt idx="43">
                  <c:v>9.4363736143684296</c:v>
                </c:pt>
                <c:pt idx="44">
                  <c:v>8.2144469343310274</c:v>
                </c:pt>
                <c:pt idx="45">
                  <c:v>8.0842230870288763</c:v>
                </c:pt>
                <c:pt idx="46">
                  <c:v>7.6746974198319702</c:v>
                </c:pt>
              </c:numCache>
            </c:numRef>
          </c:val>
        </c:ser>
        <c:marker val="1"/>
        <c:axId val="247558912"/>
        <c:axId val="247560448"/>
      </c:lineChart>
      <c:catAx>
        <c:axId val="2475589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7560448"/>
        <c:crosses val="autoZero"/>
        <c:auto val="1"/>
        <c:lblAlgn val="ctr"/>
        <c:lblOffset val="100"/>
      </c:catAx>
      <c:valAx>
        <c:axId val="24756044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7558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597"/>
          <c:h val="0.1437361425712218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738E-2"/>
          <c:y val="3.8152988608382718E-2"/>
          <c:w val="0.91042422686294056"/>
          <c:h val="0.82867440539005555"/>
        </c:manualLayout>
      </c:layout>
      <c:lineChart>
        <c:grouping val="standard"/>
        <c:ser>
          <c:idx val="1"/>
          <c:order val="0"/>
          <c:tx>
            <c:strRef>
              <c:f>'COMP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Port Shepstone'!$A$11:$C$57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'COMP Port Shepstone'!$N$11:$N$57</c:f>
              <c:numCache>
                <c:formatCode>0.00</c:formatCode>
                <c:ptCount val="47"/>
                <c:pt idx="0">
                  <c:v>-1.602538198636096</c:v>
                </c:pt>
                <c:pt idx="1">
                  <c:v>3.8212313865232646</c:v>
                </c:pt>
                <c:pt idx="2">
                  <c:v>2.0592256297909839</c:v>
                </c:pt>
                <c:pt idx="3">
                  <c:v>6.4425638395959188</c:v>
                </c:pt>
                <c:pt idx="4">
                  <c:v>-2.9812163338957833</c:v>
                </c:pt>
                <c:pt idx="5">
                  <c:v>3.014773594032639</c:v>
                </c:pt>
                <c:pt idx="6">
                  <c:v>2.1912566769869022</c:v>
                </c:pt>
                <c:pt idx="7">
                  <c:v>9.0886579519771384</c:v>
                </c:pt>
                <c:pt idx="8">
                  <c:v>-5.6843176825219341</c:v>
                </c:pt>
                <c:pt idx="9">
                  <c:v>4.5318437985856157</c:v>
                </c:pt>
                <c:pt idx="10">
                  <c:v>3.7370444453919682</c:v>
                </c:pt>
                <c:pt idx="11">
                  <c:v>7.3602312385724664</c:v>
                </c:pt>
                <c:pt idx="12">
                  <c:v>-5.0686319327529237</c:v>
                </c:pt>
                <c:pt idx="13">
                  <c:v>4.384893242617026</c:v>
                </c:pt>
                <c:pt idx="14">
                  <c:v>3.5620918298217132</c:v>
                </c:pt>
                <c:pt idx="15">
                  <c:v>8.5667377320013376</c:v>
                </c:pt>
                <c:pt idx="16">
                  <c:v>-3.8563191502532179</c:v>
                </c:pt>
                <c:pt idx="17">
                  <c:v>5.2350722504706058</c:v>
                </c:pt>
                <c:pt idx="18">
                  <c:v>4.2941956264797243</c:v>
                </c:pt>
                <c:pt idx="19">
                  <c:v>8.8541564769466596</c:v>
                </c:pt>
                <c:pt idx="20">
                  <c:v>-8.4477596938713315</c:v>
                </c:pt>
                <c:pt idx="21">
                  <c:v>0.9100782704370638</c:v>
                </c:pt>
                <c:pt idx="22">
                  <c:v>5.3916952047790447</c:v>
                </c:pt>
                <c:pt idx="23">
                  <c:v>22.500149535262871</c:v>
                </c:pt>
                <c:pt idx="24">
                  <c:v>-8.5165930271574979</c:v>
                </c:pt>
                <c:pt idx="25">
                  <c:v>1.7889629601928814</c:v>
                </c:pt>
                <c:pt idx="26">
                  <c:v>5.5626473086096899</c:v>
                </c:pt>
                <c:pt idx="27">
                  <c:v>6.7408507803302857</c:v>
                </c:pt>
                <c:pt idx="28">
                  <c:v>-6.0705826038500259</c:v>
                </c:pt>
                <c:pt idx="29">
                  <c:v>1.3656232560400066</c:v>
                </c:pt>
                <c:pt idx="30">
                  <c:v>4.1895103296217062</c:v>
                </c:pt>
                <c:pt idx="31">
                  <c:v>12.374311792575449</c:v>
                </c:pt>
                <c:pt idx="32">
                  <c:v>-7.266973699568112</c:v>
                </c:pt>
                <c:pt idx="33">
                  <c:v>1.7978930500804469</c:v>
                </c:pt>
                <c:pt idx="34">
                  <c:v>3.1556607808740931</c:v>
                </c:pt>
                <c:pt idx="35">
                  <c:v>12.601410398413924</c:v>
                </c:pt>
                <c:pt idx="36">
                  <c:v>-6.6991973255786803</c:v>
                </c:pt>
                <c:pt idx="37">
                  <c:v>1.9165731687660015</c:v>
                </c:pt>
                <c:pt idx="38">
                  <c:v>2.4481354178663368</c:v>
                </c:pt>
                <c:pt idx="39">
                  <c:v>9.9687302292461037</c:v>
                </c:pt>
                <c:pt idx="40">
                  <c:v>-6.1033445682326555</c:v>
                </c:pt>
                <c:pt idx="41">
                  <c:v>2.4657246384241134</c:v>
                </c:pt>
                <c:pt idx="42">
                  <c:v>2.1581762212288176</c:v>
                </c:pt>
                <c:pt idx="43">
                  <c:v>11.342206475195786</c:v>
                </c:pt>
                <c:pt idx="44">
                  <c:v>-7.1517604161723689</c:v>
                </c:pt>
                <c:pt idx="45">
                  <c:v>2.342418728196471</c:v>
                </c:pt>
                <c:pt idx="46">
                  <c:v>1.7711040465698817</c:v>
                </c:pt>
              </c:numCache>
            </c:numRef>
          </c:val>
        </c:ser>
        <c:marker val="1"/>
        <c:axId val="247594368"/>
        <c:axId val="247686272"/>
      </c:lineChart>
      <c:catAx>
        <c:axId val="2475943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47686272"/>
        <c:crosses val="autoZero"/>
        <c:auto val="1"/>
        <c:lblAlgn val="ctr"/>
        <c:lblOffset val="100"/>
      </c:catAx>
      <c:valAx>
        <c:axId val="247686272"/>
        <c:scaling>
          <c:orientation val="minMax"/>
          <c:max val="1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7594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597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71"/>
          <c:h val="0.84753318442644288"/>
        </c:manualLayout>
      </c:layout>
      <c:barChart>
        <c:barDir val="col"/>
        <c:grouping val="clustered"/>
        <c:ser>
          <c:idx val="0"/>
          <c:order val="0"/>
          <c:tx>
            <c:strRef>
              <c:f>'COMP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Port Shepstone'!$R$14:$R$24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'COMP Port Shepstone'!$T$14:$T$24</c:f>
              <c:numCache>
                <c:formatCode>0.00</c:formatCode>
                <c:ptCount val="11"/>
                <c:pt idx="0">
                  <c:v>10.288877961117567</c:v>
                </c:pt>
                <c:pt idx="1">
                  <c:v>9.5684580130141672</c:v>
                </c:pt>
                <c:pt idx="2">
                  <c:v>9.9152149750946936</c:v>
                </c:pt>
                <c:pt idx="3">
                  <c:v>10.637720116214162</c:v>
                </c:pt>
                <c:pt idx="4">
                  <c:v>14.048004109088726</c:v>
                </c:pt>
                <c:pt idx="5">
                  <c:v>10.154550131444411</c:v>
                </c:pt>
                <c:pt idx="6">
                  <c:v>15.478159292235864</c:v>
                </c:pt>
                <c:pt idx="7">
                  <c:v>8.1699436968445109</c:v>
                </c:pt>
                <c:pt idx="8">
                  <c:v>9.8994519274607207</c:v>
                </c:pt>
                <c:pt idx="9">
                  <c:v>9.3087344758967383</c:v>
                </c:pt>
                <c:pt idx="10">
                  <c:v>8.4636055561019621</c:v>
                </c:pt>
              </c:numCache>
            </c:numRef>
          </c:val>
        </c:ser>
        <c:axId val="247701888"/>
        <c:axId val="247703424"/>
      </c:barChart>
      <c:catAx>
        <c:axId val="2477018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7703424"/>
        <c:crosses val="autoZero"/>
        <c:auto val="1"/>
        <c:lblAlgn val="ctr"/>
        <c:lblOffset val="100"/>
      </c:catAx>
      <c:valAx>
        <c:axId val="2477034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7701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738E-2"/>
          <c:y val="3.8152988608382718E-2"/>
          <c:w val="0.91042422686294056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'COMP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Newcastle'!$A$11:$A$57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'COMP Newcastle'!$O$11:$O$57</c:f>
              <c:numCache>
                <c:formatCode>0.00</c:formatCode>
                <c:ptCount val="47"/>
                <c:pt idx="0">
                  <c:v>10.730962224923015</c:v>
                </c:pt>
                <c:pt idx="1">
                  <c:v>10.169359075421076</c:v>
                </c:pt>
                <c:pt idx="2">
                  <c:v>9.2708688320020674</c:v>
                </c:pt>
                <c:pt idx="3">
                  <c:v>10.978197530775725</c:v>
                </c:pt>
                <c:pt idx="4">
                  <c:v>9.4232467055696887</c:v>
                </c:pt>
                <c:pt idx="5">
                  <c:v>8.5732738357932163</c:v>
                </c:pt>
                <c:pt idx="6">
                  <c:v>8.7137319173979577</c:v>
                </c:pt>
                <c:pt idx="7">
                  <c:v>11.416285816748958</c:v>
                </c:pt>
                <c:pt idx="8">
                  <c:v>8.3120466058486979</c:v>
                </c:pt>
                <c:pt idx="9">
                  <c:v>9.907128291388652</c:v>
                </c:pt>
                <c:pt idx="10">
                  <c:v>11.569629566917216</c:v>
                </c:pt>
                <c:pt idx="11">
                  <c:v>9.8018937475526027</c:v>
                </c:pt>
                <c:pt idx="12">
                  <c:v>10.518672332162279</c:v>
                </c:pt>
                <c:pt idx="13">
                  <c:v>10.363305510398241</c:v>
                </c:pt>
                <c:pt idx="14">
                  <c:v>10.177177699785815</c:v>
                </c:pt>
                <c:pt idx="15">
                  <c:v>11.415340833274865</c:v>
                </c:pt>
                <c:pt idx="16">
                  <c:v>12.838160756854386</c:v>
                </c:pt>
                <c:pt idx="17">
                  <c:v>13.757188717512575</c:v>
                </c:pt>
                <c:pt idx="18">
                  <c:v>14.561363954664856</c:v>
                </c:pt>
                <c:pt idx="19">
                  <c:v>14.864652826882358</c:v>
                </c:pt>
                <c:pt idx="20">
                  <c:v>14.345184713815723</c:v>
                </c:pt>
                <c:pt idx="21">
                  <c:v>10.399634543606318</c:v>
                </c:pt>
                <c:pt idx="22">
                  <c:v>11.830510878646557</c:v>
                </c:pt>
                <c:pt idx="23">
                  <c:v>15.143982132576445</c:v>
                </c:pt>
                <c:pt idx="24">
                  <c:v>6.3085550652438984</c:v>
                </c:pt>
                <c:pt idx="25">
                  <c:v>14.434533840743038</c:v>
                </c:pt>
                <c:pt idx="26">
                  <c:v>9.9614108037412379</c:v>
                </c:pt>
                <c:pt idx="27">
                  <c:v>4.9769016728715778</c:v>
                </c:pt>
                <c:pt idx="28">
                  <c:v>14.489859106832078</c:v>
                </c:pt>
                <c:pt idx="29">
                  <c:v>8.9061766093139738</c:v>
                </c:pt>
                <c:pt idx="30">
                  <c:v>10.401851942560105</c:v>
                </c:pt>
                <c:pt idx="31">
                  <c:v>12.735950241609803</c:v>
                </c:pt>
                <c:pt idx="32">
                  <c:v>9.7237045018052104</c:v>
                </c:pt>
                <c:pt idx="33">
                  <c:v>11.15446503964089</c:v>
                </c:pt>
                <c:pt idx="34">
                  <c:v>9.5986462568397943</c:v>
                </c:pt>
                <c:pt idx="35">
                  <c:v>8.81208857128963</c:v>
                </c:pt>
                <c:pt idx="36">
                  <c:v>8.3046378399609093</c:v>
                </c:pt>
                <c:pt idx="37">
                  <c:v>9.4649772203982447</c:v>
                </c:pt>
                <c:pt idx="38">
                  <c:v>8.0395543420450188</c:v>
                </c:pt>
                <c:pt idx="39">
                  <c:v>7.27733866346707</c:v>
                </c:pt>
                <c:pt idx="40">
                  <c:v>9.2546530992659317</c:v>
                </c:pt>
                <c:pt idx="41">
                  <c:v>8.8344372079528668</c:v>
                </c:pt>
                <c:pt idx="42">
                  <c:v>9.1268710385357288</c:v>
                </c:pt>
                <c:pt idx="43">
                  <c:v>9.61450005934398</c:v>
                </c:pt>
                <c:pt idx="44">
                  <c:v>7.9199512909464715</c:v>
                </c:pt>
                <c:pt idx="45">
                  <c:v>8.1118637314510114</c:v>
                </c:pt>
                <c:pt idx="46">
                  <c:v>7.5292929955701133</c:v>
                </c:pt>
              </c:numCache>
            </c:numRef>
          </c:val>
        </c:ser>
        <c:marker val="1"/>
        <c:axId val="247814016"/>
        <c:axId val="247815552"/>
      </c:lineChart>
      <c:catAx>
        <c:axId val="2478140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47815552"/>
        <c:crosses val="autoZero"/>
        <c:auto val="1"/>
        <c:lblAlgn val="ctr"/>
        <c:lblOffset val="100"/>
      </c:catAx>
      <c:valAx>
        <c:axId val="2478155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78140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793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'COMP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Newcastle'!$A$11:$C$57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'COMP Newcastle'!$N$11:$N$57</c:f>
              <c:numCache>
                <c:formatCode>0.00</c:formatCode>
                <c:ptCount val="47"/>
                <c:pt idx="0">
                  <c:v>-1.6025381986360985</c:v>
                </c:pt>
                <c:pt idx="1">
                  <c:v>3.821231386523257</c:v>
                </c:pt>
                <c:pt idx="2">
                  <c:v>2.0592256297910021</c:v>
                </c:pt>
                <c:pt idx="3">
                  <c:v>6.4425638395959117</c:v>
                </c:pt>
                <c:pt idx="4">
                  <c:v>-2.9812163338957793</c:v>
                </c:pt>
                <c:pt idx="5">
                  <c:v>3.0147735940326372</c:v>
                </c:pt>
                <c:pt idx="6">
                  <c:v>2.1912566769868915</c:v>
                </c:pt>
                <c:pt idx="7">
                  <c:v>9.0886579519771402</c:v>
                </c:pt>
                <c:pt idx="8">
                  <c:v>-5.6843176825219262</c:v>
                </c:pt>
                <c:pt idx="9">
                  <c:v>4.5318437985856113</c:v>
                </c:pt>
                <c:pt idx="10">
                  <c:v>3.737044445391982</c:v>
                </c:pt>
                <c:pt idx="11">
                  <c:v>7.3602312385724584</c:v>
                </c:pt>
                <c:pt idx="12">
                  <c:v>-5.0686319327529272</c:v>
                </c:pt>
                <c:pt idx="13">
                  <c:v>4.3848932426170277</c:v>
                </c:pt>
                <c:pt idx="14">
                  <c:v>3.5620918298217119</c:v>
                </c:pt>
                <c:pt idx="15">
                  <c:v>8.5667377320013429</c:v>
                </c:pt>
                <c:pt idx="16">
                  <c:v>-3.8563191502532255</c:v>
                </c:pt>
                <c:pt idx="17">
                  <c:v>5.2350722504706066</c:v>
                </c:pt>
                <c:pt idx="18">
                  <c:v>4.2941956264797243</c:v>
                </c:pt>
                <c:pt idx="19">
                  <c:v>8.854156476946649</c:v>
                </c:pt>
                <c:pt idx="20">
                  <c:v>-4.2911228539615456</c:v>
                </c:pt>
                <c:pt idx="21">
                  <c:v>1.6038720537239255</c:v>
                </c:pt>
                <c:pt idx="22">
                  <c:v>5.6459401048098803</c:v>
                </c:pt>
                <c:pt idx="23">
                  <c:v>12.07944012738573</c:v>
                </c:pt>
                <c:pt idx="24">
                  <c:v>-11.635221851219248</c:v>
                </c:pt>
                <c:pt idx="25">
                  <c:v>9.370235798489178</c:v>
                </c:pt>
                <c:pt idx="26">
                  <c:v>1.5163537589066167</c:v>
                </c:pt>
                <c:pt idx="27">
                  <c:v>6.9989215289584186</c:v>
                </c:pt>
                <c:pt idx="28">
                  <c:v>-3.6276472343743009</c:v>
                </c:pt>
                <c:pt idx="29">
                  <c:v>4.0362378694008916</c:v>
                </c:pt>
                <c:pt idx="30">
                  <c:v>2.9105401215678812</c:v>
                </c:pt>
                <c:pt idx="31">
                  <c:v>9.2610756173774398</c:v>
                </c:pt>
                <c:pt idx="32">
                  <c:v>-6.2026661917792065</c:v>
                </c:pt>
                <c:pt idx="33">
                  <c:v>5.3928357378767586</c:v>
                </c:pt>
                <c:pt idx="34">
                  <c:v>1.4701107945746632</c:v>
                </c:pt>
                <c:pt idx="35">
                  <c:v>8.4769405783649248</c:v>
                </c:pt>
                <c:pt idx="36">
                  <c:v>-6.6400948475712669</c:v>
                </c:pt>
                <c:pt idx="37">
                  <c:v>6.5219790521578043</c:v>
                </c:pt>
                <c:pt idx="38">
                  <c:v>0.14879487172558953</c:v>
                </c:pt>
                <c:pt idx="39">
                  <c:v>7.7116391535623867</c:v>
                </c:pt>
                <c:pt idx="40">
                  <c:v>-4.9193037608179608</c:v>
                </c:pt>
                <c:pt idx="41">
                  <c:v>6.1122735878865084</c:v>
                </c:pt>
                <c:pt idx="42">
                  <c:v>0.41789072469202532</c:v>
                </c:pt>
                <c:pt idx="43">
                  <c:v>8.1929442677863236</c:v>
                </c:pt>
                <c:pt idx="44">
                  <c:v>-6.3891720412302764</c:v>
                </c:pt>
                <c:pt idx="45">
                  <c:v>6.3009714620806472</c:v>
                </c:pt>
                <c:pt idx="46">
                  <c:v>-0.12322032895150527</c:v>
                </c:pt>
              </c:numCache>
            </c:numRef>
          </c:val>
        </c:ser>
        <c:marker val="1"/>
        <c:axId val="247997184"/>
        <c:axId val="247998720"/>
      </c:lineChart>
      <c:catAx>
        <c:axId val="2479971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47998720"/>
        <c:crosses val="autoZero"/>
        <c:auto val="1"/>
        <c:lblAlgn val="ctr"/>
        <c:lblOffset val="100"/>
      </c:catAx>
      <c:valAx>
        <c:axId val="2479987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7997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71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Newcastle'!$R$14:$R$24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'COMP Newcastle'!$T$14:$T$24</c:f>
              <c:numCache>
                <c:formatCode>0.00</c:formatCode>
                <c:ptCount val="11"/>
                <c:pt idx="0">
                  <c:v>10.288877961117564</c:v>
                </c:pt>
                <c:pt idx="1">
                  <c:v>9.5684580130141761</c:v>
                </c:pt>
                <c:pt idx="2">
                  <c:v>9.9152149750946883</c:v>
                </c:pt>
                <c:pt idx="3">
                  <c:v>10.637720116214165</c:v>
                </c:pt>
                <c:pt idx="4">
                  <c:v>14.048004109088721</c:v>
                </c:pt>
                <c:pt idx="5">
                  <c:v>12.973894515371059</c:v>
                </c:pt>
                <c:pt idx="6">
                  <c:v>8.7722043939197309</c:v>
                </c:pt>
                <c:pt idx="7">
                  <c:v>11.591537590887262</c:v>
                </c:pt>
                <c:pt idx="8">
                  <c:v>9.7910312771734329</c:v>
                </c:pt>
                <c:pt idx="9">
                  <c:v>8.2457323641945326</c:v>
                </c:pt>
                <c:pt idx="10">
                  <c:v>9.2148384486865513</c:v>
                </c:pt>
              </c:numCache>
            </c:numRef>
          </c:val>
        </c:ser>
        <c:axId val="248018432"/>
        <c:axId val="248019968"/>
      </c:barChart>
      <c:catAx>
        <c:axId val="2480184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019968"/>
        <c:crosses val="autoZero"/>
        <c:auto val="1"/>
        <c:lblAlgn val="ctr"/>
        <c:lblOffset val="100"/>
      </c:catAx>
      <c:valAx>
        <c:axId val="2480199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0184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20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Rates'!$B$23:$B$49</c:f>
              <c:numCache>
                <c:formatCode>0.00</c:formatCode>
                <c:ptCount val="27"/>
                <c:pt idx="0">
                  <c:v>14.123801408917169</c:v>
                </c:pt>
                <c:pt idx="1">
                  <c:v>14.007573188625502</c:v>
                </c:pt>
                <c:pt idx="2">
                  <c:v>14.625064576883402</c:v>
                </c:pt>
                <c:pt idx="3">
                  <c:v>12.222453115383463</c:v>
                </c:pt>
                <c:pt idx="4">
                  <c:v>9.2344782465539499</c:v>
                </c:pt>
                <c:pt idx="5">
                  <c:v>6.7650458206522837</c:v>
                </c:pt>
                <c:pt idx="6">
                  <c:v>8.1580497940220429</c:v>
                </c:pt>
                <c:pt idx="7">
                  <c:v>9.276273864496245</c:v>
                </c:pt>
                <c:pt idx="8">
                  <c:v>12.556655338965198</c:v>
                </c:pt>
                <c:pt idx="9">
                  <c:v>12.848894151740268</c:v>
                </c:pt>
                <c:pt idx="10">
                  <c:v>10.947564636958232</c:v>
                </c:pt>
                <c:pt idx="11">
                  <c:v>10.363694759306991</c:v>
                </c:pt>
                <c:pt idx="12">
                  <c:v>9.9261121779960355</c:v>
                </c:pt>
                <c:pt idx="13">
                  <c:v>11.171259573172701</c:v>
                </c:pt>
                <c:pt idx="14">
                  <c:v>9.9341614311913933</c:v>
                </c:pt>
                <c:pt idx="15">
                  <c:v>9.0581612076092171</c:v>
                </c:pt>
                <c:pt idx="16">
                  <c:v>9.2536353032148764</c:v>
                </c:pt>
                <c:pt idx="17">
                  <c:v>8.7298067438460567</c:v>
                </c:pt>
                <c:pt idx="18">
                  <c:v>7.9026063366338768</c:v>
                </c:pt>
                <c:pt idx="19">
                  <c:v>8.2764995112773043</c:v>
                </c:pt>
                <c:pt idx="20">
                  <c:v>8.8784595562996405</c:v>
                </c:pt>
                <c:pt idx="21">
                  <c:v>9.7462427851894162</c:v>
                </c:pt>
                <c:pt idx="22">
                  <c:v>9.2903750122387745</c:v>
                </c:pt>
                <c:pt idx="23">
                  <c:v>9.2041878068410501</c:v>
                </c:pt>
                <c:pt idx="24">
                  <c:v>7.3975585400607944</c:v>
                </c:pt>
                <c:pt idx="25">
                  <c:v>7.2925620203871642</c:v>
                </c:pt>
                <c:pt idx="26">
                  <c:v>7.5765420370435725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Rates'!$C$23:$C$49</c:f>
              <c:numCache>
                <c:formatCode>0.00</c:formatCode>
                <c:ptCount val="27"/>
                <c:pt idx="0">
                  <c:v>13.680315211925503</c:v>
                </c:pt>
                <c:pt idx="1">
                  <c:v>13.537109089827318</c:v>
                </c:pt>
                <c:pt idx="2">
                  <c:v>14.169433872022323</c:v>
                </c:pt>
                <c:pt idx="3">
                  <c:v>11.957034151454021</c:v>
                </c:pt>
                <c:pt idx="4">
                  <c:v>9.2048173162765714</c:v>
                </c:pt>
                <c:pt idx="5">
                  <c:v>6.8576292092570723</c:v>
                </c:pt>
                <c:pt idx="6">
                  <c:v>8.4329589426466747</c:v>
                </c:pt>
                <c:pt idx="7">
                  <c:v>9.6158332110120526</c:v>
                </c:pt>
                <c:pt idx="8">
                  <c:v>12.667837850264169</c:v>
                </c:pt>
                <c:pt idx="9">
                  <c:v>12.890684637876271</c:v>
                </c:pt>
                <c:pt idx="10">
                  <c:v>10.66655193461604</c:v>
                </c:pt>
                <c:pt idx="11">
                  <c:v>10.544262245510849</c:v>
                </c:pt>
                <c:pt idx="12">
                  <c:v>9.9075490606205392</c:v>
                </c:pt>
                <c:pt idx="13">
                  <c:v>10.986539970717631</c:v>
                </c:pt>
                <c:pt idx="14">
                  <c:v>9.9335040887845363</c:v>
                </c:pt>
                <c:pt idx="15">
                  <c:v>8.6509543593551168</c:v>
                </c:pt>
                <c:pt idx="16">
                  <c:v>8.7610673687591412</c:v>
                </c:pt>
                <c:pt idx="17">
                  <c:v>8.2557651239793497</c:v>
                </c:pt>
                <c:pt idx="18">
                  <c:v>7.7337502992635452</c:v>
                </c:pt>
                <c:pt idx="19">
                  <c:v>8.0834177625748485</c:v>
                </c:pt>
                <c:pt idx="20">
                  <c:v>8.8876578550852567</c:v>
                </c:pt>
                <c:pt idx="21">
                  <c:v>9.6969175107241909</c:v>
                </c:pt>
                <c:pt idx="22">
                  <c:v>9.2220508693714542</c:v>
                </c:pt>
                <c:pt idx="23">
                  <c:v>9.1221419783207178</c:v>
                </c:pt>
                <c:pt idx="24">
                  <c:v>8.010608430524627</c:v>
                </c:pt>
                <c:pt idx="25">
                  <c:v>7.9422039902888377</c:v>
                </c:pt>
                <c:pt idx="26">
                  <c:v>7.5683246093726977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Rates'!$D$23:$D$49</c:f>
              <c:numCache>
                <c:formatCode>0.00</c:formatCode>
                <c:ptCount val="27"/>
                <c:pt idx="0">
                  <c:v>16.078577741576058</c:v>
                </c:pt>
                <c:pt idx="1">
                  <c:v>16.135710946553068</c:v>
                </c:pt>
                <c:pt idx="2">
                  <c:v>15.872134746154268</c:v>
                </c:pt>
                <c:pt idx="3">
                  <c:v>10.153384999988766</c:v>
                </c:pt>
                <c:pt idx="4">
                  <c:v>5.5749786475443086</c:v>
                </c:pt>
                <c:pt idx="5">
                  <c:v>2.9207992046909372</c:v>
                </c:pt>
                <c:pt idx="6">
                  <c:v>5.2212746240762495</c:v>
                </c:pt>
                <c:pt idx="7">
                  <c:v>8.8634537770701343</c:v>
                </c:pt>
                <c:pt idx="8">
                  <c:v>14.447697064946476</c:v>
                </c:pt>
                <c:pt idx="9">
                  <c:v>14.895272296944938</c:v>
                </c:pt>
                <c:pt idx="10">
                  <c:v>12.359864949326473</c:v>
                </c:pt>
                <c:pt idx="11">
                  <c:v>11.66111250080901</c:v>
                </c:pt>
                <c:pt idx="12">
                  <c:v>10.008058542270323</c:v>
                </c:pt>
                <c:pt idx="13">
                  <c:v>11.086040231426345</c:v>
                </c:pt>
                <c:pt idx="14">
                  <c:v>9.930655390561995</c:v>
                </c:pt>
                <c:pt idx="15">
                  <c:v>8.1742595701626559</c:v>
                </c:pt>
                <c:pt idx="16">
                  <c:v>8.1315282843800833</c:v>
                </c:pt>
                <c:pt idx="17">
                  <c:v>7.5621030605275665</c:v>
                </c:pt>
                <c:pt idx="18">
                  <c:v>7.1943989823802221</c:v>
                </c:pt>
                <c:pt idx="19">
                  <c:v>8.0390042082104554</c:v>
                </c:pt>
                <c:pt idx="20">
                  <c:v>9.2769303480328169</c:v>
                </c:pt>
                <c:pt idx="21">
                  <c:v>10.135573865055591</c:v>
                </c:pt>
                <c:pt idx="22">
                  <c:v>9.5893680605143512</c:v>
                </c:pt>
                <c:pt idx="23">
                  <c:v>9.3124043686508244</c:v>
                </c:pt>
                <c:pt idx="24">
                  <c:v>7.9629657511271059</c:v>
                </c:pt>
                <c:pt idx="25">
                  <c:v>7.886703961235396</c:v>
                </c:pt>
                <c:pt idx="26">
                  <c:v>7.5077687332272953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Rates'!$E$23:$E$49</c:f>
              <c:numCache>
                <c:formatCode>0.00</c:formatCode>
                <c:ptCount val="27"/>
                <c:pt idx="0">
                  <c:v>16.003668118680363</c:v>
                </c:pt>
                <c:pt idx="1">
                  <c:v>7.0606181457909285</c:v>
                </c:pt>
                <c:pt idx="2">
                  <c:v>9.8919616835323527</c:v>
                </c:pt>
                <c:pt idx="3">
                  <c:v>13.668803015103903</c:v>
                </c:pt>
                <c:pt idx="4">
                  <c:v>6.8943642314505604</c:v>
                </c:pt>
                <c:pt idx="5">
                  <c:v>17.118248421692009</c:v>
                </c:pt>
                <c:pt idx="6">
                  <c:v>15.631366329057448</c:v>
                </c:pt>
                <c:pt idx="7">
                  <c:v>23.109763831118226</c:v>
                </c:pt>
                <c:pt idx="8">
                  <c:v>13.522894624599047</c:v>
                </c:pt>
                <c:pt idx="9">
                  <c:v>8.3741456508441789</c:v>
                </c:pt>
                <c:pt idx="10">
                  <c:v>7.4201502571979896</c:v>
                </c:pt>
                <c:pt idx="11">
                  <c:v>1.9724200777440841</c:v>
                </c:pt>
                <c:pt idx="12">
                  <c:v>10.14156118752808</c:v>
                </c:pt>
                <c:pt idx="13">
                  <c:v>10.693929740845535</c:v>
                </c:pt>
                <c:pt idx="14">
                  <c:v>9.7982351367384126</c:v>
                </c:pt>
                <c:pt idx="15">
                  <c:v>10.436382347492803</c:v>
                </c:pt>
                <c:pt idx="16">
                  <c:v>8.3345312933102402</c:v>
                </c:pt>
                <c:pt idx="17">
                  <c:v>9.9543857141147303</c:v>
                </c:pt>
                <c:pt idx="18">
                  <c:v>8.9088641085485865</c:v>
                </c:pt>
                <c:pt idx="19">
                  <c:v>9.8980423888720868</c:v>
                </c:pt>
                <c:pt idx="20">
                  <c:v>9.0960474602306309</c:v>
                </c:pt>
                <c:pt idx="21">
                  <c:v>8.6623204544691657</c:v>
                </c:pt>
                <c:pt idx="22">
                  <c:v>8.4807579073913661</c:v>
                </c:pt>
                <c:pt idx="23">
                  <c:v>7.3425830606900266</c:v>
                </c:pt>
                <c:pt idx="24">
                  <c:v>8.0145470637238425</c:v>
                </c:pt>
                <c:pt idx="25">
                  <c:v>8.0662269265623792</c:v>
                </c:pt>
                <c:pt idx="26">
                  <c:v>7.6688363216152355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Rates'!$F$23:$F$49</c:f>
              <c:numCache>
                <c:formatCode>0.00</c:formatCode>
                <c:ptCount val="27"/>
                <c:pt idx="0">
                  <c:v>15.64921975953539</c:v>
                </c:pt>
                <c:pt idx="1">
                  <c:v>25.223462328684487</c:v>
                </c:pt>
                <c:pt idx="2">
                  <c:v>24.804411133660469</c:v>
                </c:pt>
                <c:pt idx="3">
                  <c:v>13.201160707711582</c:v>
                </c:pt>
                <c:pt idx="4">
                  <c:v>-2.582813432462514</c:v>
                </c:pt>
                <c:pt idx="5">
                  <c:v>-11.757468704720552</c:v>
                </c:pt>
                <c:pt idx="6">
                  <c:v>-5.4342169246792764</c:v>
                </c:pt>
                <c:pt idx="7">
                  <c:v>3.7229784625321138</c:v>
                </c:pt>
                <c:pt idx="8">
                  <c:v>21.039744696088878</c:v>
                </c:pt>
                <c:pt idx="9">
                  <c:v>24.514533139473766</c:v>
                </c:pt>
                <c:pt idx="10">
                  <c:v>17.880985328663488</c:v>
                </c:pt>
                <c:pt idx="11">
                  <c:v>14.303208863419799</c:v>
                </c:pt>
                <c:pt idx="12">
                  <c:v>8.9659747220572275</c:v>
                </c:pt>
                <c:pt idx="13">
                  <c:v>11.155012638746113</c:v>
                </c:pt>
                <c:pt idx="14">
                  <c:v>10.49284541000676</c:v>
                </c:pt>
                <c:pt idx="15">
                  <c:v>8.2588529183660917</c:v>
                </c:pt>
                <c:pt idx="16">
                  <c:v>6.8583913313875842</c:v>
                </c:pt>
                <c:pt idx="17">
                  <c:v>4.7828059150197877</c:v>
                </c:pt>
                <c:pt idx="18">
                  <c:v>5.1834891888210795</c:v>
                </c:pt>
                <c:pt idx="19">
                  <c:v>7.1553025243635036</c:v>
                </c:pt>
                <c:pt idx="20">
                  <c:v>10.49941367472722</c:v>
                </c:pt>
                <c:pt idx="21">
                  <c:v>12.06354925460754</c:v>
                </c:pt>
                <c:pt idx="22">
                  <c:v>10.798732474464016</c:v>
                </c:pt>
                <c:pt idx="23">
                  <c:v>9.885126332216986</c:v>
                </c:pt>
                <c:pt idx="24">
                  <c:v>7.5920192170274241</c:v>
                </c:pt>
                <c:pt idx="25">
                  <c:v>7.5898475937934666</c:v>
                </c:pt>
                <c:pt idx="26">
                  <c:v>7.4048396565656258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Rates'!$G$23:$G$49</c:f>
              <c:numCache>
                <c:formatCode>0.00</c:formatCode>
                <c:ptCount val="27"/>
                <c:pt idx="0">
                  <c:v>9.3791729767591256</c:v>
                </c:pt>
                <c:pt idx="1">
                  <c:v>4.8838630525202964</c:v>
                </c:pt>
                <c:pt idx="2">
                  <c:v>5.9875677676206545</c:v>
                </c:pt>
                <c:pt idx="3">
                  <c:v>19.274204317241722</c:v>
                </c:pt>
                <c:pt idx="4">
                  <c:v>19.184528291502115</c:v>
                </c:pt>
                <c:pt idx="5">
                  <c:v>20.222575818236201</c:v>
                </c:pt>
                <c:pt idx="6">
                  <c:v>20.41758456369886</c:v>
                </c:pt>
                <c:pt idx="7">
                  <c:v>4.926201918974674</c:v>
                </c:pt>
                <c:pt idx="8">
                  <c:v>7.7316350796358764</c:v>
                </c:pt>
                <c:pt idx="9">
                  <c:v>7.2835798367471716</c:v>
                </c:pt>
                <c:pt idx="10">
                  <c:v>5.8880573250638912</c:v>
                </c:pt>
                <c:pt idx="11">
                  <c:v>11.476510464066337</c:v>
                </c:pt>
                <c:pt idx="12">
                  <c:v>10.056619782338339</c:v>
                </c:pt>
                <c:pt idx="13">
                  <c:v>10.525951996139566</c:v>
                </c:pt>
                <c:pt idx="14">
                  <c:v>9.4292273332190391</c:v>
                </c:pt>
                <c:pt idx="15">
                  <c:v>9.6503741822535982</c:v>
                </c:pt>
                <c:pt idx="16">
                  <c:v>10.321730379107215</c:v>
                </c:pt>
                <c:pt idx="17">
                  <c:v>10.450347933583977</c:v>
                </c:pt>
                <c:pt idx="18">
                  <c:v>9.692789677212156</c:v>
                </c:pt>
                <c:pt idx="19">
                  <c:v>7.1281145895548113</c:v>
                </c:pt>
                <c:pt idx="20">
                  <c:v>7.8122735746625249</c:v>
                </c:pt>
                <c:pt idx="21">
                  <c:v>8.3931925227777544</c:v>
                </c:pt>
                <c:pt idx="22">
                  <c:v>8.0864070171491242</c:v>
                </c:pt>
                <c:pt idx="23">
                  <c:v>9.4363736143684296</c:v>
                </c:pt>
                <c:pt idx="24">
                  <c:v>8.2144469343310274</c:v>
                </c:pt>
                <c:pt idx="25">
                  <c:v>8.0842230870288763</c:v>
                </c:pt>
                <c:pt idx="26">
                  <c:v>7.6746974198319702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Rates'!$H$23:$H$49</c:f>
              <c:numCache>
                <c:formatCode>0.00</c:formatCode>
                <c:ptCount val="27"/>
                <c:pt idx="0">
                  <c:v>14.345184713815723</c:v>
                </c:pt>
                <c:pt idx="1">
                  <c:v>10.399634543606318</c:v>
                </c:pt>
                <c:pt idx="2">
                  <c:v>11.830510878646557</c:v>
                </c:pt>
                <c:pt idx="3">
                  <c:v>15.143982132576445</c:v>
                </c:pt>
                <c:pt idx="4">
                  <c:v>6.3085550652438984</c:v>
                </c:pt>
                <c:pt idx="5">
                  <c:v>14.434533840743038</c:v>
                </c:pt>
                <c:pt idx="6">
                  <c:v>9.9614108037412379</c:v>
                </c:pt>
                <c:pt idx="7">
                  <c:v>4.9769016728715778</c:v>
                </c:pt>
                <c:pt idx="8">
                  <c:v>14.489859106832078</c:v>
                </c:pt>
                <c:pt idx="9">
                  <c:v>8.9061766093139738</c:v>
                </c:pt>
                <c:pt idx="10">
                  <c:v>10.401851942560105</c:v>
                </c:pt>
                <c:pt idx="11">
                  <c:v>12.735950241609803</c:v>
                </c:pt>
                <c:pt idx="12">
                  <c:v>9.7237045018052104</c:v>
                </c:pt>
                <c:pt idx="13">
                  <c:v>11.15446503964089</c:v>
                </c:pt>
                <c:pt idx="14">
                  <c:v>9.5986462568397943</c:v>
                </c:pt>
                <c:pt idx="15">
                  <c:v>8.81208857128963</c:v>
                </c:pt>
                <c:pt idx="16">
                  <c:v>8.3046378399609093</c:v>
                </c:pt>
                <c:pt idx="17">
                  <c:v>9.4649772203982447</c:v>
                </c:pt>
                <c:pt idx="18">
                  <c:v>8.0395543420450188</c:v>
                </c:pt>
                <c:pt idx="19">
                  <c:v>7.27733866346707</c:v>
                </c:pt>
                <c:pt idx="20">
                  <c:v>9.2546530992659317</c:v>
                </c:pt>
                <c:pt idx="21">
                  <c:v>8.8344372079528668</c:v>
                </c:pt>
                <c:pt idx="22">
                  <c:v>9.1268710385357288</c:v>
                </c:pt>
                <c:pt idx="23">
                  <c:v>9.61450005934398</c:v>
                </c:pt>
                <c:pt idx="24">
                  <c:v>7.9199512909464715</c:v>
                </c:pt>
                <c:pt idx="25">
                  <c:v>8.1118637314510114</c:v>
                </c:pt>
                <c:pt idx="26">
                  <c:v>7.5292929955701133</c:v>
                </c:pt>
              </c:numCache>
            </c:numRef>
          </c:val>
          <c:shape val="cylinder"/>
        </c:ser>
        <c:shape val="box"/>
        <c:axId val="248340480"/>
        <c:axId val="248342016"/>
        <c:axId val="0"/>
      </c:bar3DChart>
      <c:catAx>
        <c:axId val="2483404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342016"/>
        <c:crosses val="autoZero"/>
        <c:auto val="1"/>
        <c:lblAlgn val="ctr"/>
        <c:lblOffset val="100"/>
      </c:catAx>
      <c:valAx>
        <c:axId val="2483420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340480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904"/>
          <c:h val="0.1371252246163841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303"/>
          <c:h val="0.91612827433398514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Rates'!$D$23:$D$49</c:f>
              <c:numCache>
                <c:formatCode>0.00</c:formatCode>
                <c:ptCount val="27"/>
                <c:pt idx="0">
                  <c:v>16.078577741576058</c:v>
                </c:pt>
                <c:pt idx="1">
                  <c:v>16.135710946553068</c:v>
                </c:pt>
                <c:pt idx="2">
                  <c:v>15.872134746154268</c:v>
                </c:pt>
                <c:pt idx="3">
                  <c:v>10.153384999988766</c:v>
                </c:pt>
                <c:pt idx="4">
                  <c:v>5.5749786475443086</c:v>
                </c:pt>
                <c:pt idx="5">
                  <c:v>2.9207992046909372</c:v>
                </c:pt>
                <c:pt idx="6">
                  <c:v>5.2212746240762495</c:v>
                </c:pt>
                <c:pt idx="7">
                  <c:v>8.8634537770701343</c:v>
                </c:pt>
                <c:pt idx="8">
                  <c:v>14.447697064946476</c:v>
                </c:pt>
                <c:pt idx="9">
                  <c:v>14.895272296944938</c:v>
                </c:pt>
                <c:pt idx="10">
                  <c:v>12.359864949326473</c:v>
                </c:pt>
                <c:pt idx="11">
                  <c:v>11.66111250080901</c:v>
                </c:pt>
                <c:pt idx="12">
                  <c:v>10.008058542270323</c:v>
                </c:pt>
                <c:pt idx="13">
                  <c:v>11.086040231426345</c:v>
                </c:pt>
                <c:pt idx="14">
                  <c:v>9.930655390561995</c:v>
                </c:pt>
                <c:pt idx="15">
                  <c:v>8.1742595701626559</c:v>
                </c:pt>
                <c:pt idx="16">
                  <c:v>8.1315282843800833</c:v>
                </c:pt>
                <c:pt idx="17">
                  <c:v>7.5621030605275665</c:v>
                </c:pt>
                <c:pt idx="18">
                  <c:v>7.1943989823802221</c:v>
                </c:pt>
                <c:pt idx="19">
                  <c:v>8.0390042082104554</c:v>
                </c:pt>
                <c:pt idx="20">
                  <c:v>9.2769303480328169</c:v>
                </c:pt>
                <c:pt idx="21">
                  <c:v>10.135573865055591</c:v>
                </c:pt>
                <c:pt idx="22">
                  <c:v>9.5893680605143512</c:v>
                </c:pt>
                <c:pt idx="23">
                  <c:v>9.3124043686508244</c:v>
                </c:pt>
                <c:pt idx="24">
                  <c:v>7.9629657511271059</c:v>
                </c:pt>
                <c:pt idx="25">
                  <c:v>7.886703961235396</c:v>
                </c:pt>
                <c:pt idx="26">
                  <c:v>7.5077687332272953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Rates'!$E$23:$E$49</c:f>
              <c:numCache>
                <c:formatCode>0.00</c:formatCode>
                <c:ptCount val="27"/>
                <c:pt idx="0">
                  <c:v>16.003668118680363</c:v>
                </c:pt>
                <c:pt idx="1">
                  <c:v>7.0606181457909285</c:v>
                </c:pt>
                <c:pt idx="2">
                  <c:v>9.8919616835323527</c:v>
                </c:pt>
                <c:pt idx="3">
                  <c:v>13.668803015103903</c:v>
                </c:pt>
                <c:pt idx="4">
                  <c:v>6.8943642314505604</c:v>
                </c:pt>
                <c:pt idx="5">
                  <c:v>17.118248421692009</c:v>
                </c:pt>
                <c:pt idx="6">
                  <c:v>15.631366329057448</c:v>
                </c:pt>
                <c:pt idx="7">
                  <c:v>23.109763831118226</c:v>
                </c:pt>
                <c:pt idx="8">
                  <c:v>13.522894624599047</c:v>
                </c:pt>
                <c:pt idx="9">
                  <c:v>8.3741456508441789</c:v>
                </c:pt>
                <c:pt idx="10">
                  <c:v>7.4201502571979896</c:v>
                </c:pt>
                <c:pt idx="11">
                  <c:v>1.9724200777440841</c:v>
                </c:pt>
                <c:pt idx="12">
                  <c:v>10.14156118752808</c:v>
                </c:pt>
                <c:pt idx="13">
                  <c:v>10.693929740845535</c:v>
                </c:pt>
                <c:pt idx="14">
                  <c:v>9.7982351367384126</c:v>
                </c:pt>
                <c:pt idx="15">
                  <c:v>10.436382347492803</c:v>
                </c:pt>
                <c:pt idx="16">
                  <c:v>8.3345312933102402</c:v>
                </c:pt>
                <c:pt idx="17">
                  <c:v>9.9543857141147303</c:v>
                </c:pt>
                <c:pt idx="18">
                  <c:v>8.9088641085485865</c:v>
                </c:pt>
                <c:pt idx="19">
                  <c:v>9.8980423888720868</c:v>
                </c:pt>
                <c:pt idx="20">
                  <c:v>9.0960474602306309</c:v>
                </c:pt>
                <c:pt idx="21">
                  <c:v>8.6623204544691657</c:v>
                </c:pt>
                <c:pt idx="22">
                  <c:v>8.4807579073913661</c:v>
                </c:pt>
                <c:pt idx="23">
                  <c:v>7.3425830606900266</c:v>
                </c:pt>
                <c:pt idx="24">
                  <c:v>8.0145470637238425</c:v>
                </c:pt>
                <c:pt idx="25">
                  <c:v>8.0662269265623792</c:v>
                </c:pt>
                <c:pt idx="26">
                  <c:v>7.6688363216152355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Rates'!$F$23:$F$49</c:f>
              <c:numCache>
                <c:formatCode>0.00</c:formatCode>
                <c:ptCount val="27"/>
                <c:pt idx="0">
                  <c:v>15.64921975953539</c:v>
                </c:pt>
                <c:pt idx="1">
                  <c:v>25.223462328684487</c:v>
                </c:pt>
                <c:pt idx="2">
                  <c:v>24.804411133660469</c:v>
                </c:pt>
                <c:pt idx="3">
                  <c:v>13.201160707711582</c:v>
                </c:pt>
                <c:pt idx="4">
                  <c:v>-2.582813432462514</c:v>
                </c:pt>
                <c:pt idx="5">
                  <c:v>-11.757468704720552</c:v>
                </c:pt>
                <c:pt idx="6">
                  <c:v>-5.4342169246792764</c:v>
                </c:pt>
                <c:pt idx="7">
                  <c:v>3.7229784625321138</c:v>
                </c:pt>
                <c:pt idx="8">
                  <c:v>21.039744696088878</c:v>
                </c:pt>
                <c:pt idx="9">
                  <c:v>24.514533139473766</c:v>
                </c:pt>
                <c:pt idx="10">
                  <c:v>17.880985328663488</c:v>
                </c:pt>
                <c:pt idx="11">
                  <c:v>14.303208863419799</c:v>
                </c:pt>
                <c:pt idx="12">
                  <c:v>8.9659747220572275</c:v>
                </c:pt>
                <c:pt idx="13">
                  <c:v>11.155012638746113</c:v>
                </c:pt>
                <c:pt idx="14">
                  <c:v>10.49284541000676</c:v>
                </c:pt>
                <c:pt idx="15">
                  <c:v>8.2588529183660917</c:v>
                </c:pt>
                <c:pt idx="16">
                  <c:v>6.8583913313875842</c:v>
                </c:pt>
                <c:pt idx="17">
                  <c:v>4.7828059150197877</c:v>
                </c:pt>
                <c:pt idx="18">
                  <c:v>5.1834891888210795</c:v>
                </c:pt>
                <c:pt idx="19">
                  <c:v>7.1553025243635036</c:v>
                </c:pt>
                <c:pt idx="20">
                  <c:v>10.49941367472722</c:v>
                </c:pt>
                <c:pt idx="21">
                  <c:v>12.06354925460754</c:v>
                </c:pt>
                <c:pt idx="22">
                  <c:v>10.798732474464016</c:v>
                </c:pt>
                <c:pt idx="23">
                  <c:v>9.885126332216986</c:v>
                </c:pt>
                <c:pt idx="24">
                  <c:v>7.5920192170274241</c:v>
                </c:pt>
                <c:pt idx="25">
                  <c:v>7.5898475937934666</c:v>
                </c:pt>
                <c:pt idx="26">
                  <c:v>7.4048396565656258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Rates'!$G$23:$G$49</c:f>
              <c:numCache>
                <c:formatCode>0.00</c:formatCode>
                <c:ptCount val="27"/>
                <c:pt idx="0">
                  <c:v>9.3791729767591256</c:v>
                </c:pt>
                <c:pt idx="1">
                  <c:v>4.8838630525202964</c:v>
                </c:pt>
                <c:pt idx="2">
                  <c:v>5.9875677676206545</c:v>
                </c:pt>
                <c:pt idx="3">
                  <c:v>19.274204317241722</c:v>
                </c:pt>
                <c:pt idx="4">
                  <c:v>19.184528291502115</c:v>
                </c:pt>
                <c:pt idx="5">
                  <c:v>20.222575818236201</c:v>
                </c:pt>
                <c:pt idx="6">
                  <c:v>20.41758456369886</c:v>
                </c:pt>
                <c:pt idx="7">
                  <c:v>4.926201918974674</c:v>
                </c:pt>
                <c:pt idx="8">
                  <c:v>7.7316350796358764</c:v>
                </c:pt>
                <c:pt idx="9">
                  <c:v>7.2835798367471716</c:v>
                </c:pt>
                <c:pt idx="10">
                  <c:v>5.8880573250638912</c:v>
                </c:pt>
                <c:pt idx="11">
                  <c:v>11.476510464066337</c:v>
                </c:pt>
                <c:pt idx="12">
                  <c:v>10.056619782338339</c:v>
                </c:pt>
                <c:pt idx="13">
                  <c:v>10.525951996139566</c:v>
                </c:pt>
                <c:pt idx="14">
                  <c:v>9.4292273332190391</c:v>
                </c:pt>
                <c:pt idx="15">
                  <c:v>9.6503741822535982</c:v>
                </c:pt>
                <c:pt idx="16">
                  <c:v>10.321730379107215</c:v>
                </c:pt>
                <c:pt idx="17">
                  <c:v>10.450347933583977</c:v>
                </c:pt>
                <c:pt idx="18">
                  <c:v>9.692789677212156</c:v>
                </c:pt>
                <c:pt idx="19">
                  <c:v>7.1281145895548113</c:v>
                </c:pt>
                <c:pt idx="20">
                  <c:v>7.8122735746625249</c:v>
                </c:pt>
                <c:pt idx="21">
                  <c:v>8.3931925227777544</c:v>
                </c:pt>
                <c:pt idx="22">
                  <c:v>8.0864070171491242</c:v>
                </c:pt>
                <c:pt idx="23">
                  <c:v>9.4363736143684296</c:v>
                </c:pt>
                <c:pt idx="24">
                  <c:v>8.2144469343310274</c:v>
                </c:pt>
                <c:pt idx="25">
                  <c:v>8.0842230870288763</c:v>
                </c:pt>
                <c:pt idx="26">
                  <c:v>7.6746974198319702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Rates'!$H$23:$H$49</c:f>
              <c:numCache>
                <c:formatCode>0.00</c:formatCode>
                <c:ptCount val="27"/>
                <c:pt idx="0">
                  <c:v>14.345184713815723</c:v>
                </c:pt>
                <c:pt idx="1">
                  <c:v>10.399634543606318</c:v>
                </c:pt>
                <c:pt idx="2">
                  <c:v>11.830510878646557</c:v>
                </c:pt>
                <c:pt idx="3">
                  <c:v>15.143982132576445</c:v>
                </c:pt>
                <c:pt idx="4">
                  <c:v>6.3085550652438984</c:v>
                </c:pt>
                <c:pt idx="5">
                  <c:v>14.434533840743038</c:v>
                </c:pt>
                <c:pt idx="6">
                  <c:v>9.9614108037412379</c:v>
                </c:pt>
                <c:pt idx="7">
                  <c:v>4.9769016728715778</c:v>
                </c:pt>
                <c:pt idx="8">
                  <c:v>14.489859106832078</c:v>
                </c:pt>
                <c:pt idx="9">
                  <c:v>8.9061766093139738</c:v>
                </c:pt>
                <c:pt idx="10">
                  <c:v>10.401851942560105</c:v>
                </c:pt>
                <c:pt idx="11">
                  <c:v>12.735950241609803</c:v>
                </c:pt>
                <c:pt idx="12">
                  <c:v>9.7237045018052104</c:v>
                </c:pt>
                <c:pt idx="13">
                  <c:v>11.15446503964089</c:v>
                </c:pt>
                <c:pt idx="14">
                  <c:v>9.5986462568397943</c:v>
                </c:pt>
                <c:pt idx="15">
                  <c:v>8.81208857128963</c:v>
                </c:pt>
                <c:pt idx="16">
                  <c:v>8.3046378399609093</c:v>
                </c:pt>
                <c:pt idx="17">
                  <c:v>9.4649772203982447</c:v>
                </c:pt>
                <c:pt idx="18">
                  <c:v>8.0395543420450188</c:v>
                </c:pt>
                <c:pt idx="19">
                  <c:v>7.27733866346707</c:v>
                </c:pt>
                <c:pt idx="20">
                  <c:v>9.2546530992659317</c:v>
                </c:pt>
                <c:pt idx="21">
                  <c:v>8.8344372079528668</c:v>
                </c:pt>
                <c:pt idx="22">
                  <c:v>9.1268710385357288</c:v>
                </c:pt>
                <c:pt idx="23">
                  <c:v>9.61450005934398</c:v>
                </c:pt>
                <c:pt idx="24">
                  <c:v>7.9199512909464715</c:v>
                </c:pt>
                <c:pt idx="25">
                  <c:v>8.1118637314510114</c:v>
                </c:pt>
                <c:pt idx="26">
                  <c:v>7.5292929955701133</c:v>
                </c:pt>
              </c:numCache>
            </c:numRef>
          </c:val>
        </c:ser>
        <c:marker val="1"/>
        <c:axId val="248512512"/>
        <c:axId val="248514048"/>
      </c:lineChart>
      <c:catAx>
        <c:axId val="24851251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514048"/>
        <c:crosses val="autoZero"/>
        <c:auto val="1"/>
        <c:lblAlgn val="ctr"/>
        <c:lblOffset val="100"/>
      </c:catAx>
      <c:valAx>
        <c:axId val="24851404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512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695"/>
          <c:y val="2.570643240551929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284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Rates'!$B$79:$B$105</c:f>
              <c:numCache>
                <c:formatCode>0.00</c:formatCode>
                <c:ptCount val="27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77.345502995597812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76.977710917644387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77.248852746741122</c:v>
                </c:pt>
                <c:pt idx="23">
                  <c:v>76.997514415164346</c:v>
                </c:pt>
                <c:pt idx="24">
                  <c:v>77.223978820802827</c:v>
                </c:pt>
                <c:pt idx="25">
                  <c:v>77.317931425078029</c:v>
                </c:pt>
                <c:pt idx="26">
                  <c:v>77.216635997122239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Rates'!$C$79:$C$105</c:f>
              <c:numCache>
                <c:formatCode>0.00</c:formatCode>
                <c:ptCount val="27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56.219025608987927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Rates'!$D$79:$D$105</c:f>
              <c:numCache>
                <c:formatCode>0.00</c:formatCode>
                <c:ptCount val="27"/>
                <c:pt idx="0">
                  <c:v>8.195427717308279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9.1578659388686496</c:v>
                </c:pt>
                <c:pt idx="8">
                  <c:v>8.0829172441390646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8.1001271689539234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8.0683603195024709</c:v>
                </c:pt>
                <c:pt idx="17">
                  <c:v>8.0719546983587751</c:v>
                </c:pt>
                <c:pt idx="18">
                  <c:v>8.0790763684849605</c:v>
                </c:pt>
                <c:pt idx="19">
                  <c:v>8.7307251361390286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8.588344868562487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Rates'!$E$79:$E$105</c:f>
              <c:numCache>
                <c:formatCode>0.00</c:formatCode>
                <c:ptCount val="27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6.7743762175790758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6.0418297986388643</c:v>
                </c:pt>
                <c:pt idx="9">
                  <c:v>6.2254601881537326</c:v>
                </c:pt>
                <c:pt idx="10">
                  <c:v>6.2931691410267874</c:v>
                </c:pt>
                <c:pt idx="11">
                  <c:v>6.1307361474067932</c:v>
                </c:pt>
                <c:pt idx="12">
                  <c:v>5.9900696425350484</c:v>
                </c:pt>
                <c:pt idx="13">
                  <c:v>6.234910161888207</c:v>
                </c:pt>
                <c:pt idx="14">
                  <c:v>6.3251887657189458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6.1754596150989025</c:v>
                </c:pt>
                <c:pt idx="19">
                  <c:v>6.0561566288594335</c:v>
                </c:pt>
                <c:pt idx="20">
                  <c:v>5.972392752922647</c:v>
                </c:pt>
                <c:pt idx="21">
                  <c:v>6.1650860043331122</c:v>
                </c:pt>
                <c:pt idx="22">
                  <c:v>6.2646058406148786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6.2550847404775745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Rates'!$F$79:$F$105</c:f>
              <c:numCache>
                <c:formatCode>0.00</c:formatCode>
                <c:ptCount val="27"/>
                <c:pt idx="0">
                  <c:v>2.8514810350969713</c:v>
                </c:pt>
                <c:pt idx="1">
                  <c:v>2.756561460960206</c:v>
                </c:pt>
                <c:pt idx="2">
                  <c:v>2.7768238933294214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2.8159655130830252</c:v>
                </c:pt>
                <c:pt idx="7">
                  <c:v>2.7922107672601761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2.8160275908416095</c:v>
                </c:pt>
                <c:pt idx="13">
                  <c:v>2.8521361644430718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2.8086229228491773</c:v>
                </c:pt>
                <c:pt idx="19">
                  <c:v>2.8305246695346913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  <c:pt idx="25">
                  <c:v>2.8658166214163749</c:v>
                </c:pt>
                <c:pt idx="26">
                  <c:v>2.8051571603632142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Rates'!$G$79:$G$105</c:f>
              <c:numCache>
                <c:formatCode>0.00</c:formatCode>
                <c:ptCount val="27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3.0662199505795775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3.1144370406098303</c:v>
                </c:pt>
                <c:pt idx="17">
                  <c:v>3.0645665401540039</c:v>
                </c:pt>
                <c:pt idx="18">
                  <c:v>3.0529972273876123</c:v>
                </c:pt>
                <c:pt idx="19">
                  <c:v>3.1412788741233078</c:v>
                </c:pt>
                <c:pt idx="20">
                  <c:v>3.0836785809109775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3.0894981243547779</c:v>
                </c:pt>
                <c:pt idx="25">
                  <c:v>3.0321289231093398</c:v>
                </c:pt>
                <c:pt idx="26">
                  <c:v>3.0242411521570549</c:v>
                </c:pt>
              </c:numCache>
            </c:numRef>
          </c:val>
          <c:shape val="cylinder"/>
        </c:ser>
        <c:shape val="box"/>
        <c:axId val="248574720"/>
        <c:axId val="248576256"/>
        <c:axId val="0"/>
      </c:bar3DChart>
      <c:catAx>
        <c:axId val="2485747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576256"/>
        <c:crosses val="autoZero"/>
        <c:auto val="1"/>
        <c:lblAlgn val="ctr"/>
        <c:lblOffset val="100"/>
      </c:catAx>
      <c:valAx>
        <c:axId val="2485762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5747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668"/>
          <c:h val="9.4051203026829566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668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Rates'!$D$3:$D$105</c:f>
              <c:numCache>
                <c:formatCode>0.00</c:formatCode>
                <c:ptCount val="27"/>
                <c:pt idx="0">
                  <c:v>8.195427717308279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9.1578659388686496</c:v>
                </c:pt>
                <c:pt idx="8">
                  <c:v>8.0829172441390646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8.1001271689539234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8.0683603195024709</c:v>
                </c:pt>
                <c:pt idx="17">
                  <c:v>8.0719546983587751</c:v>
                </c:pt>
                <c:pt idx="18">
                  <c:v>8.0790763684849605</c:v>
                </c:pt>
                <c:pt idx="19">
                  <c:v>8.7307251361390286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8.588344868562487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Rates'!$E$3:$E$105</c:f>
              <c:numCache>
                <c:formatCode>0.00</c:formatCode>
                <c:ptCount val="27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6.7743762175790758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6.0418297986388643</c:v>
                </c:pt>
                <c:pt idx="9">
                  <c:v>6.2254601881537326</c:v>
                </c:pt>
                <c:pt idx="10">
                  <c:v>6.2931691410267874</c:v>
                </c:pt>
                <c:pt idx="11">
                  <c:v>6.1307361474067932</c:v>
                </c:pt>
                <c:pt idx="12">
                  <c:v>5.9900696425350484</c:v>
                </c:pt>
                <c:pt idx="13">
                  <c:v>6.234910161888207</c:v>
                </c:pt>
                <c:pt idx="14">
                  <c:v>6.3251887657189458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6.1754596150989025</c:v>
                </c:pt>
                <c:pt idx="19">
                  <c:v>6.0561566288594335</c:v>
                </c:pt>
                <c:pt idx="20">
                  <c:v>5.972392752922647</c:v>
                </c:pt>
                <c:pt idx="21">
                  <c:v>6.1650860043331122</c:v>
                </c:pt>
                <c:pt idx="22">
                  <c:v>6.2646058406148786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6.2550847404775745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Rates'!$F$3:$F$105</c:f>
              <c:numCache>
                <c:formatCode>0.00</c:formatCode>
                <c:ptCount val="27"/>
                <c:pt idx="0">
                  <c:v>2.8514810350969713</c:v>
                </c:pt>
                <c:pt idx="1">
                  <c:v>2.756561460960206</c:v>
                </c:pt>
                <c:pt idx="2">
                  <c:v>2.7768238933294214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2.8159655130830252</c:v>
                </c:pt>
                <c:pt idx="7">
                  <c:v>2.7922107672601761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2.8160275908416095</c:v>
                </c:pt>
                <c:pt idx="13">
                  <c:v>2.8521361644430718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2.8086229228491773</c:v>
                </c:pt>
                <c:pt idx="19">
                  <c:v>2.8305246695346913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  <c:pt idx="25">
                  <c:v>2.8658166214163749</c:v>
                </c:pt>
                <c:pt idx="26">
                  <c:v>2.8051571603632142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Rates'!$G$3:$G$105</c:f>
              <c:numCache>
                <c:formatCode>0.00</c:formatCode>
                <c:ptCount val="27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3.0662199505795775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3.1144370406098303</c:v>
                </c:pt>
                <c:pt idx="17">
                  <c:v>3.0645665401540039</c:v>
                </c:pt>
                <c:pt idx="18">
                  <c:v>3.0529972273876123</c:v>
                </c:pt>
                <c:pt idx="19">
                  <c:v>3.1412788741233078</c:v>
                </c:pt>
                <c:pt idx="20">
                  <c:v>3.0836785809109775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3.0894981243547779</c:v>
                </c:pt>
                <c:pt idx="25">
                  <c:v>3.0321289231093398</c:v>
                </c:pt>
                <c:pt idx="26">
                  <c:v>3.0242411521570549</c:v>
                </c:pt>
              </c:numCache>
            </c:numRef>
          </c:val>
        </c:ser>
        <c:marker val="1"/>
        <c:axId val="248642176"/>
        <c:axId val="248799616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Rates'!$C$3:$C$105</c:f>
              <c:numCache>
                <c:formatCode>0.00</c:formatCode>
                <c:ptCount val="27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56.219025608987927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</c:numCache>
            </c:numRef>
          </c:val>
        </c:ser>
        <c:marker val="1"/>
        <c:axId val="248802688"/>
        <c:axId val="248801152"/>
      </c:lineChart>
      <c:catAx>
        <c:axId val="24864217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799616"/>
        <c:crosses val="autoZero"/>
        <c:auto val="1"/>
        <c:lblAlgn val="ctr"/>
        <c:lblOffset val="100"/>
      </c:catAx>
      <c:valAx>
        <c:axId val="248799616"/>
        <c:scaling>
          <c:orientation val="minMax"/>
          <c:min val="2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642176"/>
        <c:crosses val="autoZero"/>
        <c:crossBetween val="between"/>
      </c:valAx>
      <c:valAx>
        <c:axId val="248801152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8802688"/>
        <c:crosses val="max"/>
        <c:crossBetween val="between"/>
      </c:valAx>
      <c:catAx>
        <c:axId val="248802688"/>
        <c:scaling>
          <c:orientation val="minMax"/>
        </c:scaling>
        <c:delete val="1"/>
        <c:axPos val="b"/>
        <c:tickLblPos val="none"/>
        <c:crossAx val="248801152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2967"/>
          <c:y val="0.55600240129558265"/>
          <c:w val="0.4480581368770345"/>
          <c:h val="0.1897791366504733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22</xdr:row>
      <xdr:rowOff>19050</xdr:rowOff>
    </xdr:from>
    <xdr:to>
      <xdr:col>7</xdr:col>
      <xdr:colOff>85725</xdr:colOff>
      <xdr:row>41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22</xdr:row>
      <xdr:rowOff>28575</xdr:rowOff>
    </xdr:from>
    <xdr:to>
      <xdr:col>13</xdr:col>
      <xdr:colOff>628650</xdr:colOff>
      <xdr:row>41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41</xdr:row>
      <xdr:rowOff>123825</xdr:rowOff>
    </xdr:from>
    <xdr:to>
      <xdr:col>7</xdr:col>
      <xdr:colOff>76200</xdr:colOff>
      <xdr:row>61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62</xdr:row>
      <xdr:rowOff>0</xdr:rowOff>
    </xdr:from>
    <xdr:to>
      <xdr:col>7</xdr:col>
      <xdr:colOff>57150</xdr:colOff>
      <xdr:row>81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81</xdr:row>
      <xdr:rowOff>123825</xdr:rowOff>
    </xdr:from>
    <xdr:to>
      <xdr:col>7</xdr:col>
      <xdr:colOff>85725</xdr:colOff>
      <xdr:row>102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41</xdr:row>
      <xdr:rowOff>152400</xdr:rowOff>
    </xdr:from>
    <xdr:to>
      <xdr:col>13</xdr:col>
      <xdr:colOff>714375</xdr:colOff>
      <xdr:row>61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62</xdr:row>
      <xdr:rowOff>0</xdr:rowOff>
    </xdr:from>
    <xdr:to>
      <xdr:col>13</xdr:col>
      <xdr:colOff>695325</xdr:colOff>
      <xdr:row>81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81</xdr:row>
      <xdr:rowOff>133350</xdr:rowOff>
    </xdr:from>
    <xdr:to>
      <xdr:col>13</xdr:col>
      <xdr:colOff>676275</xdr:colOff>
      <xdr:row>102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79</xdr:row>
      <xdr:rowOff>38100</xdr:rowOff>
    </xdr:from>
    <xdr:to>
      <xdr:col>10</xdr:col>
      <xdr:colOff>0</xdr:colOff>
      <xdr:row>106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79</xdr:row>
      <xdr:rowOff>28575</xdr:rowOff>
    </xdr:from>
    <xdr:to>
      <xdr:col>16</xdr:col>
      <xdr:colOff>790575</xdr:colOff>
      <xdr:row>107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107</xdr:row>
      <xdr:rowOff>133350</xdr:rowOff>
    </xdr:from>
    <xdr:to>
      <xdr:col>10</xdr:col>
      <xdr:colOff>0</xdr:colOff>
      <xdr:row>135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136</xdr:row>
      <xdr:rowOff>161925</xdr:rowOff>
    </xdr:from>
    <xdr:to>
      <xdr:col>10</xdr:col>
      <xdr:colOff>0</xdr:colOff>
      <xdr:row>164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165</xdr:row>
      <xdr:rowOff>133350</xdr:rowOff>
    </xdr:from>
    <xdr:to>
      <xdr:col>9</xdr:col>
      <xdr:colOff>742950</xdr:colOff>
      <xdr:row>197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107</xdr:row>
      <xdr:rowOff>152400</xdr:rowOff>
    </xdr:from>
    <xdr:to>
      <xdr:col>17</xdr:col>
      <xdr:colOff>0</xdr:colOff>
      <xdr:row>135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137</xdr:row>
      <xdr:rowOff>0</xdr:rowOff>
    </xdr:from>
    <xdr:to>
      <xdr:col>16</xdr:col>
      <xdr:colOff>771525</xdr:colOff>
      <xdr:row>164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165</xdr:row>
      <xdr:rowOff>161925</xdr:rowOff>
    </xdr:from>
    <xdr:to>
      <xdr:col>16</xdr:col>
      <xdr:colOff>790575</xdr:colOff>
      <xdr:row>197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22</xdr:row>
      <xdr:rowOff>47625</xdr:rowOff>
    </xdr:from>
    <xdr:to>
      <xdr:col>7</xdr:col>
      <xdr:colOff>304800</xdr:colOff>
      <xdr:row>40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22</xdr:row>
      <xdr:rowOff>57150</xdr:rowOff>
    </xdr:from>
    <xdr:to>
      <xdr:col>14</xdr:col>
      <xdr:colOff>457200</xdr:colOff>
      <xdr:row>40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41</xdr:row>
      <xdr:rowOff>85725</xdr:rowOff>
    </xdr:from>
    <xdr:to>
      <xdr:col>7</xdr:col>
      <xdr:colOff>285750</xdr:colOff>
      <xdr:row>60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61</xdr:row>
      <xdr:rowOff>38100</xdr:rowOff>
    </xdr:from>
    <xdr:to>
      <xdr:col>7</xdr:col>
      <xdr:colOff>304800</xdr:colOff>
      <xdr:row>79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80</xdr:row>
      <xdr:rowOff>161925</xdr:rowOff>
    </xdr:from>
    <xdr:to>
      <xdr:col>7</xdr:col>
      <xdr:colOff>276225</xdr:colOff>
      <xdr:row>99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41</xdr:row>
      <xdr:rowOff>95250</xdr:rowOff>
    </xdr:from>
    <xdr:to>
      <xdr:col>14</xdr:col>
      <xdr:colOff>447675</xdr:colOff>
      <xdr:row>60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61</xdr:row>
      <xdr:rowOff>57150</xdr:rowOff>
    </xdr:from>
    <xdr:to>
      <xdr:col>14</xdr:col>
      <xdr:colOff>457200</xdr:colOff>
      <xdr:row>79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81</xdr:row>
      <xdr:rowOff>0</xdr:rowOff>
    </xdr:from>
    <xdr:to>
      <xdr:col>14</xdr:col>
      <xdr:colOff>533400</xdr:colOff>
      <xdr:row>99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23</xdr:row>
      <xdr:rowOff>123825</xdr:rowOff>
    </xdr:from>
    <xdr:to>
      <xdr:col>7</xdr:col>
      <xdr:colOff>723900</xdr:colOff>
      <xdr:row>41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24</xdr:row>
      <xdr:rowOff>0</xdr:rowOff>
    </xdr:from>
    <xdr:to>
      <xdr:col>15</xdr:col>
      <xdr:colOff>180975</xdr:colOff>
      <xdr:row>41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43</xdr:row>
      <xdr:rowOff>0</xdr:rowOff>
    </xdr:from>
    <xdr:to>
      <xdr:col>7</xdr:col>
      <xdr:colOff>733425</xdr:colOff>
      <xdr:row>60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62</xdr:row>
      <xdr:rowOff>0</xdr:rowOff>
    </xdr:from>
    <xdr:to>
      <xdr:col>7</xdr:col>
      <xdr:colOff>742950</xdr:colOff>
      <xdr:row>79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82</xdr:row>
      <xdr:rowOff>0</xdr:rowOff>
    </xdr:from>
    <xdr:to>
      <xdr:col>7</xdr:col>
      <xdr:colOff>742951</xdr:colOff>
      <xdr:row>99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43</xdr:row>
      <xdr:rowOff>0</xdr:rowOff>
    </xdr:from>
    <xdr:to>
      <xdr:col>15</xdr:col>
      <xdr:colOff>190500</xdr:colOff>
      <xdr:row>60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62</xdr:row>
      <xdr:rowOff>0</xdr:rowOff>
    </xdr:from>
    <xdr:to>
      <xdr:col>15</xdr:col>
      <xdr:colOff>200025</xdr:colOff>
      <xdr:row>79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82</xdr:row>
      <xdr:rowOff>0</xdr:rowOff>
    </xdr:from>
    <xdr:to>
      <xdr:col>15</xdr:col>
      <xdr:colOff>209550</xdr:colOff>
      <xdr:row>99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57</xdr:row>
      <xdr:rowOff>114300</xdr:rowOff>
    </xdr:from>
    <xdr:to>
      <xdr:col>17</xdr:col>
      <xdr:colOff>542925</xdr:colOff>
      <xdr:row>84</xdr:row>
      <xdr:rowOff>142875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85</xdr:row>
      <xdr:rowOff>95250</xdr:rowOff>
    </xdr:from>
    <xdr:to>
      <xdr:col>17</xdr:col>
      <xdr:colOff>600075</xdr:colOff>
      <xdr:row>112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85725</xdr:colOff>
      <xdr:row>25</xdr:row>
      <xdr:rowOff>38099</xdr:rowOff>
    </xdr:from>
    <xdr:to>
      <xdr:col>23</xdr:col>
      <xdr:colOff>428624</xdr:colOff>
      <xdr:row>50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57</xdr:row>
      <xdr:rowOff>142875</xdr:rowOff>
    </xdr:from>
    <xdr:to>
      <xdr:col>17</xdr:col>
      <xdr:colOff>657225</xdr:colOff>
      <xdr:row>83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84</xdr:row>
      <xdr:rowOff>47625</xdr:rowOff>
    </xdr:from>
    <xdr:to>
      <xdr:col>17</xdr:col>
      <xdr:colOff>657225</xdr:colOff>
      <xdr:row>110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114300</xdr:colOff>
      <xdr:row>25</xdr:row>
      <xdr:rowOff>66675</xdr:rowOff>
    </xdr:from>
    <xdr:to>
      <xdr:col>23</xdr:col>
      <xdr:colOff>495300</xdr:colOff>
      <xdr:row>47</xdr:row>
      <xdr:rowOff>38100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57</xdr:row>
      <xdr:rowOff>123825</xdr:rowOff>
    </xdr:from>
    <xdr:to>
      <xdr:col>17</xdr:col>
      <xdr:colOff>609600</xdr:colOff>
      <xdr:row>83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84</xdr:row>
      <xdr:rowOff>9525</xdr:rowOff>
    </xdr:from>
    <xdr:to>
      <xdr:col>17</xdr:col>
      <xdr:colOff>638175</xdr:colOff>
      <xdr:row>109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209550</xdr:colOff>
      <xdr:row>25</xdr:row>
      <xdr:rowOff>66676</xdr:rowOff>
    </xdr:from>
    <xdr:to>
      <xdr:col>24</xdr:col>
      <xdr:colOff>361950</xdr:colOff>
      <xdr:row>49</xdr:row>
      <xdr:rowOff>38100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57</xdr:row>
      <xdr:rowOff>104775</xdr:rowOff>
    </xdr:from>
    <xdr:to>
      <xdr:col>17</xdr:col>
      <xdr:colOff>657225</xdr:colOff>
      <xdr:row>83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84</xdr:row>
      <xdr:rowOff>28575</xdr:rowOff>
    </xdr:from>
    <xdr:to>
      <xdr:col>17</xdr:col>
      <xdr:colOff>666750</xdr:colOff>
      <xdr:row>109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1085848</xdr:colOff>
      <xdr:row>25</xdr:row>
      <xdr:rowOff>38099</xdr:rowOff>
    </xdr:from>
    <xdr:to>
      <xdr:col>24</xdr:col>
      <xdr:colOff>47624</xdr:colOff>
      <xdr:row>49</xdr:row>
      <xdr:rowOff>104774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57</xdr:row>
      <xdr:rowOff>114300</xdr:rowOff>
    </xdr:from>
    <xdr:to>
      <xdr:col>18</xdr:col>
      <xdr:colOff>9525</xdr:colOff>
      <xdr:row>83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84</xdr:row>
      <xdr:rowOff>47625</xdr:rowOff>
    </xdr:from>
    <xdr:to>
      <xdr:col>18</xdr:col>
      <xdr:colOff>9525</xdr:colOff>
      <xdr:row>110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104775</xdr:colOff>
      <xdr:row>25</xdr:row>
      <xdr:rowOff>85724</xdr:rowOff>
    </xdr:from>
    <xdr:to>
      <xdr:col>23</xdr:col>
      <xdr:colOff>333375</xdr:colOff>
      <xdr:row>49</xdr:row>
      <xdr:rowOff>66675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55</xdr:row>
      <xdr:rowOff>9525</xdr:rowOff>
    </xdr:from>
    <xdr:to>
      <xdr:col>8</xdr:col>
      <xdr:colOff>571500</xdr:colOff>
      <xdr:row>84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666750</xdr:colOff>
      <xdr:row>22</xdr:row>
      <xdr:rowOff>104774</xdr:rowOff>
    </xdr:from>
    <xdr:to>
      <xdr:col>20</xdr:col>
      <xdr:colOff>47625</xdr:colOff>
      <xdr:row>58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110</xdr:row>
      <xdr:rowOff>152400</xdr:rowOff>
    </xdr:from>
    <xdr:to>
      <xdr:col>6</xdr:col>
      <xdr:colOff>1171575</xdr:colOff>
      <xdr:row>135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0</xdr:row>
      <xdr:rowOff>200025</xdr:rowOff>
    </xdr:from>
    <xdr:to>
      <xdr:col>20</xdr:col>
      <xdr:colOff>0</xdr:colOff>
      <xdr:row>113</xdr:row>
      <xdr:rowOff>38100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zoomScale="110" zoomScaleNormal="110" workbookViewId="0">
      <selection sqref="A1:A26"/>
    </sheetView>
  </sheetViews>
  <sheetFormatPr defaultRowHeight="12.75"/>
  <cols>
    <col min="2" max="2" width="76.375" customWidth="1"/>
    <col min="3" max="3" width="5.25" customWidth="1"/>
  </cols>
  <sheetData>
    <row r="1" spans="1:10" ht="15.75" customHeight="1">
      <c r="A1" s="200"/>
      <c r="B1" s="176" t="s">
        <v>189</v>
      </c>
      <c r="C1" s="203"/>
      <c r="D1" s="177"/>
      <c r="E1" s="177"/>
      <c r="F1" s="177"/>
      <c r="G1" s="177"/>
      <c r="H1" s="177"/>
      <c r="I1" s="177"/>
      <c r="J1" s="178"/>
    </row>
    <row r="2" spans="1:10" ht="15.75" customHeight="1">
      <c r="A2" s="201"/>
      <c r="B2" s="127"/>
      <c r="C2" s="204"/>
      <c r="D2" s="179"/>
      <c r="E2" s="179"/>
      <c r="F2" s="179"/>
      <c r="G2" s="179"/>
      <c r="H2" s="179"/>
      <c r="I2" s="179"/>
      <c r="J2" s="180"/>
    </row>
    <row r="3" spans="1:10" ht="15.75" customHeight="1">
      <c r="A3" s="201"/>
      <c r="B3" s="128" t="s">
        <v>190</v>
      </c>
      <c r="C3" s="204"/>
      <c r="D3" s="179"/>
      <c r="E3" s="179"/>
      <c r="F3" s="179"/>
      <c r="G3" s="179"/>
      <c r="H3" s="179"/>
      <c r="I3" s="179"/>
      <c r="J3" s="180"/>
    </row>
    <row r="4" spans="1:10" ht="15.75" customHeight="1">
      <c r="A4" s="201"/>
      <c r="B4" s="127"/>
      <c r="C4" s="204"/>
      <c r="D4" s="179"/>
      <c r="E4" s="179"/>
      <c r="F4" s="179"/>
      <c r="G4" s="179"/>
      <c r="H4" s="179"/>
      <c r="I4" s="179"/>
      <c r="J4" s="180"/>
    </row>
    <row r="5" spans="1:10" ht="15.75" customHeight="1">
      <c r="A5" s="201"/>
      <c r="B5" s="128" t="s">
        <v>20</v>
      </c>
      <c r="C5" s="204"/>
      <c r="D5" s="179"/>
      <c r="E5" s="179"/>
      <c r="F5" s="179"/>
      <c r="G5" s="179"/>
      <c r="H5" s="179"/>
      <c r="I5" s="179"/>
      <c r="J5" s="180"/>
    </row>
    <row r="6" spans="1:10" ht="15.75" customHeight="1">
      <c r="A6" s="201"/>
      <c r="B6" s="127"/>
      <c r="C6" s="204"/>
      <c r="D6" s="179"/>
      <c r="E6" s="179"/>
      <c r="F6" s="179"/>
      <c r="G6" s="179"/>
      <c r="H6" s="179"/>
      <c r="I6" s="179"/>
      <c r="J6" s="180"/>
    </row>
    <row r="7" spans="1:10" ht="15.75" customHeight="1">
      <c r="A7" s="201"/>
      <c r="B7" s="128" t="s">
        <v>186</v>
      </c>
      <c r="C7" s="204"/>
      <c r="D7" s="179"/>
      <c r="E7" s="179"/>
      <c r="F7" s="179"/>
      <c r="G7" s="179"/>
      <c r="H7" s="179"/>
      <c r="I7" s="179"/>
      <c r="J7" s="180"/>
    </row>
    <row r="8" spans="1:10" ht="15.75" customHeight="1">
      <c r="A8" s="201"/>
      <c r="B8" s="127"/>
      <c r="C8" s="204"/>
      <c r="D8" s="179"/>
      <c r="E8" s="179"/>
      <c r="F8" s="179"/>
      <c r="G8" s="179"/>
      <c r="H8" s="179"/>
      <c r="I8" s="179"/>
      <c r="J8" s="180"/>
    </row>
    <row r="9" spans="1:10" ht="15.75" customHeight="1">
      <c r="A9" s="201"/>
      <c r="B9" s="128" t="s">
        <v>94</v>
      </c>
      <c r="C9" s="204"/>
      <c r="D9" s="179"/>
      <c r="E9" s="179"/>
      <c r="F9" s="179"/>
      <c r="G9" s="179"/>
      <c r="H9" s="179"/>
      <c r="I9" s="179"/>
      <c r="J9" s="180"/>
    </row>
    <row r="10" spans="1:10" ht="15.75" customHeight="1">
      <c r="A10" s="201"/>
      <c r="B10" s="127"/>
      <c r="C10" s="204"/>
      <c r="D10" s="179"/>
      <c r="E10" s="179"/>
      <c r="F10" s="179"/>
      <c r="G10" s="179"/>
      <c r="H10" s="179"/>
      <c r="I10" s="179"/>
      <c r="J10" s="180"/>
    </row>
    <row r="11" spans="1:10" ht="15.75" customHeight="1">
      <c r="A11" s="201"/>
      <c r="B11" s="128" t="s">
        <v>191</v>
      </c>
      <c r="C11" s="204"/>
      <c r="D11" s="179"/>
      <c r="E11" s="179"/>
      <c r="F11" s="179"/>
      <c r="G11" s="179"/>
      <c r="H11" s="179"/>
      <c r="I11" s="179"/>
      <c r="J11" s="180"/>
    </row>
    <row r="12" spans="1:10" ht="15.75" customHeight="1">
      <c r="A12" s="201"/>
      <c r="B12" s="127"/>
      <c r="C12" s="204"/>
      <c r="D12" s="179"/>
      <c r="E12" s="179"/>
      <c r="F12" s="179"/>
      <c r="G12" s="179"/>
      <c r="H12" s="179"/>
      <c r="I12" s="179"/>
      <c r="J12" s="180"/>
    </row>
    <row r="13" spans="1:10" ht="15.75" customHeight="1">
      <c r="A13" s="201"/>
      <c r="B13" s="128" t="s">
        <v>192</v>
      </c>
      <c r="C13" s="204"/>
      <c r="D13" s="179"/>
      <c r="E13" s="179"/>
      <c r="F13" s="179"/>
      <c r="G13" s="179"/>
      <c r="H13" s="179"/>
      <c r="I13" s="179"/>
      <c r="J13" s="180"/>
    </row>
    <row r="14" spans="1:10" ht="15.75" customHeight="1">
      <c r="A14" s="201"/>
      <c r="B14" s="127"/>
      <c r="C14" s="204"/>
      <c r="D14" s="179"/>
      <c r="E14" s="179"/>
      <c r="F14" s="179"/>
      <c r="G14" s="179"/>
      <c r="H14" s="179"/>
      <c r="I14" s="179"/>
      <c r="J14" s="180"/>
    </row>
    <row r="15" spans="1:10" ht="15.75" customHeight="1">
      <c r="A15" s="201"/>
      <c r="B15" s="128" t="s">
        <v>193</v>
      </c>
      <c r="C15" s="204"/>
      <c r="D15" s="179"/>
      <c r="E15" s="179"/>
      <c r="F15" s="179"/>
      <c r="G15" s="179"/>
      <c r="H15" s="179"/>
      <c r="I15" s="179"/>
      <c r="J15" s="180"/>
    </row>
    <row r="16" spans="1:10" ht="15.75" customHeight="1">
      <c r="A16" s="201"/>
      <c r="B16" s="127"/>
      <c r="C16" s="204"/>
      <c r="D16" s="179"/>
      <c r="E16" s="179"/>
      <c r="F16" s="179"/>
      <c r="G16" s="179"/>
      <c r="H16" s="179"/>
      <c r="I16" s="179"/>
      <c r="J16" s="180"/>
    </row>
    <row r="17" spans="1:10" ht="15.75" customHeight="1">
      <c r="A17" s="201"/>
      <c r="B17" s="128" t="s">
        <v>194</v>
      </c>
      <c r="C17" s="204"/>
      <c r="D17" s="179"/>
      <c r="E17" s="179"/>
      <c r="F17" s="179"/>
      <c r="G17" s="179"/>
      <c r="H17" s="179"/>
      <c r="I17" s="179"/>
      <c r="J17" s="180"/>
    </row>
    <row r="18" spans="1:10" ht="15.75" customHeight="1">
      <c r="A18" s="201"/>
      <c r="B18" s="127"/>
      <c r="C18" s="204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>
      <c r="A19" s="201"/>
      <c r="B19" s="128" t="s">
        <v>195</v>
      </c>
      <c r="C19" s="204"/>
      <c r="D19" s="179"/>
      <c r="E19" s="179"/>
      <c r="F19" s="179"/>
      <c r="G19" s="179"/>
      <c r="H19" s="179"/>
      <c r="I19" s="179"/>
      <c r="J19" s="180"/>
    </row>
    <row r="20" spans="1:10" ht="15.75" customHeight="1">
      <c r="A20" s="201"/>
      <c r="B20" s="127"/>
      <c r="C20" s="204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>
      <c r="A21" s="201"/>
      <c r="B21" s="128" t="s">
        <v>196</v>
      </c>
      <c r="C21" s="204"/>
      <c r="D21" s="179"/>
      <c r="E21" s="179"/>
      <c r="F21" s="179"/>
      <c r="G21" s="179"/>
      <c r="H21" s="179"/>
      <c r="I21" s="179"/>
      <c r="J21" s="180"/>
    </row>
    <row r="22" spans="1:10" ht="15.75" customHeight="1">
      <c r="A22" s="201"/>
      <c r="B22" s="127"/>
      <c r="C22" s="204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>
      <c r="A23" s="201"/>
      <c r="B23" s="128" t="s">
        <v>93</v>
      </c>
      <c r="C23" s="204"/>
      <c r="D23" s="179"/>
      <c r="E23" s="179"/>
      <c r="F23" s="179"/>
      <c r="G23" s="179"/>
      <c r="H23" s="179"/>
      <c r="I23" s="179"/>
      <c r="J23" s="180"/>
    </row>
    <row r="24" spans="1:10" ht="15.75" customHeight="1">
      <c r="A24" s="201"/>
      <c r="B24" s="128"/>
      <c r="C24" s="204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>
      <c r="A25" s="201"/>
      <c r="B25" s="128" t="s">
        <v>101</v>
      </c>
      <c r="C25" s="204"/>
      <c r="D25" s="179"/>
      <c r="E25" s="179"/>
      <c r="F25" s="179"/>
      <c r="G25" s="179"/>
      <c r="H25" s="179"/>
      <c r="I25" s="179"/>
      <c r="J25" s="180"/>
    </row>
    <row r="26" spans="1:10" ht="15.75" customHeight="1" thickBot="1">
      <c r="A26" s="202"/>
      <c r="B26" s="191"/>
      <c r="C26" s="205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3" location="'GDP Durban'!A1" display="Ethekwini Municipal Area GDP"/>
    <hyperlink ref="B15" location="'GDP PMB'!A1" display="Msunduzi Municipal Area GDP"/>
    <hyperlink ref="B17" location="'GDP RBay'!A1" display="Mthlatuze Municipal Area GDP"/>
    <hyperlink ref="B19" location="'GDP Port Shepstone'!A1" display="Hibiscus Coast Municipal GDP"/>
    <hyperlink ref="B21" location="'GDP Newcastle'!A1" display="Newcastle Municipal GDP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181"/>
  <sheetViews>
    <sheetView zoomScale="80" zoomScaleNormal="80" workbookViewId="0"/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0" width="11" customWidth="1"/>
    <col min="21" max="26" width="9" style="147"/>
  </cols>
  <sheetData>
    <row r="1" spans="1:44" s="165" customFormat="1" ht="45" customHeight="1" thickBot="1">
      <c r="A1" s="197" t="s">
        <v>197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9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</row>
    <row r="3" spans="1:44" ht="18">
      <c r="A3" s="206" t="s">
        <v>198</v>
      </c>
      <c r="B3" s="206"/>
      <c r="C3" s="206"/>
      <c r="D3" s="206"/>
      <c r="E3" s="206"/>
      <c r="F3" s="206"/>
      <c r="G3" s="207"/>
      <c r="H3" s="207"/>
      <c r="I3" s="207"/>
      <c r="J3" s="207"/>
      <c r="K3" s="207"/>
      <c r="L3" s="207"/>
      <c r="M3" s="207"/>
      <c r="N3" s="207"/>
      <c r="O3" s="208"/>
      <c r="P3" s="208"/>
    </row>
    <row r="4" spans="1:44">
      <c r="A4" s="1" t="s">
        <v>178</v>
      </c>
      <c r="B4" s="1"/>
      <c r="C4" s="1"/>
      <c r="D4" s="1"/>
      <c r="E4" s="1"/>
      <c r="F4" s="1"/>
      <c r="O4" s="7"/>
    </row>
    <row r="5" spans="1:44" ht="13.5" thickBot="1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  <c r="T5" s="20">
        <v>2013</v>
      </c>
    </row>
    <row r="6" spans="1:44" ht="13.5" thickTop="1">
      <c r="A6" s="2" t="s">
        <v>0</v>
      </c>
      <c r="B6" s="21">
        <f t="shared" ref="B6:G6" si="0">SUM(B7:B8)</f>
        <v>24998.351807209714</v>
      </c>
      <c r="C6" s="15">
        <f t="shared" si="0"/>
        <v>26904.715010625499</v>
      </c>
      <c r="D6" s="15">
        <f t="shared" si="0"/>
        <v>29495.058593357062</v>
      </c>
      <c r="E6" s="15">
        <f t="shared" si="0"/>
        <v>31996.460220576184</v>
      </c>
      <c r="F6" s="15">
        <f t="shared" si="0"/>
        <v>35031.290346694317</v>
      </c>
      <c r="G6" s="15">
        <f t="shared" si="0"/>
        <v>37881.11106307272</v>
      </c>
      <c r="H6" s="15">
        <f t="shared" ref="H6:O6" si="1">SUM(H7:H8)</f>
        <v>41501.748502480383</v>
      </c>
      <c r="I6" s="15">
        <f t="shared" si="1"/>
        <v>46501.740062084413</v>
      </c>
      <c r="J6" s="15">
        <f t="shared" si="1"/>
        <v>49438.701058828156</v>
      </c>
      <c r="K6" s="15">
        <f t="shared" si="1"/>
        <v>51892.662353440341</v>
      </c>
      <c r="L6" s="15">
        <f t="shared" si="1"/>
        <v>54263.945928708446</v>
      </c>
      <c r="M6" s="15">
        <f t="shared" si="1"/>
        <v>62425.993448973131</v>
      </c>
      <c r="N6" s="15">
        <f t="shared" si="1"/>
        <v>72930.299542772264</v>
      </c>
      <c r="O6" s="15">
        <f t="shared" si="1"/>
        <v>86335.232677207998</v>
      </c>
      <c r="P6" s="15">
        <f>SUM(P7:P8)</f>
        <v>93991.659203171337</v>
      </c>
      <c r="Q6" s="15">
        <f>SUM(Q7:Q8)</f>
        <v>105893.42844213134</v>
      </c>
      <c r="R6" s="15">
        <f>SUM(R7:R8)</f>
        <v>115970.35369871989</v>
      </c>
      <c r="S6" s="15">
        <f>SUM(S7:S8)</f>
        <v>130682.85699074274</v>
      </c>
      <c r="T6" s="15">
        <f>SUM(T7:T8)</f>
        <v>141401</v>
      </c>
    </row>
    <row r="7" spans="1:44">
      <c r="A7" s="3" t="s">
        <v>1</v>
      </c>
      <c r="B7" s="11">
        <v>6431.8537085787839</v>
      </c>
      <c r="C7" s="12">
        <v>6935.7150106255012</v>
      </c>
      <c r="D7" s="12">
        <v>7434.5585933570601</v>
      </c>
      <c r="E7" s="12">
        <v>8346.7813094765061</v>
      </c>
      <c r="F7" s="12">
        <v>8846.7118076710121</v>
      </c>
      <c r="G7" s="12">
        <v>9446.0907485860371</v>
      </c>
      <c r="H7" s="12">
        <v>10017.535930226775</v>
      </c>
      <c r="I7" s="12">
        <v>11658.7125895463</v>
      </c>
      <c r="J7" s="12">
        <v>13430.323384058664</v>
      </c>
      <c r="K7" s="12">
        <v>13036.310520880332</v>
      </c>
      <c r="L7" s="12">
        <v>12222</v>
      </c>
      <c r="M7" s="12">
        <v>12891</v>
      </c>
      <c r="N7" s="12">
        <v>14709</v>
      </c>
      <c r="O7" s="12">
        <v>16660</v>
      </c>
      <c r="P7" s="12">
        <v>18391</v>
      </c>
      <c r="Q7" s="12">
        <v>19494</v>
      </c>
      <c r="R7" s="12">
        <v>19990.2</v>
      </c>
      <c r="S7" s="12">
        <v>21621</v>
      </c>
      <c r="T7" s="12">
        <v>23120</v>
      </c>
    </row>
    <row r="8" spans="1:44">
      <c r="A8" s="4" t="s">
        <v>2</v>
      </c>
      <c r="B8" s="13">
        <v>18566.498098630931</v>
      </c>
      <c r="C8" s="14">
        <v>19969</v>
      </c>
      <c r="D8" s="14">
        <v>22060.5</v>
      </c>
      <c r="E8" s="14">
        <v>23649.67891109968</v>
      </c>
      <c r="F8" s="14">
        <v>26184.578539023307</v>
      </c>
      <c r="G8" s="14">
        <v>28435.020314486683</v>
      </c>
      <c r="H8" s="14">
        <v>31484.212572253608</v>
      </c>
      <c r="I8" s="14">
        <v>34843.027472538117</v>
      </c>
      <c r="J8" s="14">
        <v>36008.377674769494</v>
      </c>
      <c r="K8" s="14">
        <v>38856.351832560009</v>
      </c>
      <c r="L8" s="14">
        <v>42041.945928708446</v>
      </c>
      <c r="M8" s="14">
        <v>49534.993448973131</v>
      </c>
      <c r="N8" s="14">
        <v>58221.299542772271</v>
      </c>
      <c r="O8" s="14">
        <v>69675.232677207998</v>
      </c>
      <c r="P8" s="162">
        <v>75600.659203171337</v>
      </c>
      <c r="Q8" s="162">
        <v>86399.428442131335</v>
      </c>
      <c r="R8" s="12">
        <v>95980.153698719892</v>
      </c>
      <c r="S8" s="12">
        <v>109061.85699074274</v>
      </c>
      <c r="T8" s="12">
        <v>118281</v>
      </c>
    </row>
    <row r="9" spans="1:44">
      <c r="A9" s="2" t="s">
        <v>3</v>
      </c>
      <c r="B9" s="16">
        <f t="shared" ref="B9:G9" si="2">SUM(B10:B12)</f>
        <v>72819.414551456735</v>
      </c>
      <c r="C9" s="17">
        <f t="shared" si="2"/>
        <v>77995.801567123708</v>
      </c>
      <c r="D9" s="17">
        <f t="shared" si="2"/>
        <v>83037.912484335247</v>
      </c>
      <c r="E9" s="17">
        <f t="shared" si="2"/>
        <v>91900.319818204196</v>
      </c>
      <c r="F9" s="17">
        <f t="shared" si="2"/>
        <v>96619.110063557484</v>
      </c>
      <c r="G9" s="17">
        <f t="shared" si="2"/>
        <v>104652.28930834825</v>
      </c>
      <c r="H9" s="17">
        <f t="shared" ref="H9:O9" si="3">SUM(H10:H12)</f>
        <v>110672.13522966365</v>
      </c>
      <c r="I9" s="17">
        <f t="shared" si="3"/>
        <v>124108.25612152612</v>
      </c>
      <c r="J9" s="17">
        <f t="shared" si="3"/>
        <v>131567.03272492508</v>
      </c>
      <c r="K9" s="17">
        <f t="shared" si="3"/>
        <v>141508.31355747487</v>
      </c>
      <c r="L9" s="17">
        <f t="shared" si="3"/>
        <v>153717.67728100001</v>
      </c>
      <c r="M9" s="17">
        <f t="shared" si="3"/>
        <v>171910.75356109053</v>
      </c>
      <c r="N9" s="17">
        <f t="shared" si="3"/>
        <v>202015.14014128616</v>
      </c>
      <c r="O9" s="17">
        <f t="shared" si="3"/>
        <v>232412.82093662297</v>
      </c>
      <c r="P9" s="17">
        <f>SUM(P10:P12)</f>
        <v>247050.51468493577</v>
      </c>
      <c r="Q9" s="17">
        <f>SUM(Q10:Q12)</f>
        <v>272058.16931452707</v>
      </c>
      <c r="R9" s="17">
        <f>SUM(R10:R12)</f>
        <v>292537.49130066507</v>
      </c>
      <c r="S9" s="17">
        <f>SUM(S10:S12)</f>
        <v>319999.38287284819</v>
      </c>
      <c r="T9" s="17">
        <f>SUM(T10:T12)</f>
        <v>349142.85249340901</v>
      </c>
    </row>
    <row r="10" spans="1:44">
      <c r="A10" s="3" t="s">
        <v>4</v>
      </c>
      <c r="B10" s="11">
        <v>56905.261383325094</v>
      </c>
      <c r="C10" s="12">
        <v>60412.89121011924</v>
      </c>
      <c r="D10" s="12">
        <v>64000.705511005486</v>
      </c>
      <c r="E10" s="12">
        <v>72677.594514315308</v>
      </c>
      <c r="F10" s="12">
        <v>76254.046774060887</v>
      </c>
      <c r="G10" s="12">
        <v>83595.343132289476</v>
      </c>
      <c r="H10" s="12">
        <v>89315.521075498793</v>
      </c>
      <c r="I10" s="12">
        <v>100404.08366368408</v>
      </c>
      <c r="J10" s="12">
        <v>105133.05182287256</v>
      </c>
      <c r="K10" s="12">
        <v>112755.16541947487</v>
      </c>
      <c r="L10" s="12">
        <v>121243.86</v>
      </c>
      <c r="M10" s="12">
        <v>134466.92184204029</v>
      </c>
      <c r="N10" s="12">
        <v>154326.20000000001</v>
      </c>
      <c r="O10" s="12">
        <v>177186.30299616506</v>
      </c>
      <c r="P10" s="12">
        <v>185106.19221528125</v>
      </c>
      <c r="Q10" s="12">
        <v>205679.6895671612</v>
      </c>
      <c r="R10" s="12">
        <v>218563.92653350389</v>
      </c>
      <c r="S10" s="12">
        <v>238082.40830007574</v>
      </c>
      <c r="T10" s="12">
        <v>260722.46373203336</v>
      </c>
    </row>
    <row r="11" spans="1:44">
      <c r="A11" s="3" t="s">
        <v>5</v>
      </c>
      <c r="B11" s="11">
        <v>4931.5592568967859</v>
      </c>
      <c r="C11" s="12">
        <v>6092.0849386712534</v>
      </c>
      <c r="D11" s="12">
        <v>6672.2839121308389</v>
      </c>
      <c r="E11" s="12">
        <v>6734.4573681705097</v>
      </c>
      <c r="F11" s="12">
        <v>7771.8522697912331</v>
      </c>
      <c r="G11" s="12">
        <v>8178.2229122363024</v>
      </c>
      <c r="H11" s="12">
        <v>8218.5575251233386</v>
      </c>
      <c r="I11" s="12">
        <v>9880.1724578420453</v>
      </c>
      <c r="J11" s="12">
        <v>10845.980902052524</v>
      </c>
      <c r="K11" s="12">
        <v>11293.148138</v>
      </c>
      <c r="L11" s="12">
        <v>12450.817281</v>
      </c>
      <c r="M11" s="12">
        <v>13843.831719050246</v>
      </c>
      <c r="N11" s="12">
        <v>15459.940141286159</v>
      </c>
      <c r="O11" s="12">
        <v>17622.517940457896</v>
      </c>
      <c r="P11" s="12">
        <v>20006.322469654529</v>
      </c>
      <c r="Q11" s="12">
        <v>22091.479747365902</v>
      </c>
      <c r="R11" s="12">
        <v>26053.712224786948</v>
      </c>
      <c r="S11" s="12">
        <v>29540.974572772433</v>
      </c>
      <c r="T11" s="12">
        <v>32430.388761375627</v>
      </c>
    </row>
    <row r="12" spans="1:44">
      <c r="A12" s="4" t="s">
        <v>6</v>
      </c>
      <c r="B12" s="13">
        <v>10982.593911234859</v>
      </c>
      <c r="C12" s="14">
        <v>11490.82541833321</v>
      </c>
      <c r="D12" s="14">
        <v>12364.923061198915</v>
      </c>
      <c r="E12" s="14">
        <v>12488.267935718386</v>
      </c>
      <c r="F12" s="14">
        <v>12593.211019705377</v>
      </c>
      <c r="G12" s="14">
        <v>12878.723263822461</v>
      </c>
      <c r="H12" s="14">
        <v>13138.056629041515</v>
      </c>
      <c r="I12" s="14">
        <v>13824</v>
      </c>
      <c r="J12" s="14">
        <v>15588</v>
      </c>
      <c r="K12" s="14">
        <v>17460</v>
      </c>
      <c r="L12" s="14">
        <v>20023</v>
      </c>
      <c r="M12" s="14">
        <v>23600</v>
      </c>
      <c r="N12" s="14">
        <v>32229</v>
      </c>
      <c r="O12" s="12">
        <v>37604</v>
      </c>
      <c r="P12" s="12">
        <v>41938</v>
      </c>
      <c r="Q12" s="12">
        <v>44287</v>
      </c>
      <c r="R12" s="12">
        <v>47919.852542374254</v>
      </c>
      <c r="S12" s="12">
        <v>52376</v>
      </c>
      <c r="T12" s="12">
        <v>55990</v>
      </c>
    </row>
    <row r="13" spans="1:44">
      <c r="A13" s="2" t="s">
        <v>7</v>
      </c>
      <c r="B13" s="16">
        <f t="shared" ref="B13:G13" si="4">SUM(B14:B18)</f>
        <v>178693.94745515357</v>
      </c>
      <c r="C13" s="17">
        <f t="shared" si="4"/>
        <v>205138.87407457302</v>
      </c>
      <c r="D13" s="17">
        <f t="shared" si="4"/>
        <v>229736.75958426271</v>
      </c>
      <c r="E13" s="17">
        <f t="shared" si="4"/>
        <v>252139.4841564346</v>
      </c>
      <c r="F13" s="17">
        <f t="shared" si="4"/>
        <v>276613.92411642527</v>
      </c>
      <c r="G13" s="17">
        <f t="shared" si="4"/>
        <v>304138.73353765009</v>
      </c>
      <c r="H13" s="17">
        <f t="shared" ref="H13:O13" si="5">SUM(H14:H18)</f>
        <v>326487.75454151264</v>
      </c>
      <c r="I13" s="17">
        <f t="shared" si="5"/>
        <v>361720.1794949632</v>
      </c>
      <c r="J13" s="17">
        <f t="shared" si="5"/>
        <v>403623.82101872773</v>
      </c>
      <c r="K13" s="17">
        <f t="shared" si="5"/>
        <v>450504.34335131175</v>
      </c>
      <c r="L13" s="17">
        <f t="shared" si="5"/>
        <v>500304.48673918785</v>
      </c>
      <c r="M13" s="17">
        <f t="shared" si="5"/>
        <v>553846.17825722159</v>
      </c>
      <c r="N13" s="17">
        <f t="shared" si="5"/>
        <v>622794.7148703821</v>
      </c>
      <c r="O13" s="17">
        <f t="shared" si="5"/>
        <v>701987.60196918692</v>
      </c>
      <c r="P13" s="17">
        <f>SUM(P14:P18)</f>
        <v>765150.46380379645</v>
      </c>
      <c r="Q13" s="17">
        <f>SUM(Q14:Q18)</f>
        <v>856755.26473967254</v>
      </c>
      <c r="R13" s="17">
        <f>SUM(R14:R18)</f>
        <v>949602.69094519655</v>
      </c>
      <c r="S13" s="17">
        <f>SUM(S14:S18)</f>
        <v>1023170.194764368</v>
      </c>
      <c r="T13" s="17">
        <f>SUM(T14:T18)</f>
        <v>1120103.3419715869</v>
      </c>
    </row>
    <row r="14" spans="1:44">
      <c r="A14" s="3" t="s">
        <v>8</v>
      </c>
      <c r="B14" s="11">
        <v>35741.940886605662</v>
      </c>
      <c r="C14" s="12">
        <v>38850.392833076658</v>
      </c>
      <c r="D14" s="12">
        <v>42607.525919252927</v>
      </c>
      <c r="E14" s="12">
        <v>46574.957263566714</v>
      </c>
      <c r="F14" s="12">
        <v>55069.419044358554</v>
      </c>
      <c r="G14" s="12">
        <v>62196.360453638401</v>
      </c>
      <c r="H14" s="12">
        <v>62705.76688945981</v>
      </c>
      <c r="I14" s="12">
        <v>67707</v>
      </c>
      <c r="J14" s="12">
        <v>75041</v>
      </c>
      <c r="K14" s="12">
        <v>84180</v>
      </c>
      <c r="L14" s="12">
        <v>92397.479000184336</v>
      </c>
      <c r="M14" s="12">
        <v>104592.44862602602</v>
      </c>
      <c r="N14" s="12">
        <v>113750.33452452323</v>
      </c>
      <c r="O14" s="12">
        <v>126628.86330478521</v>
      </c>
      <c r="P14" s="12">
        <v>134300.63218152526</v>
      </c>
      <c r="Q14" s="12">
        <v>148043</v>
      </c>
      <c r="R14" s="12">
        <v>162312.58481523927</v>
      </c>
      <c r="S14" s="12">
        <v>177323</v>
      </c>
      <c r="T14" s="12">
        <v>189364</v>
      </c>
    </row>
    <row r="15" spans="1:44">
      <c r="A15" s="3" t="s">
        <v>9</v>
      </c>
      <c r="B15" s="11">
        <v>22531.77923826293</v>
      </c>
      <c r="C15" s="12">
        <v>25579.973626354473</v>
      </c>
      <c r="D15" s="12">
        <v>27849.882800413227</v>
      </c>
      <c r="E15" s="12">
        <v>30054.17118920125</v>
      </c>
      <c r="F15" s="12">
        <v>31415.790101703475</v>
      </c>
      <c r="G15" s="12">
        <v>33962.871479977417</v>
      </c>
      <c r="H15" s="12">
        <v>36600.334229618078</v>
      </c>
      <c r="I15" s="12">
        <v>38048</v>
      </c>
      <c r="J15" s="12">
        <v>42313</v>
      </c>
      <c r="K15" s="12">
        <v>46788</v>
      </c>
      <c r="L15" s="12">
        <v>51135</v>
      </c>
      <c r="M15" s="12">
        <v>56134</v>
      </c>
      <c r="N15" s="12">
        <v>61219</v>
      </c>
      <c r="O15" s="12">
        <v>65628</v>
      </c>
      <c r="P15" s="12">
        <v>68776</v>
      </c>
      <c r="Q15" s="12">
        <v>74663</v>
      </c>
      <c r="R15" s="12">
        <v>82690</v>
      </c>
      <c r="S15" s="12">
        <v>88294</v>
      </c>
      <c r="T15" s="12">
        <v>94677</v>
      </c>
    </row>
    <row r="16" spans="1:44">
      <c r="A16" s="3" t="s">
        <v>10</v>
      </c>
      <c r="B16" s="11">
        <v>28385.91056883063</v>
      </c>
      <c r="C16" s="12">
        <v>31997.583159985988</v>
      </c>
      <c r="D16" s="12">
        <v>37110.608854765043</v>
      </c>
      <c r="E16" s="12">
        <v>43775.65458184696</v>
      </c>
      <c r="F16" s="12">
        <v>49087.224358098378</v>
      </c>
      <c r="G16" s="12">
        <v>55085.562630183529</v>
      </c>
      <c r="H16" s="12">
        <v>63471.252764852921</v>
      </c>
      <c r="I16" s="12">
        <v>74261.179494963202</v>
      </c>
      <c r="J16" s="12">
        <v>84449.821018727715</v>
      </c>
      <c r="K16" s="12">
        <v>98008.343351311749</v>
      </c>
      <c r="L16" s="12">
        <v>114144.00773900349</v>
      </c>
      <c r="M16" s="12">
        <v>130444.72963119562</v>
      </c>
      <c r="N16" s="12">
        <v>152782.38034585892</v>
      </c>
      <c r="O16" s="12">
        <v>171442.73866440164</v>
      </c>
      <c r="P16" s="12">
        <v>175083.83162227116</v>
      </c>
      <c r="Q16" s="12">
        <v>196298.26473967257</v>
      </c>
      <c r="R16" s="12">
        <v>218248.1061299573</v>
      </c>
      <c r="S16" s="12">
        <v>236653.19476436806</v>
      </c>
      <c r="T16" s="12">
        <v>264570.34197158681</v>
      </c>
    </row>
    <row r="17" spans="1:26">
      <c r="A17" s="3" t="s">
        <v>11</v>
      </c>
      <c r="B17" s="11">
        <v>20013.316761454331</v>
      </c>
      <c r="C17" s="12">
        <v>22419.42445515591</v>
      </c>
      <c r="D17" s="12">
        <v>25752.742009831501</v>
      </c>
      <c r="E17" s="12">
        <v>28207.701121819679</v>
      </c>
      <c r="F17" s="12">
        <v>31643.490612264861</v>
      </c>
      <c r="G17" s="12">
        <v>36446.938973850716</v>
      </c>
      <c r="H17" s="12">
        <v>40006.400657581835</v>
      </c>
      <c r="I17" s="12">
        <v>45700</v>
      </c>
      <c r="J17" s="12">
        <v>50781</v>
      </c>
      <c r="K17" s="12">
        <v>55241</v>
      </c>
      <c r="L17" s="12">
        <v>60863</v>
      </c>
      <c r="M17" s="12">
        <v>66255</v>
      </c>
      <c r="N17" s="12">
        <v>74786</v>
      </c>
      <c r="O17" s="12">
        <v>81043</v>
      </c>
      <c r="P17" s="12">
        <v>85246</v>
      </c>
      <c r="Q17" s="12">
        <v>90425</v>
      </c>
      <c r="R17" s="12">
        <v>97816</v>
      </c>
      <c r="S17" s="12">
        <v>104362</v>
      </c>
      <c r="T17" s="12">
        <v>111801</v>
      </c>
    </row>
    <row r="18" spans="1:26">
      <c r="A18" s="4" t="s">
        <v>12</v>
      </c>
      <c r="B18" s="13">
        <v>72021</v>
      </c>
      <c r="C18" s="14">
        <v>86291.5</v>
      </c>
      <c r="D18" s="14">
        <v>96416</v>
      </c>
      <c r="E18" s="14">
        <v>103527</v>
      </c>
      <c r="F18" s="14">
        <v>109398</v>
      </c>
      <c r="G18" s="14">
        <v>116447</v>
      </c>
      <c r="H18" s="14">
        <v>123704</v>
      </c>
      <c r="I18" s="14">
        <v>136004</v>
      </c>
      <c r="J18" s="14">
        <v>151039</v>
      </c>
      <c r="K18" s="14">
        <v>166287</v>
      </c>
      <c r="L18" s="14">
        <v>181765</v>
      </c>
      <c r="M18" s="14">
        <v>196420</v>
      </c>
      <c r="N18" s="14">
        <v>220257</v>
      </c>
      <c r="O18" s="14">
        <v>257245</v>
      </c>
      <c r="P18" s="162">
        <v>301744</v>
      </c>
      <c r="Q18" s="162">
        <v>347326</v>
      </c>
      <c r="R18" s="162">
        <v>388536</v>
      </c>
      <c r="S18" s="162">
        <v>416538</v>
      </c>
      <c r="T18" s="162">
        <v>459691</v>
      </c>
    </row>
    <row r="19" spans="1:26" hidden="1">
      <c r="A19" s="2" t="s">
        <v>179</v>
      </c>
      <c r="B19" s="16">
        <f t="shared" ref="B19:G19" si="6">B13+B9+B6</f>
        <v>276511.71381382004</v>
      </c>
      <c r="C19" s="17">
        <f t="shared" si="6"/>
        <v>310039.39065232221</v>
      </c>
      <c r="D19" s="17">
        <f t="shared" si="6"/>
        <v>342269.73066195502</v>
      </c>
      <c r="E19" s="17">
        <f t="shared" si="6"/>
        <v>376036.26419521502</v>
      </c>
      <c r="F19" s="17">
        <f t="shared" si="6"/>
        <v>408264.32452667702</v>
      </c>
      <c r="G19" s="17">
        <f t="shared" si="6"/>
        <v>446672.1339090711</v>
      </c>
      <c r="H19" s="17">
        <f t="shared" ref="H19:O19" si="7">H13+H9+H6</f>
        <v>478661.63827365666</v>
      </c>
      <c r="I19" s="17">
        <f t="shared" si="7"/>
        <v>532330.17567857378</v>
      </c>
      <c r="J19" s="17">
        <f t="shared" si="7"/>
        <v>584629.55480248097</v>
      </c>
      <c r="K19" s="17">
        <f t="shared" si="7"/>
        <v>643905.31926222693</v>
      </c>
      <c r="L19" s="17">
        <f t="shared" si="7"/>
        <v>708286.10994889634</v>
      </c>
      <c r="M19" s="17">
        <f t="shared" si="7"/>
        <v>788182.92526728532</v>
      </c>
      <c r="N19" s="17">
        <f t="shared" si="7"/>
        <v>897740.15455444052</v>
      </c>
      <c r="O19" s="17">
        <f t="shared" si="7"/>
        <v>1020735.655583018</v>
      </c>
      <c r="P19" s="17">
        <f>P13+P9+P6</f>
        <v>1106192.6376919036</v>
      </c>
      <c r="Q19" s="17">
        <f>Q13+Q9+Q6</f>
        <v>1234706.8624963309</v>
      </c>
      <c r="R19" s="17">
        <f>R13+R9+R6</f>
        <v>1358110.5359445817</v>
      </c>
      <c r="S19" s="17">
        <f>S13+S9+S6</f>
        <v>1473852.4346279588</v>
      </c>
      <c r="T19" s="17">
        <f>T13+T9+T6</f>
        <v>1610647.194464996</v>
      </c>
    </row>
    <row r="20" spans="1:26" hidden="1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</row>
    <row r="21" spans="1:26" ht="13.5" thickBot="1">
      <c r="A21" s="22" t="s">
        <v>211</v>
      </c>
      <c r="B21" s="23">
        <f t="shared" ref="B21:H21" si="8">B19+B20</f>
        <v>276511.71381382004</v>
      </c>
      <c r="C21" s="24">
        <f t="shared" si="8"/>
        <v>310039.39065232221</v>
      </c>
      <c r="D21" s="24">
        <f t="shared" si="8"/>
        <v>342269.73066195502</v>
      </c>
      <c r="E21" s="24">
        <f t="shared" si="8"/>
        <v>376036.26419521502</v>
      </c>
      <c r="F21" s="24">
        <f t="shared" si="8"/>
        <v>408264.32452667702</v>
      </c>
      <c r="G21" s="24">
        <f t="shared" si="8"/>
        <v>446672.1339090711</v>
      </c>
      <c r="H21" s="24">
        <f t="shared" si="8"/>
        <v>478661.63827365666</v>
      </c>
      <c r="I21" s="24">
        <f t="shared" ref="I21:O21" si="9">I19+I20</f>
        <v>532330.17567857378</v>
      </c>
      <c r="J21" s="24">
        <f t="shared" si="9"/>
        <v>584629.55480248097</v>
      </c>
      <c r="K21" s="24">
        <f t="shared" si="9"/>
        <v>643905.31926222693</v>
      </c>
      <c r="L21" s="24">
        <f t="shared" si="9"/>
        <v>708286.10994889634</v>
      </c>
      <c r="M21" s="24">
        <f t="shared" si="9"/>
        <v>788182.92526728532</v>
      </c>
      <c r="N21" s="24">
        <f t="shared" si="9"/>
        <v>897740.15455444052</v>
      </c>
      <c r="O21" s="24">
        <f t="shared" si="9"/>
        <v>1020735.655583018</v>
      </c>
      <c r="P21" s="24">
        <f>P19+P20</f>
        <v>1106192.6376919036</v>
      </c>
      <c r="Q21" s="24">
        <f>Q19+Q20</f>
        <v>1234706.8624963309</v>
      </c>
      <c r="R21" s="24">
        <f t="shared" ref="R21:T21" si="10">R19+R20</f>
        <v>1358110.5359445817</v>
      </c>
      <c r="S21" s="24">
        <f t="shared" ref="S21" si="11">S19+S20</f>
        <v>1473852.4346279588</v>
      </c>
      <c r="T21" s="24">
        <f t="shared" si="10"/>
        <v>1610647.194464996</v>
      </c>
    </row>
    <row r="23" spans="1:26" ht="18">
      <c r="A23" s="206" t="s">
        <v>199</v>
      </c>
      <c r="B23" s="206"/>
      <c r="C23" s="206"/>
      <c r="D23" s="206"/>
      <c r="E23" s="206"/>
      <c r="F23" s="206"/>
      <c r="G23" s="207"/>
      <c r="H23" s="207"/>
      <c r="I23" s="207"/>
      <c r="J23" s="207"/>
      <c r="K23" s="207"/>
      <c r="L23" s="207"/>
      <c r="M23" s="207"/>
      <c r="N23" s="207"/>
      <c r="O23" s="208"/>
      <c r="P23" s="208"/>
      <c r="U23" s="193"/>
      <c r="V23" s="193"/>
      <c r="W23" s="193"/>
      <c r="X23" s="193"/>
      <c r="Y23" s="193"/>
      <c r="Z23" s="193"/>
    </row>
    <row r="24" spans="1:26">
      <c r="A24" s="1" t="s">
        <v>178</v>
      </c>
      <c r="B24" s="1"/>
      <c r="C24" s="1"/>
      <c r="D24" s="1"/>
      <c r="E24" s="1"/>
      <c r="F24" s="1"/>
      <c r="U24" s="193"/>
      <c r="V24" s="193"/>
      <c r="W24" s="193"/>
      <c r="X24" s="193"/>
      <c r="Y24" s="193"/>
      <c r="Z24" s="193"/>
    </row>
    <row r="25" spans="1:26" ht="13.5" thickBot="1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v>2011</v>
      </c>
      <c r="S25" s="26">
        <v>2012</v>
      </c>
      <c r="T25" s="26">
        <v>2013</v>
      </c>
      <c r="U25" s="193"/>
      <c r="V25" s="193"/>
      <c r="W25" s="193"/>
      <c r="X25" s="193"/>
      <c r="Y25" s="193"/>
      <c r="Z25" s="193"/>
    </row>
    <row r="26" spans="1:26" ht="13.5" thickTop="1">
      <c r="A26" s="5" t="s">
        <v>0</v>
      </c>
      <c r="B26" s="21">
        <f>B27+B28</f>
        <v>2509.9225797043409</v>
      </c>
      <c r="C26" s="15">
        <f>C27+C28</f>
        <v>2587.6717622319129</v>
      </c>
      <c r="D26" s="15">
        <f>D27+D28</f>
        <v>2767.2256339203218</v>
      </c>
      <c r="E26" s="15">
        <f>E27+E28</f>
        <v>3206.5682214303115</v>
      </c>
      <c r="F26" s="15">
        <f t="shared" ref="F26:O26" si="12">F27+F28</f>
        <v>3172.0912930250256</v>
      </c>
      <c r="G26" s="15">
        <f t="shared" si="12"/>
        <v>3378.8149690715472</v>
      </c>
      <c r="H26" s="15">
        <f t="shared" si="12"/>
        <v>3727.385961850016</v>
      </c>
      <c r="I26" s="15">
        <f t="shared" si="12"/>
        <v>4201.2728653487784</v>
      </c>
      <c r="J26" s="15">
        <f t="shared" si="12"/>
        <v>4904.5433917752489</v>
      </c>
      <c r="K26" s="15">
        <f t="shared" si="12"/>
        <v>4891.5647987657694</v>
      </c>
      <c r="L26" s="15">
        <f t="shared" si="12"/>
        <v>4391.2921935656259</v>
      </c>
      <c r="M26" s="15">
        <f t="shared" si="12"/>
        <v>4969.6207101000782</v>
      </c>
      <c r="N26" s="15">
        <f t="shared" si="12"/>
        <v>5872.9553926003591</v>
      </c>
      <c r="O26" s="15">
        <f t="shared" si="12"/>
        <v>6827.7127343206139</v>
      </c>
      <c r="P26" s="15">
        <f t="shared" ref="P26:T26" si="13">P27+P28</f>
        <v>7483.0823176830454</v>
      </c>
      <c r="Q26" s="15">
        <f t="shared" si="13"/>
        <v>8250.0083422175394</v>
      </c>
      <c r="R26" s="15">
        <f t="shared" si="13"/>
        <v>9128.6603254044694</v>
      </c>
      <c r="S26" s="15">
        <f t="shared" ref="S26" si="14">S27+S28</f>
        <v>10284.658673231421</v>
      </c>
      <c r="T26" s="15">
        <f t="shared" si="13"/>
        <v>11084.898131058404</v>
      </c>
      <c r="U26" s="193"/>
      <c r="V26" s="193"/>
      <c r="W26" s="193"/>
      <c r="X26" s="193"/>
      <c r="Y26" s="193"/>
      <c r="Z26" s="193"/>
    </row>
    <row r="27" spans="1:26">
      <c r="A27" s="6" t="s">
        <v>1</v>
      </c>
      <c r="B27" s="29">
        <f>B7*B46/100</f>
        <v>1832.0561267026403</v>
      </c>
      <c r="C27" s="27">
        <f t="shared" ref="C27:O27" si="15">C7*C46/100</f>
        <v>1839.0795646002744</v>
      </c>
      <c r="D27" s="27">
        <f t="shared" si="15"/>
        <v>1945.0686942779184</v>
      </c>
      <c r="E27" s="27">
        <f t="shared" si="15"/>
        <v>2336.2245022243501</v>
      </c>
      <c r="F27" s="27">
        <f t="shared" si="15"/>
        <v>2260.5291527254899</v>
      </c>
      <c r="G27" s="27">
        <f t="shared" si="15"/>
        <v>2385.6993393943835</v>
      </c>
      <c r="H27" s="27">
        <f t="shared" si="15"/>
        <v>2618.0819031773954</v>
      </c>
      <c r="I27" s="27">
        <f t="shared" si="15"/>
        <v>2981.6061811684176</v>
      </c>
      <c r="J27" s="27">
        <f t="shared" si="15"/>
        <v>3613.9056447234307</v>
      </c>
      <c r="K27" s="27">
        <f t="shared" si="15"/>
        <v>3492.0815233422272</v>
      </c>
      <c r="L27" s="27">
        <f t="shared" si="15"/>
        <v>2986.244454982922</v>
      </c>
      <c r="M27" s="27">
        <f t="shared" si="15"/>
        <v>3359.9515885119413</v>
      </c>
      <c r="N27" s="27">
        <f t="shared" si="15"/>
        <v>3921.4394871633499</v>
      </c>
      <c r="O27" s="27">
        <f t="shared" si="15"/>
        <v>4521.9076865920533</v>
      </c>
      <c r="P27" s="27">
        <f t="shared" ref="P27:R27" si="16">P7*P46/100</f>
        <v>4917.547339225117</v>
      </c>
      <c r="Q27" s="27">
        <f t="shared" si="16"/>
        <v>5263.5374481481922</v>
      </c>
      <c r="R27" s="27">
        <f t="shared" si="16"/>
        <v>5816.1977153281987</v>
      </c>
      <c r="S27" s="27">
        <f>S7*S46/100</f>
        <v>6325.3894961305195</v>
      </c>
      <c r="T27" s="27">
        <f>T7*T46/100</f>
        <v>6780.0561684708409</v>
      </c>
      <c r="U27" s="193"/>
      <c r="V27" s="193"/>
      <c r="W27" s="193"/>
      <c r="X27" s="193"/>
      <c r="Y27" s="193"/>
      <c r="Z27" s="193"/>
    </row>
    <row r="28" spans="1:26">
      <c r="A28" s="28" t="s">
        <v>2</v>
      </c>
      <c r="B28" s="30">
        <f>B8*B47/100</f>
        <v>677.86645300170085</v>
      </c>
      <c r="C28" s="163">
        <f t="shared" ref="C28:O28" si="17">C8*C47/100</f>
        <v>748.59219763163856</v>
      </c>
      <c r="D28" s="163">
        <f t="shared" si="17"/>
        <v>822.15693964240347</v>
      </c>
      <c r="E28" s="163">
        <f t="shared" si="17"/>
        <v>870.34371920596141</v>
      </c>
      <c r="F28" s="163">
        <f t="shared" si="17"/>
        <v>911.56214029953583</v>
      </c>
      <c r="G28" s="163">
        <f t="shared" si="17"/>
        <v>993.11562967716372</v>
      </c>
      <c r="H28" s="163">
        <f t="shared" si="17"/>
        <v>1109.3040586726206</v>
      </c>
      <c r="I28" s="163">
        <f t="shared" si="17"/>
        <v>1219.6666841803606</v>
      </c>
      <c r="J28" s="163">
        <f t="shared" si="17"/>
        <v>1290.6377470518182</v>
      </c>
      <c r="K28" s="163">
        <f t="shared" si="17"/>
        <v>1399.4832754235424</v>
      </c>
      <c r="L28" s="163">
        <f t="shared" si="17"/>
        <v>1405.0477385827037</v>
      </c>
      <c r="M28" s="163">
        <f t="shared" si="17"/>
        <v>1609.6691215881367</v>
      </c>
      <c r="N28" s="163">
        <f t="shared" si="17"/>
        <v>1951.5159054370088</v>
      </c>
      <c r="O28" s="163">
        <f t="shared" si="17"/>
        <v>2305.8050477285606</v>
      </c>
      <c r="P28" s="163">
        <f t="shared" ref="P28:T28" si="18">P8*P47/100</f>
        <v>2565.5349784579289</v>
      </c>
      <c r="Q28" s="163">
        <f t="shared" si="18"/>
        <v>2986.4708940693472</v>
      </c>
      <c r="R28" s="163">
        <f t="shared" si="18"/>
        <v>3312.4626100762703</v>
      </c>
      <c r="S28" s="163">
        <f t="shared" ref="S28" si="19">S8*S47/100</f>
        <v>3959.2691771009017</v>
      </c>
      <c r="T28" s="163">
        <f t="shared" si="18"/>
        <v>4304.8419625875631</v>
      </c>
      <c r="U28" s="193"/>
      <c r="V28" s="193"/>
      <c r="W28" s="193"/>
      <c r="X28" s="193"/>
      <c r="Y28" s="193"/>
      <c r="Z28" s="193"/>
    </row>
    <row r="29" spans="1:26">
      <c r="A29" s="5" t="s">
        <v>3</v>
      </c>
      <c r="B29" s="131">
        <f>B30+B31+B32</f>
        <v>15045.480863074363</v>
      </c>
      <c r="C29" s="33">
        <f>C30+C31+C32</f>
        <v>16000.612479661067</v>
      </c>
      <c r="D29" s="33">
        <f>D30+D31+D32</f>
        <v>17079.232016292586</v>
      </c>
      <c r="E29" s="33">
        <f>E30+E31+E32</f>
        <v>18703.646159062922</v>
      </c>
      <c r="F29" s="33">
        <f>F30+F31+F32</f>
        <v>19666.309232381846</v>
      </c>
      <c r="G29" s="33">
        <f t="shared" ref="G29:O29" si="20">G30+G31+G32</f>
        <v>21407.428654684478</v>
      </c>
      <c r="H29" s="33">
        <f t="shared" si="20"/>
        <v>23188.49780550618</v>
      </c>
      <c r="I29" s="33">
        <f t="shared" si="20"/>
        <v>25125.564508025189</v>
      </c>
      <c r="J29" s="33">
        <f t="shared" si="20"/>
        <v>26655.329995714859</v>
      </c>
      <c r="K29" s="33">
        <f t="shared" si="20"/>
        <v>28666.899617903502</v>
      </c>
      <c r="L29" s="33">
        <f t="shared" si="20"/>
        <v>31183.922583766238</v>
      </c>
      <c r="M29" s="33">
        <f t="shared" si="20"/>
        <v>34649.320139665426</v>
      </c>
      <c r="N29" s="33">
        <f t="shared" si="20"/>
        <v>40663.420354822738</v>
      </c>
      <c r="O29" s="33">
        <f t="shared" si="20"/>
        <v>46739.727171321036</v>
      </c>
      <c r="P29" s="33">
        <f t="shared" ref="P29:T29" si="21">P30+P31+P32</f>
        <v>49666.148759703239</v>
      </c>
      <c r="Q29" s="33">
        <f t="shared" si="21"/>
        <v>54927.594450301236</v>
      </c>
      <c r="R29" s="33">
        <f t="shared" si="21"/>
        <v>58865.755184152615</v>
      </c>
      <c r="S29" s="33">
        <f t="shared" ref="S29" si="22">S30+S31+S32</f>
        <v>64385.765449015045</v>
      </c>
      <c r="T29" s="33">
        <f t="shared" si="21"/>
        <v>70407.51098936933</v>
      </c>
      <c r="U29" s="193"/>
      <c r="V29" s="193"/>
      <c r="W29" s="193"/>
      <c r="X29" s="193"/>
      <c r="Y29" s="193"/>
      <c r="Z29" s="193"/>
    </row>
    <row r="30" spans="1:26">
      <c r="A30" s="6" t="s">
        <v>4</v>
      </c>
      <c r="B30" s="29">
        <f>B10*B49/100</f>
        <v>11683.55400885515</v>
      </c>
      <c r="C30" s="27">
        <f t="shared" ref="C30:O30" si="23">C10*C49/100</f>
        <v>12446.293475997671</v>
      </c>
      <c r="D30" s="27">
        <f t="shared" si="23"/>
        <v>13179.163297182955</v>
      </c>
      <c r="E30" s="27">
        <f t="shared" si="23"/>
        <v>14928.412803900035</v>
      </c>
      <c r="F30" s="27">
        <f t="shared" si="23"/>
        <v>15825.137740865555</v>
      </c>
      <c r="G30" s="27">
        <f t="shared" si="23"/>
        <v>17436.918275174085</v>
      </c>
      <c r="H30" s="27">
        <f t="shared" si="23"/>
        <v>18595.988894230537</v>
      </c>
      <c r="I30" s="27">
        <f t="shared" si="23"/>
        <v>20873.997763355444</v>
      </c>
      <c r="J30" s="27">
        <f t="shared" si="23"/>
        <v>21991.186322849466</v>
      </c>
      <c r="K30" s="27">
        <f t="shared" si="23"/>
        <v>23540.297228410105</v>
      </c>
      <c r="L30" s="27">
        <f t="shared" si="23"/>
        <v>25304.080475494029</v>
      </c>
      <c r="M30" s="27">
        <f t="shared" si="23"/>
        <v>27957.789994070285</v>
      </c>
      <c r="N30" s="27">
        <f t="shared" si="23"/>
        <v>32108.678243451039</v>
      </c>
      <c r="O30" s="27">
        <f t="shared" si="23"/>
        <v>36836.954605621526</v>
      </c>
      <c r="P30" s="27">
        <f t="shared" ref="P30:T30" si="24">P10*P49/100</f>
        <v>38578.551697641371</v>
      </c>
      <c r="Q30" s="27">
        <f t="shared" si="24"/>
        <v>43031.399725317591</v>
      </c>
      <c r="R30" s="27">
        <f t="shared" si="24"/>
        <v>45667.773946066118</v>
      </c>
      <c r="S30" s="27">
        <f t="shared" ref="S30" si="25">S10*S49/100</f>
        <v>49762.817589800427</v>
      </c>
      <c r="T30" s="27">
        <f t="shared" si="24"/>
        <v>54571.100642495279</v>
      </c>
      <c r="U30" s="193"/>
      <c r="V30" s="193"/>
      <c r="W30" s="193"/>
      <c r="X30" s="193"/>
      <c r="Y30" s="193"/>
      <c r="Z30" s="193"/>
    </row>
    <row r="31" spans="1:26">
      <c r="A31" s="6" t="s">
        <v>5</v>
      </c>
      <c r="B31" s="29">
        <f>B11*B50/100</f>
        <v>771.78616966726361</v>
      </c>
      <c r="C31" s="27">
        <f t="shared" ref="C31:O31" si="26">C11*C50/100</f>
        <v>943.83975151908669</v>
      </c>
      <c r="D31" s="27">
        <f t="shared" si="26"/>
        <v>1029.1923056719997</v>
      </c>
      <c r="E31" s="27">
        <f t="shared" si="26"/>
        <v>1040.8715984674609</v>
      </c>
      <c r="F31" s="27">
        <f t="shared" si="26"/>
        <v>1205.1277498514835</v>
      </c>
      <c r="G31" s="27">
        <f t="shared" si="26"/>
        <v>1286.9081032081629</v>
      </c>
      <c r="H31" s="27">
        <f t="shared" si="26"/>
        <v>1325.8332349477394</v>
      </c>
      <c r="I31" s="27">
        <f t="shared" si="26"/>
        <v>1602.4381112625235</v>
      </c>
      <c r="J31" s="27">
        <f t="shared" si="26"/>
        <v>1726.4474831314822</v>
      </c>
      <c r="K31" s="27">
        <f t="shared" si="26"/>
        <v>1815.1210875853023</v>
      </c>
      <c r="L31" s="27">
        <f t="shared" si="26"/>
        <v>2023.3189150384744</v>
      </c>
      <c r="M31" s="27">
        <f t="shared" si="26"/>
        <v>2255.5807825147613</v>
      </c>
      <c r="N31" s="27">
        <f t="shared" si="26"/>
        <v>2516.90569468287</v>
      </c>
      <c r="O31" s="27">
        <f t="shared" si="26"/>
        <v>2840.8869849707121</v>
      </c>
      <c r="P31" s="27">
        <f t="shared" ref="P31:T31" si="27">P11*P50/100</f>
        <v>3142.4608697394779</v>
      </c>
      <c r="Q31" s="27">
        <f t="shared" si="27"/>
        <v>3428.4910990857466</v>
      </c>
      <c r="R31" s="27">
        <f t="shared" si="27"/>
        <v>4028.5908029245925</v>
      </c>
      <c r="S31" s="27">
        <f t="shared" ref="S31" si="28">S11*S50/100</f>
        <v>4581.7173651657531</v>
      </c>
      <c r="T31" s="27">
        <f t="shared" si="27"/>
        <v>5058.0363210790465</v>
      </c>
      <c r="U31" s="193"/>
      <c r="V31" s="193"/>
      <c r="W31" s="193"/>
      <c r="X31" s="193"/>
      <c r="Y31" s="193"/>
      <c r="Z31" s="193"/>
    </row>
    <row r="32" spans="1:26">
      <c r="A32" s="28" t="s">
        <v>6</v>
      </c>
      <c r="B32" s="30">
        <f>B12*B51/100</f>
        <v>2590.1406845519491</v>
      </c>
      <c r="C32" s="163">
        <f t="shared" ref="C32:O32" si="29">C12*C51/100</f>
        <v>2610.4792521443105</v>
      </c>
      <c r="D32" s="163">
        <f t="shared" si="29"/>
        <v>2870.876413437632</v>
      </c>
      <c r="E32" s="163">
        <f t="shared" si="29"/>
        <v>2734.3617566954281</v>
      </c>
      <c r="F32" s="163">
        <f t="shared" si="29"/>
        <v>2636.0437416648051</v>
      </c>
      <c r="G32" s="163">
        <f t="shared" si="29"/>
        <v>2683.6022763022302</v>
      </c>
      <c r="H32" s="163">
        <f t="shared" si="29"/>
        <v>3266.6756763279027</v>
      </c>
      <c r="I32" s="163">
        <f t="shared" si="29"/>
        <v>2649.1286334072211</v>
      </c>
      <c r="J32" s="163">
        <f t="shared" si="29"/>
        <v>2937.6961897339083</v>
      </c>
      <c r="K32" s="163">
        <f t="shared" si="29"/>
        <v>3311.4813019080925</v>
      </c>
      <c r="L32" s="163">
        <f t="shared" si="29"/>
        <v>3856.5231932337356</v>
      </c>
      <c r="M32" s="163">
        <f t="shared" si="29"/>
        <v>4435.9493630803809</v>
      </c>
      <c r="N32" s="163">
        <f t="shared" si="29"/>
        <v>6037.8364166888305</v>
      </c>
      <c r="O32" s="163">
        <f t="shared" si="29"/>
        <v>7061.8855807287982</v>
      </c>
      <c r="P32" s="163">
        <f t="shared" ref="P32:T32" si="30">P12*P51/100</f>
        <v>7945.1361923223913</v>
      </c>
      <c r="Q32" s="163">
        <f t="shared" si="30"/>
        <v>8467.7036258978969</v>
      </c>
      <c r="R32" s="163">
        <f t="shared" si="30"/>
        <v>9169.3904351619058</v>
      </c>
      <c r="S32" s="163">
        <f t="shared" ref="S32" si="31">S12*S51/100</f>
        <v>10041.230494048867</v>
      </c>
      <c r="T32" s="163">
        <f t="shared" si="30"/>
        <v>10778.37402579501</v>
      </c>
      <c r="U32" s="193"/>
      <c r="V32" s="193"/>
      <c r="W32" s="193"/>
      <c r="X32" s="193"/>
      <c r="Y32" s="193"/>
      <c r="Z32" s="193"/>
    </row>
    <row r="33" spans="1:27">
      <c r="A33" s="5" t="s">
        <v>7</v>
      </c>
      <c r="B33" s="131">
        <f>SUM(B34:B38)</f>
        <v>28363.395089642261</v>
      </c>
      <c r="C33" s="33">
        <f>SUM(C34:C38)</f>
        <v>32597.67084057994</v>
      </c>
      <c r="D33" s="33">
        <f>SUM(D34:D38)</f>
        <v>35849.874753211581</v>
      </c>
      <c r="E33" s="33">
        <f>SUM(E34:E38)</f>
        <v>39654.809228104015</v>
      </c>
      <c r="F33" s="33">
        <f>SUM(F34:F38)</f>
        <v>42903.618920653709</v>
      </c>
      <c r="G33" s="33">
        <f t="shared" ref="G33:O33" si="32">SUM(G34:G38)</f>
        <v>47001.68475503174</v>
      </c>
      <c r="H33" s="33">
        <f t="shared" si="32"/>
        <v>50960.547427993544</v>
      </c>
      <c r="I33" s="33">
        <f t="shared" si="32"/>
        <v>56114.029309173391</v>
      </c>
      <c r="J33" s="33">
        <f t="shared" si="32"/>
        <v>62671.980777215751</v>
      </c>
      <c r="K33" s="33">
        <f t="shared" si="32"/>
        <v>69689.924695583206</v>
      </c>
      <c r="L33" s="33">
        <f t="shared" si="32"/>
        <v>77910.471787031667</v>
      </c>
      <c r="M33" s="33">
        <f t="shared" si="32"/>
        <v>85939.037951254199</v>
      </c>
      <c r="N33" s="33">
        <f t="shared" si="32"/>
        <v>96659.993776542251</v>
      </c>
      <c r="O33" s="33">
        <f t="shared" si="32"/>
        <v>108667.32592465857</v>
      </c>
      <c r="P33" s="33">
        <f t="shared" ref="P33:T33" si="33">SUM(P34:P38)</f>
        <v>118957.03809245973</v>
      </c>
      <c r="Q33" s="33">
        <f t="shared" si="33"/>
        <v>133408.84605850151</v>
      </c>
      <c r="R33" s="33">
        <f t="shared" si="33"/>
        <v>147603.54162611873</v>
      </c>
      <c r="S33" s="33">
        <f t="shared" ref="S33" si="34">SUM(S34:S38)</f>
        <v>158944.31586884821</v>
      </c>
      <c r="T33" s="33">
        <f t="shared" si="33"/>
        <v>173690.49200272319</v>
      </c>
      <c r="U33" s="193"/>
      <c r="V33" s="193"/>
      <c r="W33" s="193"/>
      <c r="X33" s="193"/>
      <c r="Y33" s="193"/>
      <c r="Z33" s="193"/>
    </row>
    <row r="34" spans="1:27">
      <c r="A34" s="3" t="s">
        <v>8</v>
      </c>
      <c r="B34" s="29">
        <f>B14*B53/100</f>
        <v>5512.6526813217761</v>
      </c>
      <c r="C34" s="27">
        <f t="shared" ref="C34:O34" si="35">C14*C53/100</f>
        <v>5908.1282398903704</v>
      </c>
      <c r="D34" s="27">
        <f t="shared" si="35"/>
        <v>6489.4428835992258</v>
      </c>
      <c r="E34" s="27">
        <f t="shared" si="35"/>
        <v>7064.3656435236517</v>
      </c>
      <c r="F34" s="27">
        <f t="shared" si="35"/>
        <v>8330.3350311256127</v>
      </c>
      <c r="G34" s="27">
        <f t="shared" si="35"/>
        <v>9443.2156171348997</v>
      </c>
      <c r="H34" s="27">
        <f t="shared" si="35"/>
        <v>10072.884096795893</v>
      </c>
      <c r="I34" s="27">
        <f t="shared" si="35"/>
        <v>10892.143936227083</v>
      </c>
      <c r="J34" s="27">
        <f t="shared" si="35"/>
        <v>12166.420654273334</v>
      </c>
      <c r="K34" s="27">
        <f t="shared" si="35"/>
        <v>13653.17529936059</v>
      </c>
      <c r="L34" s="27">
        <f t="shared" si="35"/>
        <v>14905.034216600579</v>
      </c>
      <c r="M34" s="27">
        <f t="shared" si="35"/>
        <v>16942.354101790901</v>
      </c>
      <c r="N34" s="27">
        <f t="shared" si="35"/>
        <v>18511.692949388424</v>
      </c>
      <c r="O34" s="27">
        <f t="shared" si="35"/>
        <v>20548.835760885606</v>
      </c>
      <c r="P34" s="27">
        <f t="shared" ref="P34:T34" si="36">P14*P53/100</f>
        <v>22085.54883952449</v>
      </c>
      <c r="Q34" s="27">
        <f t="shared" si="36"/>
        <v>24364.167391527371</v>
      </c>
      <c r="R34" s="27">
        <f t="shared" si="36"/>
        <v>26949.456768723383</v>
      </c>
      <c r="S34" s="27">
        <f t="shared" ref="S34" si="37">S14*S53/100</f>
        <v>29400.121429649411</v>
      </c>
      <c r="T34" s="27">
        <f t="shared" si="36"/>
        <v>31279.338253313977</v>
      </c>
      <c r="U34" s="193"/>
      <c r="V34" s="193"/>
      <c r="W34" s="193"/>
      <c r="X34" s="193"/>
      <c r="Y34" s="193"/>
      <c r="Z34" s="193"/>
    </row>
    <row r="35" spans="1:27">
      <c r="A35" s="3" t="s">
        <v>9</v>
      </c>
      <c r="B35" s="29">
        <f>B15*B54/100</f>
        <v>4999.4285615478384</v>
      </c>
      <c r="C35" s="27">
        <f t="shared" ref="C35:O35" si="38">C15*C54/100</f>
        <v>5593.7582152269179</v>
      </c>
      <c r="D35" s="27">
        <f t="shared" si="38"/>
        <v>5979.6214606903541</v>
      </c>
      <c r="E35" s="27">
        <f t="shared" si="38"/>
        <v>6406.0388243646485</v>
      </c>
      <c r="F35" s="27">
        <f t="shared" si="38"/>
        <v>6594.4257277910783</v>
      </c>
      <c r="G35" s="27">
        <f t="shared" si="38"/>
        <v>7003.7401251366236</v>
      </c>
      <c r="H35" s="27">
        <f t="shared" si="38"/>
        <v>7474.247178230381</v>
      </c>
      <c r="I35" s="27">
        <f t="shared" si="38"/>
        <v>7795.1943554425334</v>
      </c>
      <c r="J35" s="27">
        <f t="shared" si="38"/>
        <v>8721.429568875581</v>
      </c>
      <c r="K35" s="27">
        <f t="shared" si="38"/>
        <v>9606.2553533613573</v>
      </c>
      <c r="L35" s="27">
        <f t="shared" si="38"/>
        <v>10560.702713491697</v>
      </c>
      <c r="M35" s="27">
        <f t="shared" si="38"/>
        <v>11602.428926042128</v>
      </c>
      <c r="N35" s="27">
        <f t="shared" si="38"/>
        <v>12746.686978524776</v>
      </c>
      <c r="O35" s="27">
        <f t="shared" si="38"/>
        <v>13694.133290510241</v>
      </c>
      <c r="P35" s="27">
        <f t="shared" ref="P35:T35" si="39">P15*P54/100</f>
        <v>14393.311782432291</v>
      </c>
      <c r="Q35" s="27">
        <f t="shared" si="39"/>
        <v>15705.86963747116</v>
      </c>
      <c r="R35" s="27">
        <f t="shared" si="39"/>
        <v>17353.307790491082</v>
      </c>
      <c r="S35" s="27">
        <f t="shared" ref="S35" si="40">S15*S54/100</f>
        <v>18545.751205833527</v>
      </c>
      <c r="T35" s="27">
        <f t="shared" si="39"/>
        <v>19936.968412368838</v>
      </c>
      <c r="U35" s="193"/>
      <c r="V35" s="193"/>
      <c r="W35" s="193"/>
      <c r="X35" s="193"/>
      <c r="Y35" s="193"/>
      <c r="Z35" s="193"/>
    </row>
    <row r="36" spans="1:27">
      <c r="A36" s="3" t="s">
        <v>10</v>
      </c>
      <c r="B36" s="29">
        <f>B16*B55/100</f>
        <v>3861.6736568291958</v>
      </c>
      <c r="C36" s="27">
        <f t="shared" ref="C36:O38" si="41">C16*C55/100</f>
        <v>4359.8615775070275</v>
      </c>
      <c r="D36" s="27">
        <f t="shared" si="41"/>
        <v>5029.8344058233097</v>
      </c>
      <c r="E36" s="27">
        <f t="shared" si="41"/>
        <v>5981.4107087534549</v>
      </c>
      <c r="F36" s="27">
        <f t="shared" si="41"/>
        <v>6773.0282127614346</v>
      </c>
      <c r="G36" s="27">
        <f t="shared" si="41"/>
        <v>7423.2400328512704</v>
      </c>
      <c r="H36" s="27">
        <f t="shared" si="41"/>
        <v>8283.8773111489754</v>
      </c>
      <c r="I36" s="27">
        <f t="shared" si="41"/>
        <v>9580.4864231918036</v>
      </c>
      <c r="J36" s="27">
        <f t="shared" si="41"/>
        <v>10983.217336830732</v>
      </c>
      <c r="K36" s="27">
        <f t="shared" si="41"/>
        <v>12766.892788034331</v>
      </c>
      <c r="L36" s="27">
        <f t="shared" si="41"/>
        <v>15563.632099384635</v>
      </c>
      <c r="M36" s="27">
        <f t="shared" si="41"/>
        <v>17464.272188562616</v>
      </c>
      <c r="N36" s="27">
        <f t="shared" si="41"/>
        <v>20467.426581810618</v>
      </c>
      <c r="O36" s="27">
        <f t="shared" si="41"/>
        <v>23023.158436894653</v>
      </c>
      <c r="P36" s="27">
        <f t="shared" ref="P36:T36" si="42">P16*P55/100</f>
        <v>23649.179256020976</v>
      </c>
      <c r="Q36" s="27">
        <f t="shared" si="42"/>
        <v>26513.967380861672</v>
      </c>
      <c r="R36" s="27">
        <f t="shared" si="42"/>
        <v>29488.815936619496</v>
      </c>
      <c r="S36" s="27">
        <f t="shared" ref="S36" si="43">S16*S55/100</f>
        <v>31673.935608376418</v>
      </c>
      <c r="T36" s="27">
        <f t="shared" si="42"/>
        <v>35462.373363856663</v>
      </c>
      <c r="U36" s="193"/>
      <c r="V36" s="193"/>
      <c r="W36" s="193"/>
      <c r="X36" s="193"/>
      <c r="Y36" s="193"/>
      <c r="Z36" s="193"/>
    </row>
    <row r="37" spans="1:27">
      <c r="A37" s="3" t="s">
        <v>11</v>
      </c>
      <c r="B37" s="29">
        <f t="shared" ref="B37:O38" si="44">B17*B56/100</f>
        <v>3309.2557774531101</v>
      </c>
      <c r="C37" s="27">
        <f t="shared" si="44"/>
        <v>3706.7320552190877</v>
      </c>
      <c r="D37" s="27">
        <f t="shared" si="44"/>
        <v>4256.336208087886</v>
      </c>
      <c r="E37" s="27">
        <f t="shared" si="44"/>
        <v>4662.242732768942</v>
      </c>
      <c r="F37" s="27">
        <f t="shared" si="44"/>
        <v>5219.2918287699649</v>
      </c>
      <c r="G37" s="27">
        <f t="shared" si="44"/>
        <v>6005.1939251416761</v>
      </c>
      <c r="H37" s="27">
        <f t="shared" si="44"/>
        <v>6593.4497190353941</v>
      </c>
      <c r="I37" s="27">
        <f t="shared" si="44"/>
        <v>7527.8773510831525</v>
      </c>
      <c r="J37" s="27">
        <f t="shared" si="44"/>
        <v>8361.536402037993</v>
      </c>
      <c r="K37" s="27">
        <f t="shared" si="44"/>
        <v>9095.5881391492039</v>
      </c>
      <c r="L37" s="27">
        <f t="shared" si="44"/>
        <v>9975.8657298469807</v>
      </c>
      <c r="M37" s="27">
        <f t="shared" si="44"/>
        <v>10878.608503009276</v>
      </c>
      <c r="N37" s="27">
        <f t="shared" si="44"/>
        <v>12267.335774995452</v>
      </c>
      <c r="O37" s="27">
        <f t="shared" si="44"/>
        <v>13268.817282995913</v>
      </c>
      <c r="P37" s="27">
        <f t="shared" ref="P37:T37" si="45">P17*P56/100</f>
        <v>14058.743313588866</v>
      </c>
      <c r="Q37" s="27">
        <f t="shared" si="45"/>
        <v>14947.7236729755</v>
      </c>
      <c r="R37" s="27">
        <f t="shared" si="45"/>
        <v>16212.048967668256</v>
      </c>
      <c r="S37" s="27">
        <f t="shared" ref="S37" si="46">S17*S56/100</f>
        <v>17333.66834226458</v>
      </c>
      <c r="T37" s="27">
        <f t="shared" si="45"/>
        <v>18597.789707398973</v>
      </c>
      <c r="U37" s="193"/>
      <c r="V37" s="193"/>
      <c r="W37" s="193"/>
      <c r="X37" s="193"/>
      <c r="Y37" s="193"/>
      <c r="Z37" s="193"/>
    </row>
    <row r="38" spans="1:27">
      <c r="A38" s="28" t="s">
        <v>12</v>
      </c>
      <c r="B38" s="30">
        <f t="shared" si="44"/>
        <v>10680.384412490341</v>
      </c>
      <c r="C38" s="163">
        <f t="shared" si="41"/>
        <v>13029.190752736537</v>
      </c>
      <c r="D38" s="163">
        <f t="shared" si="41"/>
        <v>14094.6397950108</v>
      </c>
      <c r="E38" s="163">
        <f t="shared" si="41"/>
        <v>15540.751318693319</v>
      </c>
      <c r="F38" s="163">
        <f t="shared" si="41"/>
        <v>15986.53812020562</v>
      </c>
      <c r="G38" s="163">
        <f t="shared" si="41"/>
        <v>17126.29505476727</v>
      </c>
      <c r="H38" s="163">
        <f t="shared" si="41"/>
        <v>18536.089122782898</v>
      </c>
      <c r="I38" s="163">
        <f t="shared" si="41"/>
        <v>20318.327243228825</v>
      </c>
      <c r="J38" s="163">
        <f t="shared" si="41"/>
        <v>22439.376815198117</v>
      </c>
      <c r="K38" s="163">
        <f t="shared" si="41"/>
        <v>24568.013115677721</v>
      </c>
      <c r="L38" s="163">
        <f t="shared" si="41"/>
        <v>26905.237027707772</v>
      </c>
      <c r="M38" s="163">
        <f t="shared" si="41"/>
        <v>29051.374231849277</v>
      </c>
      <c r="N38" s="163">
        <f t="shared" si="41"/>
        <v>32666.851491822981</v>
      </c>
      <c r="O38" s="163">
        <f t="shared" si="41"/>
        <v>38132.38115337216</v>
      </c>
      <c r="P38" s="163">
        <f t="shared" ref="P38:T38" si="47">P18*P57/100</f>
        <v>44770.254900893087</v>
      </c>
      <c r="Q38" s="163">
        <f t="shared" si="47"/>
        <v>51877.117975665817</v>
      </c>
      <c r="R38" s="163">
        <f t="shared" si="47"/>
        <v>57599.912162616507</v>
      </c>
      <c r="S38" s="163">
        <f t="shared" ref="S38" si="48">S18*S57/100</f>
        <v>61990.839282724279</v>
      </c>
      <c r="T38" s="163">
        <f t="shared" si="47"/>
        <v>68414.022265784733</v>
      </c>
      <c r="U38" s="193"/>
      <c r="V38" s="193"/>
      <c r="W38" s="193"/>
      <c r="X38" s="193"/>
      <c r="Y38" s="193"/>
      <c r="Z38" s="193"/>
    </row>
    <row r="39" spans="1:27" ht="25.5" hidden="1">
      <c r="A39" s="5" t="str">
        <f>A21</f>
        <v>SA - Annual Compensation of Employees</v>
      </c>
      <c r="B39" s="131">
        <f>B33+B29+B26</f>
        <v>45918.798532420966</v>
      </c>
      <c r="C39" s="33">
        <f>C33+C29+C26</f>
        <v>51185.955082472923</v>
      </c>
      <c r="D39" s="33">
        <f>D33+D29+D26</f>
        <v>55696.332403424494</v>
      </c>
      <c r="E39" s="33">
        <f>E33+E29+E26</f>
        <v>61565.023608597243</v>
      </c>
      <c r="F39" s="33">
        <f>F33+F29+F26</f>
        <v>65742.019446060571</v>
      </c>
      <c r="G39" s="33">
        <f t="shared" ref="G39:O39" si="49">G33+G29+G26</f>
        <v>71787.928378787765</v>
      </c>
      <c r="H39" s="33">
        <f t="shared" si="49"/>
        <v>77876.431195349738</v>
      </c>
      <c r="I39" s="33">
        <f t="shared" si="49"/>
        <v>85440.866682547348</v>
      </c>
      <c r="J39" s="33">
        <f t="shared" si="49"/>
        <v>94231.854164705859</v>
      </c>
      <c r="K39" s="33">
        <f t="shared" si="49"/>
        <v>103248.38911225248</v>
      </c>
      <c r="L39" s="33">
        <f t="shared" si="49"/>
        <v>113485.68656436352</v>
      </c>
      <c r="M39" s="33">
        <f t="shared" si="49"/>
        <v>125557.97880101969</v>
      </c>
      <c r="N39" s="33">
        <f t="shared" si="49"/>
        <v>143196.36952396535</v>
      </c>
      <c r="O39" s="33">
        <f t="shared" si="49"/>
        <v>162234.76583030022</v>
      </c>
      <c r="P39" s="33">
        <f t="shared" ref="P39:T39" si="50">P33+P29+P26</f>
        <v>176106.26916984603</v>
      </c>
      <c r="Q39" s="33">
        <f t="shared" si="50"/>
        <v>196586.44885102028</v>
      </c>
      <c r="R39" s="33">
        <f t="shared" si="50"/>
        <v>215597.9571356758</v>
      </c>
      <c r="S39" s="33">
        <f t="shared" ref="S39" si="51">S33+S29+S26</f>
        <v>233614.73999109468</v>
      </c>
      <c r="T39" s="33">
        <f t="shared" si="50"/>
        <v>255182.90112315092</v>
      </c>
      <c r="U39" s="193"/>
      <c r="V39" s="193"/>
      <c r="W39" s="193"/>
      <c r="X39" s="193"/>
      <c r="Y39" s="193"/>
      <c r="Z39" s="193"/>
    </row>
    <row r="40" spans="1:27" hidden="1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27">
        <v>4</v>
      </c>
      <c r="U40" s="193"/>
      <c r="V40" s="193"/>
      <c r="W40" s="193"/>
      <c r="X40" s="193"/>
      <c r="Y40" s="193"/>
      <c r="Z40" s="193"/>
    </row>
    <row r="41" spans="1:27" ht="13.5" thickBot="1">
      <c r="A41" s="70" t="s">
        <v>210</v>
      </c>
      <c r="B41" s="130">
        <f>B40+B39</f>
        <v>45918.798532420966</v>
      </c>
      <c r="C41" s="40">
        <f>C40+C39</f>
        <v>51185.955082472923</v>
      </c>
      <c r="D41" s="40">
        <f>D40+D39</f>
        <v>55696.332403424494</v>
      </c>
      <c r="E41" s="40">
        <f>E40+E39</f>
        <v>61565.023608597243</v>
      </c>
      <c r="F41" s="40">
        <f>F40+F39</f>
        <v>65742.019446060571</v>
      </c>
      <c r="G41" s="40">
        <f t="shared" ref="G41:O41" si="52">G40+G39</f>
        <v>71787.928378787765</v>
      </c>
      <c r="H41" s="40">
        <f t="shared" si="52"/>
        <v>77876.431195349738</v>
      </c>
      <c r="I41" s="40">
        <f t="shared" si="52"/>
        <v>85440.866682547348</v>
      </c>
      <c r="J41" s="40">
        <f t="shared" si="52"/>
        <v>94231.854164705859</v>
      </c>
      <c r="K41" s="40">
        <f t="shared" si="52"/>
        <v>103248.38911225248</v>
      </c>
      <c r="L41" s="40">
        <f t="shared" si="52"/>
        <v>113485.68656436352</v>
      </c>
      <c r="M41" s="40">
        <f>M40+M39</f>
        <v>125557.97880101969</v>
      </c>
      <c r="N41" s="40">
        <f t="shared" si="52"/>
        <v>143196.36952396535</v>
      </c>
      <c r="O41" s="40">
        <f t="shared" si="52"/>
        <v>162234.76583030022</v>
      </c>
      <c r="P41" s="40">
        <f t="shared" ref="P41:T41" si="53">P40+P39</f>
        <v>176107.26916984603</v>
      </c>
      <c r="Q41" s="40">
        <f t="shared" si="53"/>
        <v>196588.44885102028</v>
      </c>
      <c r="R41" s="40">
        <f t="shared" si="53"/>
        <v>215600.9571356758</v>
      </c>
      <c r="S41" s="40">
        <f t="shared" ref="S41" si="54">S40+S39</f>
        <v>233618.73999109468</v>
      </c>
      <c r="T41" s="40">
        <f t="shared" si="53"/>
        <v>255186.90112315092</v>
      </c>
      <c r="U41" s="193"/>
      <c r="V41" s="193"/>
      <c r="W41" s="193"/>
      <c r="X41" s="193"/>
      <c r="Y41" s="193"/>
      <c r="Z41" s="193"/>
    </row>
    <row r="42" spans="1:27">
      <c r="U42" s="193"/>
      <c r="V42" s="193"/>
      <c r="W42" s="193"/>
      <c r="X42" s="193"/>
      <c r="Y42" s="193"/>
      <c r="Z42" s="193"/>
    </row>
    <row r="43" spans="1:27" ht="18">
      <c r="A43" s="206" t="s">
        <v>25</v>
      </c>
      <c r="B43" s="206"/>
      <c r="C43" s="206"/>
      <c r="D43" s="206"/>
      <c r="E43" s="206"/>
      <c r="F43" s="206"/>
      <c r="G43" s="207"/>
      <c r="H43" s="207"/>
      <c r="I43" s="207"/>
      <c r="J43" s="207"/>
      <c r="K43" s="207"/>
      <c r="L43" s="207"/>
      <c r="M43" s="207"/>
      <c r="N43" s="207"/>
      <c r="O43" s="208"/>
      <c r="P43" s="208"/>
      <c r="U43" s="193"/>
      <c r="V43" s="193"/>
      <c r="W43" s="193"/>
      <c r="X43" s="193"/>
      <c r="Y43" s="193"/>
      <c r="Z43" s="193"/>
      <c r="AA43" s="175"/>
    </row>
    <row r="44" spans="1:27" ht="13.5" thickBot="1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v>2011</v>
      </c>
      <c r="S44" s="26">
        <v>2012</v>
      </c>
      <c r="T44" s="26">
        <v>2013</v>
      </c>
      <c r="U44" s="159">
        <v>2013</v>
      </c>
      <c r="V44" s="159"/>
      <c r="W44" s="159"/>
      <c r="X44" s="159"/>
      <c r="Y44" s="159"/>
      <c r="Z44" s="196"/>
      <c r="AA44" s="161"/>
    </row>
    <row r="45" spans="1:27" ht="13.5" thickTop="1">
      <c r="A45" s="42" t="s">
        <v>0</v>
      </c>
      <c r="B45" s="51">
        <f>B26/B6*100</f>
        <v>10.040352256265392</v>
      </c>
      <c r="C45" s="51">
        <f>C26/C6*100</f>
        <v>9.6179118091753129</v>
      </c>
      <c r="D45" s="51">
        <f t="shared" ref="D45:Q45" si="55">D26/D6*100</f>
        <v>9.3819974120802794</v>
      </c>
      <c r="E45" s="51">
        <f t="shared" si="55"/>
        <v>10.021634266181238</v>
      </c>
      <c r="F45" s="51">
        <f t="shared" si="55"/>
        <v>9.0550227000826311</v>
      </c>
      <c r="G45" s="51">
        <f t="shared" si="55"/>
        <v>8.9195244654935291</v>
      </c>
      <c r="H45" s="51">
        <f t="shared" si="55"/>
        <v>8.981274515764671</v>
      </c>
      <c r="I45" s="51">
        <f t="shared" si="55"/>
        <v>9.0346573262412644</v>
      </c>
      <c r="J45" s="51">
        <f t="shared" si="55"/>
        <v>9.9204535854193026</v>
      </c>
      <c r="K45" s="51">
        <f t="shared" si="55"/>
        <v>9.4263130410410945</v>
      </c>
      <c r="L45" s="51">
        <f t="shared" si="55"/>
        <v>8.0924675093382845</v>
      </c>
      <c r="M45" s="51">
        <f t="shared" si="55"/>
        <v>7.9608195809686793</v>
      </c>
      <c r="N45" s="51">
        <f t="shared" si="55"/>
        <v>8.0528332249012369</v>
      </c>
      <c r="O45" s="51">
        <f t="shared" si="55"/>
        <v>7.9083735835266831</v>
      </c>
      <c r="P45" s="51">
        <f t="shared" si="55"/>
        <v>7.9614323027404978</v>
      </c>
      <c r="Q45" s="51">
        <f t="shared" si="55"/>
        <v>7.7908596062937052</v>
      </c>
      <c r="R45" s="51">
        <f t="shared" ref="R45:S45" si="56">R26/R6*100</f>
        <v>7.8715465067217734</v>
      </c>
      <c r="S45" s="51">
        <f t="shared" si="56"/>
        <v>7.8699371211022422</v>
      </c>
      <c r="T45" s="51">
        <f>R45+($R45-$Q45)</f>
        <v>7.9522334071498415</v>
      </c>
      <c r="U45" s="194">
        <f>T45+($T45-$S45)</f>
        <v>8.0345296931974417</v>
      </c>
      <c r="V45" s="194">
        <f t="shared" ref="V45:Y45" si="57">U45</f>
        <v>8.0345296931974417</v>
      </c>
      <c r="W45" s="194">
        <f t="shared" si="57"/>
        <v>8.0345296931974417</v>
      </c>
      <c r="X45" s="194">
        <f t="shared" si="57"/>
        <v>8.0345296931974417</v>
      </c>
      <c r="Y45" s="194">
        <f t="shared" si="57"/>
        <v>8.0345296931974417</v>
      </c>
      <c r="Z45" s="196"/>
      <c r="AA45" s="161"/>
    </row>
    <row r="46" spans="1:27">
      <c r="A46" s="43" t="s">
        <v>1</v>
      </c>
      <c r="B46" s="45">
        <v>28.484107532779397</v>
      </c>
      <c r="C46" s="46">
        <v>26.516077459682357</v>
      </c>
      <c r="D46" s="46">
        <v>26.162530967418562</v>
      </c>
      <c r="E46" s="46">
        <v>27.989525729779469</v>
      </c>
      <c r="F46" s="46">
        <v>25.552196136482912</v>
      </c>
      <c r="G46" s="46">
        <v>25.25594346795253</v>
      </c>
      <c r="H46" s="46">
        <v>26.134988897595377</v>
      </c>
      <c r="I46" s="46">
        <v>25.574060242653662</v>
      </c>
      <c r="J46" s="46">
        <v>26.90855269362325</v>
      </c>
      <c r="K46" s="46">
        <v>26.78734537466671</v>
      </c>
      <c r="L46" s="46">
        <v>24.433353419922451</v>
      </c>
      <c r="M46" s="46">
        <v>26.064320754882797</v>
      </c>
      <c r="N46" s="46">
        <v>26.660136563759263</v>
      </c>
      <c r="O46" s="46">
        <v>27.142303040768624</v>
      </c>
      <c r="P46" s="46">
        <v>26.738879556441287</v>
      </c>
      <c r="Q46" s="46">
        <v>27.000807674916345</v>
      </c>
      <c r="R46" s="46">
        <v>29.095245246811928</v>
      </c>
      <c r="S46" s="46">
        <v>29.255767522919935</v>
      </c>
      <c r="T46" s="46">
        <v>29.325502458783916</v>
      </c>
      <c r="U46" s="194">
        <f>T46+($T46-$S46)</f>
        <v>29.395237394647896</v>
      </c>
      <c r="V46" s="194">
        <f t="shared" ref="V46:Y60" si="58">U46</f>
        <v>29.395237394647896</v>
      </c>
      <c r="W46" s="194">
        <f t="shared" si="58"/>
        <v>29.395237394647896</v>
      </c>
      <c r="X46" s="194">
        <f t="shared" si="58"/>
        <v>29.395237394647896</v>
      </c>
      <c r="Y46" s="194">
        <f t="shared" si="58"/>
        <v>29.395237394647896</v>
      </c>
      <c r="Z46" s="196"/>
      <c r="AA46" s="161"/>
    </row>
    <row r="47" spans="1:27">
      <c r="A47" s="44" t="s">
        <v>2</v>
      </c>
      <c r="B47" s="45">
        <v>3.6510194297312637</v>
      </c>
      <c r="C47" s="46">
        <v>3.7487715841135687</v>
      </c>
      <c r="D47" s="46">
        <v>3.7268282207674508</v>
      </c>
      <c r="E47" s="46">
        <v>3.6801502569131137</v>
      </c>
      <c r="F47" s="46">
        <v>3.481293918636192</v>
      </c>
      <c r="G47" s="46">
        <v>3.4925792867157011</v>
      </c>
      <c r="H47" s="46">
        <v>3.5233660556917581</v>
      </c>
      <c r="I47" s="46">
        <v>3.5004612763390126</v>
      </c>
      <c r="J47" s="46">
        <v>3.584270745849647</v>
      </c>
      <c r="K47" s="46">
        <v>3.6016846909720264</v>
      </c>
      <c r="L47" s="46">
        <v>3.3420140470312139</v>
      </c>
      <c r="M47" s="46">
        <v>3.2495595729638791</v>
      </c>
      <c r="N47" s="46">
        <v>3.351893414889044</v>
      </c>
      <c r="O47" s="46">
        <v>3.3093611016857505</v>
      </c>
      <c r="P47" s="46">
        <v>3.3935351959871651</v>
      </c>
      <c r="Q47" s="46">
        <v>3.4565864009964233</v>
      </c>
      <c r="R47" s="192">
        <v>3.4511953590677038</v>
      </c>
      <c r="S47" s="192">
        <v>3.6302968667010389</v>
      </c>
      <c r="T47" s="192">
        <v>3.6395041998187052</v>
      </c>
      <c r="U47" s="194">
        <f t="shared" ref="U47:U60" si="59">T47+($T47-$S47)</f>
        <v>3.6487115329363715</v>
      </c>
      <c r="V47" s="194">
        <f t="shared" si="58"/>
        <v>3.6487115329363715</v>
      </c>
      <c r="W47" s="194">
        <f t="shared" si="58"/>
        <v>3.6487115329363715</v>
      </c>
      <c r="X47" s="194">
        <f t="shared" si="58"/>
        <v>3.6487115329363715</v>
      </c>
      <c r="Y47" s="194">
        <f t="shared" si="58"/>
        <v>3.6487115329363715</v>
      </c>
      <c r="Z47" s="196"/>
      <c r="AA47" s="161"/>
    </row>
    <row r="48" spans="1:27">
      <c r="A48" s="42" t="s">
        <v>3</v>
      </c>
      <c r="B48" s="49">
        <f>B29/B9*100</f>
        <v>20.661359275887477</v>
      </c>
      <c r="C48" s="186">
        <f t="shared" ref="C48:Q48" si="60">C29/C9*100</f>
        <v>20.514709969216526</v>
      </c>
      <c r="D48" s="186">
        <f t="shared" si="60"/>
        <v>20.567992986955822</v>
      </c>
      <c r="E48" s="186">
        <f t="shared" si="60"/>
        <v>20.352101272402738</v>
      </c>
      <c r="F48" s="186">
        <f t="shared" si="60"/>
        <v>20.354471511324267</v>
      </c>
      <c r="G48" s="186">
        <f t="shared" si="60"/>
        <v>20.455767184996287</v>
      </c>
      <c r="H48" s="186">
        <f t="shared" si="60"/>
        <v>20.952426514032709</v>
      </c>
      <c r="I48" s="186">
        <f t="shared" si="60"/>
        <v>20.244877571579423</v>
      </c>
      <c r="J48" s="186">
        <f t="shared" si="60"/>
        <v>20.25988535550902</v>
      </c>
      <c r="K48" s="186">
        <f t="shared" si="60"/>
        <v>20.258102790731218</v>
      </c>
      <c r="L48" s="186">
        <f t="shared" si="60"/>
        <v>20.286490880786076</v>
      </c>
      <c r="M48" s="186">
        <f t="shared" si="60"/>
        <v>20.155411701660871</v>
      </c>
      <c r="N48" s="186">
        <f t="shared" si="60"/>
        <v>20.128897431342715</v>
      </c>
      <c r="O48" s="186">
        <f t="shared" si="60"/>
        <v>20.110649224496342</v>
      </c>
      <c r="P48" s="186">
        <f t="shared" si="60"/>
        <v>20.10364108046592</v>
      </c>
      <c r="Q48" s="186">
        <f t="shared" si="60"/>
        <v>20.189650834119714</v>
      </c>
      <c r="R48" s="134">
        <f t="shared" ref="R48:S48" si="61">R29/R9*100</f>
        <v>20.122465302627276</v>
      </c>
      <c r="S48" s="134">
        <f t="shared" si="61"/>
        <v>20.120590505825675</v>
      </c>
      <c r="T48" s="134">
        <f>R48+($R48-$Q48)</f>
        <v>20.055279771134838</v>
      </c>
      <c r="U48" s="194">
        <f t="shared" si="59"/>
        <v>19.989969036444002</v>
      </c>
      <c r="V48" s="194">
        <f t="shared" si="58"/>
        <v>19.989969036444002</v>
      </c>
      <c r="W48" s="194">
        <f t="shared" si="58"/>
        <v>19.989969036444002</v>
      </c>
      <c r="X48" s="194">
        <f t="shared" si="58"/>
        <v>19.989969036444002</v>
      </c>
      <c r="Y48" s="194">
        <f t="shared" si="58"/>
        <v>19.989969036444002</v>
      </c>
      <c r="Z48" s="196"/>
      <c r="AA48" s="161"/>
    </row>
    <row r="49" spans="1:27">
      <c r="A49" s="43" t="s">
        <v>4</v>
      </c>
      <c r="B49" s="45">
        <v>20.531588336186381</v>
      </c>
      <c r="C49" s="46">
        <v>20.602049043984341</v>
      </c>
      <c r="D49" s="46">
        <v>20.592215651305096</v>
      </c>
      <c r="E49" s="46">
        <v>20.540598383398041</v>
      </c>
      <c r="F49" s="46">
        <v>20.753177582502737</v>
      </c>
      <c r="G49" s="46">
        <v>20.858719662864704</v>
      </c>
      <c r="H49" s="46">
        <v>20.820556909152742</v>
      </c>
      <c r="I49" s="46">
        <v>20.789988814872796</v>
      </c>
      <c r="J49" s="46">
        <v>20.917481174141191</v>
      </c>
      <c r="K49" s="46">
        <v>20.877355942705456</v>
      </c>
      <c r="L49" s="46">
        <v>20.870401581980339</v>
      </c>
      <c r="M49" s="46">
        <v>20.791574322577706</v>
      </c>
      <c r="N49" s="46">
        <v>20.805720767731621</v>
      </c>
      <c r="O49" s="46">
        <v>20.789956098592342</v>
      </c>
      <c r="P49" s="46">
        <v>20.841308027542343</v>
      </c>
      <c r="Q49" s="46">
        <v>20.921560031461649</v>
      </c>
      <c r="R49" s="46">
        <v>20.894469947704593</v>
      </c>
      <c r="S49" s="46">
        <v>20.901509668484227</v>
      </c>
      <c r="T49" s="46">
        <v>20.930724518844158</v>
      </c>
      <c r="U49" s="194">
        <f t="shared" si="59"/>
        <v>20.95993936920409</v>
      </c>
      <c r="V49" s="194">
        <f t="shared" si="58"/>
        <v>20.95993936920409</v>
      </c>
      <c r="W49" s="194">
        <f t="shared" si="58"/>
        <v>20.95993936920409</v>
      </c>
      <c r="X49" s="194">
        <f t="shared" si="58"/>
        <v>20.95993936920409</v>
      </c>
      <c r="Y49" s="194">
        <f t="shared" si="58"/>
        <v>20.95993936920409</v>
      </c>
      <c r="Z49" s="196"/>
      <c r="AA49" s="161"/>
    </row>
    <row r="50" spans="1:27">
      <c r="A50" s="43" t="s">
        <v>5</v>
      </c>
      <c r="B50" s="45">
        <v>15.649942127085273</v>
      </c>
      <c r="C50" s="46">
        <v>15.492885621600475</v>
      </c>
      <c r="D50" s="46">
        <v>15.424887777944093</v>
      </c>
      <c r="E50" s="46">
        <v>15.45590894059257</v>
      </c>
      <c r="F50" s="46">
        <v>15.506313141537051</v>
      </c>
      <c r="G50" s="46">
        <v>15.735791467394266</v>
      </c>
      <c r="H50" s="46">
        <v>16.132189023375389</v>
      </c>
      <c r="I50" s="46">
        <v>16.218726121431651</v>
      </c>
      <c r="J50" s="46">
        <v>15.917854721694782</v>
      </c>
      <c r="K50" s="46">
        <v>16.072764347061486</v>
      </c>
      <c r="L50" s="46">
        <v>16.250490786063239</v>
      </c>
      <c r="M50" s="46">
        <v>16.293038143557446</v>
      </c>
      <c r="N50" s="46">
        <v>16.28017748892449</v>
      </c>
      <c r="O50" s="46">
        <v>16.120777942002174</v>
      </c>
      <c r="P50" s="46">
        <v>15.707338890023109</v>
      </c>
      <c r="Q50" s="46">
        <v>15.519517652476612</v>
      </c>
      <c r="R50" s="46">
        <v>15.462636449526284</v>
      </c>
      <c r="S50" s="46">
        <v>15.509702815927637</v>
      </c>
      <c r="T50" s="46">
        <v>15.596594781198348</v>
      </c>
      <c r="U50" s="194">
        <f t="shared" si="59"/>
        <v>15.683486746469059</v>
      </c>
      <c r="V50" s="194">
        <f t="shared" si="58"/>
        <v>15.683486746469059</v>
      </c>
      <c r="W50" s="194">
        <f t="shared" si="58"/>
        <v>15.683486746469059</v>
      </c>
      <c r="X50" s="194">
        <f t="shared" si="58"/>
        <v>15.683486746469059</v>
      </c>
      <c r="Y50" s="194">
        <f t="shared" si="58"/>
        <v>15.683486746469059</v>
      </c>
      <c r="Z50" s="196"/>
      <c r="AA50" s="161"/>
    </row>
    <row r="51" spans="1:27">
      <c r="A51" s="44" t="s">
        <v>6</v>
      </c>
      <c r="B51" s="45">
        <v>23.584052232891121</v>
      </c>
      <c r="C51" s="46">
        <v>22.71794372560375</v>
      </c>
      <c r="D51" s="46">
        <v>23.217907618418039</v>
      </c>
      <c r="E51" s="46">
        <v>21.895444354414664</v>
      </c>
      <c r="F51" s="46">
        <v>20.93226054530512</v>
      </c>
      <c r="G51" s="46">
        <v>20.83748692574768</v>
      </c>
      <c r="H51" s="46">
        <v>24.864222834197221</v>
      </c>
      <c r="I51" s="46">
        <v>19.163256896753627</v>
      </c>
      <c r="J51" s="46">
        <v>18.845882664446421</v>
      </c>
      <c r="K51" s="46">
        <v>18.966101385498813</v>
      </c>
      <c r="L51" s="46">
        <v>19.260466429774436</v>
      </c>
      <c r="M51" s="46">
        <v>18.796395606272803</v>
      </c>
      <c r="N51" s="46">
        <v>18.734172381050701</v>
      </c>
      <c r="O51" s="46">
        <v>18.77961275590043</v>
      </c>
      <c r="P51" s="46">
        <v>18.944957299638492</v>
      </c>
      <c r="Q51" s="46">
        <v>19.120065992047095</v>
      </c>
      <c r="R51" s="192">
        <v>19.134846934375805</v>
      </c>
      <c r="S51" s="192">
        <v>19.17143442425704</v>
      </c>
      <c r="T51" s="192">
        <v>19.250534070003589</v>
      </c>
      <c r="U51" s="194">
        <f t="shared" si="59"/>
        <v>19.329633715750138</v>
      </c>
      <c r="V51" s="194">
        <f t="shared" si="58"/>
        <v>19.329633715750138</v>
      </c>
      <c r="W51" s="194">
        <f t="shared" si="58"/>
        <v>19.329633715750138</v>
      </c>
      <c r="X51" s="194">
        <f t="shared" si="58"/>
        <v>19.329633715750138</v>
      </c>
      <c r="Y51" s="194">
        <f t="shared" si="58"/>
        <v>19.329633715750138</v>
      </c>
      <c r="Z51" s="196"/>
      <c r="AA51" s="161"/>
    </row>
    <row r="52" spans="1:27">
      <c r="A52" s="42" t="s">
        <v>7</v>
      </c>
      <c r="B52" s="49">
        <f>B33/B13*100</f>
        <v>15.872610960570203</v>
      </c>
      <c r="C52" s="186">
        <f t="shared" ref="C52:Q52" si="62">C33/C13*100</f>
        <v>15.890538050203926</v>
      </c>
      <c r="D52" s="186">
        <f t="shared" si="62"/>
        <v>15.604762084259566</v>
      </c>
      <c r="E52" s="186">
        <f t="shared" si="62"/>
        <v>15.727330196131053</v>
      </c>
      <c r="F52" s="186">
        <f t="shared" si="62"/>
        <v>15.510288955156074</v>
      </c>
      <c r="G52" s="186">
        <f t="shared" si="62"/>
        <v>15.454027906384137</v>
      </c>
      <c r="H52" s="186">
        <f t="shared" si="62"/>
        <v>15.608716320634302</v>
      </c>
      <c r="I52" s="186">
        <f t="shared" si="62"/>
        <v>15.513104463101914</v>
      </c>
      <c r="J52" s="186">
        <f t="shared" si="62"/>
        <v>15.527324581347699</v>
      </c>
      <c r="K52" s="186">
        <f t="shared" si="62"/>
        <v>15.469312499222166</v>
      </c>
      <c r="L52" s="186">
        <f t="shared" si="62"/>
        <v>15.57261105028765</v>
      </c>
      <c r="M52" s="186">
        <f t="shared" si="62"/>
        <v>15.516770057288671</v>
      </c>
      <c r="N52" s="186">
        <f t="shared" si="62"/>
        <v>15.520361921609982</v>
      </c>
      <c r="O52" s="186">
        <f t="shared" si="62"/>
        <v>15.479949449225233</v>
      </c>
      <c r="P52" s="186">
        <f t="shared" si="62"/>
        <v>15.546881785980759</v>
      </c>
      <c r="Q52" s="186">
        <f t="shared" si="62"/>
        <v>15.571406625559304</v>
      </c>
      <c r="R52" s="134">
        <f t="shared" ref="R52:S52" si="63">R33/R13*100</f>
        <v>15.543715601648103</v>
      </c>
      <c r="S52" s="134">
        <f t="shared" si="63"/>
        <v>15.534494327745</v>
      </c>
      <c r="T52" s="134">
        <f>R52+($R52-$Q52)</f>
        <v>15.516024577736902</v>
      </c>
      <c r="U52" s="194">
        <f t="shared" si="59"/>
        <v>15.497554827728804</v>
      </c>
      <c r="V52" s="194">
        <f t="shared" si="58"/>
        <v>15.497554827728804</v>
      </c>
      <c r="W52" s="194">
        <f t="shared" si="58"/>
        <v>15.497554827728804</v>
      </c>
      <c r="X52" s="194">
        <f t="shared" si="58"/>
        <v>15.497554827728804</v>
      </c>
      <c r="Y52" s="194">
        <f t="shared" si="58"/>
        <v>15.497554827728804</v>
      </c>
      <c r="Z52" s="196"/>
      <c r="AA52" s="161"/>
    </row>
    <row r="53" spans="1:27">
      <c r="A53" s="43" t="s">
        <v>8</v>
      </c>
      <c r="B53" s="45">
        <v>15.423484412363431</v>
      </c>
      <c r="C53" s="46">
        <v>15.207383527047059</v>
      </c>
      <c r="D53" s="46">
        <v>15.23074326328547</v>
      </c>
      <c r="E53" s="46">
        <v>15.167734032575819</v>
      </c>
      <c r="F53" s="46">
        <v>15.126970968071237</v>
      </c>
      <c r="G53" s="46">
        <v>15.182907083725484</v>
      </c>
      <c r="H53" s="46">
        <v>16.063728419991687</v>
      </c>
      <c r="I53" s="46">
        <v>16.087175530191978</v>
      </c>
      <c r="J53" s="46">
        <v>16.213031082039596</v>
      </c>
      <c r="K53" s="46">
        <v>16.219025064576609</v>
      </c>
      <c r="L53" s="46">
        <v>16.131429534533993</v>
      </c>
      <c r="M53" s="46">
        <v>16.198448668477859</v>
      </c>
      <c r="N53" s="46">
        <v>16.273967919977871</v>
      </c>
      <c r="O53" s="46">
        <v>16.227608164993359</v>
      </c>
      <c r="P53" s="46">
        <v>16.444858434972158</v>
      </c>
      <c r="Q53" s="46">
        <v>16.457493695431307</v>
      </c>
      <c r="R53" s="46">
        <v>16.60343022655945</v>
      </c>
      <c r="S53" s="46">
        <v>16.579981970556222</v>
      </c>
      <c r="T53" s="46">
        <v>16.51810177927905</v>
      </c>
      <c r="U53" s="194">
        <f t="shared" si="59"/>
        <v>16.456221588001878</v>
      </c>
      <c r="V53" s="194">
        <f t="shared" si="58"/>
        <v>16.456221588001878</v>
      </c>
      <c r="W53" s="194">
        <f t="shared" si="58"/>
        <v>16.456221588001878</v>
      </c>
      <c r="X53" s="194">
        <f t="shared" si="58"/>
        <v>16.456221588001878</v>
      </c>
      <c r="Y53" s="194">
        <f t="shared" si="58"/>
        <v>16.456221588001878</v>
      </c>
      <c r="Z53" s="196"/>
      <c r="AA53" s="161"/>
    </row>
    <row r="54" spans="1:27">
      <c r="A54" s="43" t="s">
        <v>9</v>
      </c>
      <c r="B54" s="45">
        <v>22.18834344452447</v>
      </c>
      <c r="C54" s="46">
        <v>21.867724716744018</v>
      </c>
      <c r="D54" s="46">
        <v>21.470903499104242</v>
      </c>
      <c r="E54" s="46">
        <v>21.314974164605811</v>
      </c>
      <c r="F54" s="46">
        <v>20.990800188194232</v>
      </c>
      <c r="G54" s="46">
        <v>20.621754933959668</v>
      </c>
      <c r="H54" s="46">
        <v>20.421253891670744</v>
      </c>
      <c r="I54" s="46">
        <v>20.487790042689586</v>
      </c>
      <c r="J54" s="46">
        <v>20.611702240152155</v>
      </c>
      <c r="K54" s="46">
        <v>20.531451127129515</v>
      </c>
      <c r="L54" s="46">
        <v>20.652591597715258</v>
      </c>
      <c r="M54" s="46">
        <v>20.669164723771917</v>
      </c>
      <c r="N54" s="46">
        <v>20.82145572212022</v>
      </c>
      <c r="O54" s="46">
        <v>20.86629684054099</v>
      </c>
      <c r="P54" s="46">
        <v>20.927811711108951</v>
      </c>
      <c r="Q54" s="46">
        <v>21.035679838033779</v>
      </c>
      <c r="R54" s="46">
        <v>20.985981122857762</v>
      </c>
      <c r="S54" s="46">
        <v>21.004543010661571</v>
      </c>
      <c r="T54" s="46">
        <v>21.057879329054405</v>
      </c>
      <c r="U54" s="194">
        <f t="shared" si="59"/>
        <v>21.111215647447239</v>
      </c>
      <c r="V54" s="194">
        <f t="shared" si="58"/>
        <v>21.111215647447239</v>
      </c>
      <c r="W54" s="194">
        <f t="shared" si="58"/>
        <v>21.111215647447239</v>
      </c>
      <c r="X54" s="194">
        <f t="shared" si="58"/>
        <v>21.111215647447239</v>
      </c>
      <c r="Y54" s="194">
        <f t="shared" si="58"/>
        <v>21.111215647447239</v>
      </c>
      <c r="Z54" s="196"/>
      <c r="AA54" s="161"/>
    </row>
    <row r="55" spans="1:27">
      <c r="A55" s="43" t="s">
        <v>10</v>
      </c>
      <c r="B55" s="45">
        <v>13.60419158464318</v>
      </c>
      <c r="C55" s="46">
        <v>13.62559651992459</v>
      </c>
      <c r="D55" s="46">
        <v>13.553629436552544</v>
      </c>
      <c r="E55" s="46">
        <v>13.663783593618373</v>
      </c>
      <c r="F55" s="46">
        <v>13.797944987378422</v>
      </c>
      <c r="G55" s="46">
        <v>13.475835914915004</v>
      </c>
      <c r="H55" s="46">
        <v>13.051384603733796</v>
      </c>
      <c r="I55" s="46">
        <v>12.901069560633097</v>
      </c>
      <c r="J55" s="46">
        <v>13.00561351621465</v>
      </c>
      <c r="K55" s="46">
        <v>13.026332607491685</v>
      </c>
      <c r="L55" s="46">
        <v>13.635084668633443</v>
      </c>
      <c r="M55" s="46">
        <v>13.388254349515757</v>
      </c>
      <c r="N55" s="46">
        <v>13.396457455027061</v>
      </c>
      <c r="O55" s="46">
        <v>13.429065947180405</v>
      </c>
      <c r="P55" s="46">
        <v>13.507346187763424</v>
      </c>
      <c r="Q55" s="46">
        <v>13.506980011272155</v>
      </c>
      <c r="R55" s="46">
        <v>13.511602212511379</v>
      </c>
      <c r="S55" s="46">
        <v>13.384114945041697</v>
      </c>
      <c r="T55" s="46">
        <v>13.403759884645384</v>
      </c>
      <c r="U55" s="194">
        <f t="shared" si="59"/>
        <v>13.42340482424907</v>
      </c>
      <c r="V55" s="194">
        <f t="shared" si="58"/>
        <v>13.42340482424907</v>
      </c>
      <c r="W55" s="194">
        <f t="shared" si="58"/>
        <v>13.42340482424907</v>
      </c>
      <c r="X55" s="194">
        <f t="shared" si="58"/>
        <v>13.42340482424907</v>
      </c>
      <c r="Y55" s="194">
        <f t="shared" si="58"/>
        <v>13.42340482424907</v>
      </c>
      <c r="Z55" s="196"/>
      <c r="AA55" s="161"/>
    </row>
    <row r="56" spans="1:27">
      <c r="A56" s="43" t="s">
        <v>11</v>
      </c>
      <c r="B56" s="45">
        <v>16.535269075572423</v>
      </c>
      <c r="C56" s="46">
        <v>16.533573654548618</v>
      </c>
      <c r="D56" s="46">
        <v>16.527701036506965</v>
      </c>
      <c r="E56" s="46">
        <v>16.528261954543076</v>
      </c>
      <c r="F56" s="46">
        <v>16.494045782506035</v>
      </c>
      <c r="G56" s="46">
        <v>16.476538480913781</v>
      </c>
      <c r="H56" s="46">
        <v>16.480987068717546</v>
      </c>
      <c r="I56" s="46">
        <v>16.472379324033156</v>
      </c>
      <c r="J56" s="46">
        <v>16.465875823709641</v>
      </c>
      <c r="K56" s="46">
        <v>16.465285094674613</v>
      </c>
      <c r="L56" s="46">
        <v>16.390690123469071</v>
      </c>
      <c r="M56" s="46">
        <v>16.419301944018226</v>
      </c>
      <c r="N56" s="46">
        <v>16.403251644686776</v>
      </c>
      <c r="O56" s="46">
        <v>16.372564296726321</v>
      </c>
      <c r="P56" s="46">
        <v>16.491968319438879</v>
      </c>
      <c r="Q56" s="46">
        <v>16.530521064943876</v>
      </c>
      <c r="R56" s="46">
        <v>16.574025688709675</v>
      </c>
      <c r="S56" s="46">
        <v>16.609176081585808</v>
      </c>
      <c r="T56" s="46">
        <v>16.634725724634819</v>
      </c>
      <c r="U56" s="194">
        <f t="shared" si="59"/>
        <v>16.66027536768383</v>
      </c>
      <c r="V56" s="194">
        <f t="shared" si="58"/>
        <v>16.66027536768383</v>
      </c>
      <c r="W56" s="194">
        <f t="shared" si="58"/>
        <v>16.66027536768383</v>
      </c>
      <c r="X56" s="194">
        <f t="shared" si="58"/>
        <v>16.66027536768383</v>
      </c>
      <c r="Y56" s="194">
        <f t="shared" si="58"/>
        <v>16.66027536768383</v>
      </c>
      <c r="Z56" s="196"/>
      <c r="AA56" s="161"/>
    </row>
    <row r="57" spans="1:27">
      <c r="A57" s="44" t="s">
        <v>12</v>
      </c>
      <c r="B57" s="47">
        <v>14.829541956499273</v>
      </c>
      <c r="C57" s="48">
        <v>15.099043072303225</v>
      </c>
      <c r="D57" s="48">
        <v>14.618569319418768</v>
      </c>
      <c r="E57" s="48">
        <v>15.011302673402415</v>
      </c>
      <c r="F57" s="48">
        <v>14.613190478990127</v>
      </c>
      <c r="G57" s="48">
        <v>14.707373358495515</v>
      </c>
      <c r="H57" s="48">
        <v>14.984227771763967</v>
      </c>
      <c r="I57" s="48">
        <v>14.939507105106339</v>
      </c>
      <c r="J57" s="48">
        <v>14.856677292088873</v>
      </c>
      <c r="K57" s="48">
        <v>14.774464098623296</v>
      </c>
      <c r="L57" s="48">
        <v>14.802210011667688</v>
      </c>
      <c r="M57" s="48">
        <v>14.790435918872454</v>
      </c>
      <c r="N57" s="48">
        <v>14.831243271189104</v>
      </c>
      <c r="O57" s="48">
        <v>14.823371164987526</v>
      </c>
      <c r="P57" s="48">
        <v>14.837164914925594</v>
      </c>
      <c r="Q57" s="46">
        <v>14.936145861716604</v>
      </c>
      <c r="R57" s="46">
        <v>14.824858484829335</v>
      </c>
      <c r="S57" s="46">
        <v>14.882397112082039</v>
      </c>
      <c r="T57" s="46">
        <v>14.882610768056093</v>
      </c>
      <c r="U57" s="194">
        <f t="shared" si="59"/>
        <v>14.882824424030147</v>
      </c>
      <c r="V57" s="194">
        <f t="shared" si="58"/>
        <v>14.882824424030147</v>
      </c>
      <c r="W57" s="194">
        <f t="shared" si="58"/>
        <v>14.882824424030147</v>
      </c>
      <c r="X57" s="194">
        <f t="shared" si="58"/>
        <v>14.882824424030147</v>
      </c>
      <c r="Y57" s="194">
        <f t="shared" si="58"/>
        <v>14.882824424030147</v>
      </c>
      <c r="Z57" s="196"/>
      <c r="AA57" s="161"/>
    </row>
    <row r="58" spans="1:27" hidden="1">
      <c r="A58" s="42" t="s">
        <v>13</v>
      </c>
      <c r="B58" s="49">
        <f t="shared" ref="B58:F59" si="64">B39/B19*100</f>
        <v>16.6064568835369</v>
      </c>
      <c r="C58" s="50">
        <f t="shared" si="64"/>
        <v>16.509500607254381</v>
      </c>
      <c r="D58" s="50">
        <f t="shared" si="64"/>
        <v>16.27264330261017</v>
      </c>
      <c r="E58" s="50">
        <f t="shared" si="64"/>
        <v>16.372097446600641</v>
      </c>
      <c r="F58" s="50">
        <f t="shared" si="64"/>
        <v>16.102807788135507</v>
      </c>
      <c r="G58" s="50">
        <f t="shared" ref="G58:N59" si="65">G39/G19*100</f>
        <v>16.07172754443679</v>
      </c>
      <c r="H58" s="50">
        <f t="shared" si="65"/>
        <v>16.269620326420821</v>
      </c>
      <c r="I58" s="50">
        <f t="shared" si="65"/>
        <v>16.050351940622917</v>
      </c>
      <c r="J58" s="50">
        <f t="shared" si="65"/>
        <v>16.118215952414928</v>
      </c>
      <c r="K58" s="50">
        <f t="shared" si="65"/>
        <v>16.034715978205043</v>
      </c>
      <c r="L58" s="50">
        <f t="shared" si="65"/>
        <v>16.022576889521613</v>
      </c>
      <c r="M58" s="50">
        <f t="shared" si="65"/>
        <v>15.930055673109258</v>
      </c>
      <c r="N58" s="50">
        <f t="shared" si="65"/>
        <v>15.950759114148733</v>
      </c>
      <c r="O58" s="134">
        <f t="shared" ref="O58:Q59" si="66">O39/O19*100</f>
        <v>15.89390602189123</v>
      </c>
      <c r="P58" s="134">
        <f t="shared" si="66"/>
        <v>15.920036273003571</v>
      </c>
      <c r="Q58" s="50">
        <f t="shared" si="66"/>
        <v>15.921710231168692</v>
      </c>
      <c r="R58" s="50">
        <f t="shared" ref="R58:T58" si="67">R39/R19*100</f>
        <v>15.874846076922958</v>
      </c>
      <c r="S58" s="50">
        <f t="shared" ref="S58" si="68">S39/S19*100</f>
        <v>15.850619404110528</v>
      </c>
      <c r="T58" s="50">
        <f t="shared" si="67"/>
        <v>15.843500798939042</v>
      </c>
      <c r="U58" s="194">
        <f t="shared" si="59"/>
        <v>15.836382193767555</v>
      </c>
      <c r="V58" s="194">
        <f t="shared" si="58"/>
        <v>15.836382193767555</v>
      </c>
      <c r="W58" s="194">
        <f t="shared" si="58"/>
        <v>15.836382193767555</v>
      </c>
      <c r="X58" s="194">
        <f t="shared" si="58"/>
        <v>15.836382193767555</v>
      </c>
      <c r="Y58" s="194">
        <f t="shared" si="58"/>
        <v>15.836382193767555</v>
      </c>
      <c r="Z58" s="196"/>
      <c r="AA58" s="161"/>
    </row>
    <row r="59" spans="1:27" hidden="1">
      <c r="A59" s="43" t="s">
        <v>14</v>
      </c>
      <c r="B59" s="45" t="e">
        <f t="shared" si="64"/>
        <v>#DIV/0!</v>
      </c>
      <c r="C59" s="46" t="e">
        <f t="shared" si="64"/>
        <v>#DIV/0!</v>
      </c>
      <c r="D59" s="46" t="e">
        <f t="shared" si="64"/>
        <v>#DIV/0!</v>
      </c>
      <c r="E59" s="46" t="e">
        <f t="shared" si="64"/>
        <v>#DIV/0!</v>
      </c>
      <c r="F59" s="46" t="e">
        <f t="shared" si="64"/>
        <v>#DIV/0!</v>
      </c>
      <c r="G59" s="46" t="e">
        <f t="shared" si="65"/>
        <v>#DIV/0!</v>
      </c>
      <c r="H59" s="46" t="e">
        <f t="shared" si="65"/>
        <v>#DIV/0!</v>
      </c>
      <c r="I59" s="46" t="e">
        <f t="shared" si="65"/>
        <v>#DIV/0!</v>
      </c>
      <c r="J59" s="46" t="e">
        <f t="shared" si="65"/>
        <v>#DIV/0!</v>
      </c>
      <c r="K59" s="46" t="e">
        <f t="shared" si="65"/>
        <v>#DIV/0!</v>
      </c>
      <c r="L59" s="46" t="e">
        <f t="shared" si="65"/>
        <v>#DIV/0!</v>
      </c>
      <c r="M59" s="46" t="e">
        <f t="shared" si="65"/>
        <v>#DIV/0!</v>
      </c>
      <c r="N59" s="46" t="e">
        <f t="shared" si="65"/>
        <v>#DIV/0!</v>
      </c>
      <c r="O59" s="46" t="e">
        <f t="shared" si="66"/>
        <v>#DIV/0!</v>
      </c>
      <c r="P59" s="46" t="e">
        <f t="shared" si="66"/>
        <v>#DIV/0!</v>
      </c>
      <c r="Q59" s="46" t="e">
        <f t="shared" si="66"/>
        <v>#DIV/0!</v>
      </c>
      <c r="R59" s="46" t="e">
        <f t="shared" ref="R59:T60" si="69">R40/R20*100</f>
        <v>#DIV/0!</v>
      </c>
      <c r="S59" s="46" t="e">
        <f t="shared" ref="S59" si="70">S40/S20*100</f>
        <v>#DIV/0!</v>
      </c>
      <c r="T59" s="46" t="e">
        <f t="shared" si="69"/>
        <v>#DIV/0!</v>
      </c>
      <c r="U59" s="194" t="e">
        <f t="shared" si="59"/>
        <v>#DIV/0!</v>
      </c>
      <c r="V59" s="194" t="e">
        <f t="shared" si="58"/>
        <v>#DIV/0!</v>
      </c>
      <c r="W59" s="194" t="e">
        <f t="shared" si="58"/>
        <v>#DIV/0!</v>
      </c>
      <c r="X59" s="194" t="e">
        <f t="shared" si="58"/>
        <v>#DIV/0!</v>
      </c>
      <c r="Y59" s="194" t="e">
        <f t="shared" si="58"/>
        <v>#DIV/0!</v>
      </c>
      <c r="Z59" s="196"/>
      <c r="AA59" s="161"/>
    </row>
    <row r="60" spans="1:27" ht="13.5" thickBot="1">
      <c r="A60" s="71" t="str">
        <f>A41</f>
        <v>KZN - Annual Compensation of Employees</v>
      </c>
      <c r="B60" s="187">
        <f>B41/B21*100</f>
        <v>16.6064568835369</v>
      </c>
      <c r="C60" s="188">
        <f t="shared" ref="C60:Q60" si="71">C41/C21*100</f>
        <v>16.509500607254381</v>
      </c>
      <c r="D60" s="188">
        <f t="shared" si="71"/>
        <v>16.27264330261017</v>
      </c>
      <c r="E60" s="188">
        <f t="shared" si="71"/>
        <v>16.372097446600641</v>
      </c>
      <c r="F60" s="188">
        <f t="shared" si="71"/>
        <v>16.102807788135507</v>
      </c>
      <c r="G60" s="188">
        <f t="shared" si="71"/>
        <v>16.07172754443679</v>
      </c>
      <c r="H60" s="188">
        <f t="shared" si="71"/>
        <v>16.269620326420821</v>
      </c>
      <c r="I60" s="188">
        <f t="shared" si="71"/>
        <v>16.050351940622917</v>
      </c>
      <c r="J60" s="188">
        <f t="shared" si="71"/>
        <v>16.118215952414928</v>
      </c>
      <c r="K60" s="188">
        <f t="shared" si="71"/>
        <v>16.034715978205043</v>
      </c>
      <c r="L60" s="188">
        <f t="shared" si="71"/>
        <v>16.022576889521613</v>
      </c>
      <c r="M60" s="188">
        <f t="shared" si="71"/>
        <v>15.930055673109258</v>
      </c>
      <c r="N60" s="188">
        <f t="shared" si="71"/>
        <v>15.950759114148733</v>
      </c>
      <c r="O60" s="188">
        <f t="shared" si="71"/>
        <v>15.89390602189123</v>
      </c>
      <c r="P60" s="188">
        <f t="shared" si="71"/>
        <v>15.920126673171312</v>
      </c>
      <c r="Q60" s="188">
        <f t="shared" si="71"/>
        <v>15.921872212936247</v>
      </c>
      <c r="R60" s="188">
        <f t="shared" si="69"/>
        <v>15.875066972050462</v>
      </c>
      <c r="S60" s="188">
        <f t="shared" si="69"/>
        <v>15.850890801701361</v>
      </c>
      <c r="T60" s="188">
        <f t="shared" si="69"/>
        <v>15.843749146312305</v>
      </c>
      <c r="U60" s="194">
        <f t="shared" si="59"/>
        <v>15.836607490923249</v>
      </c>
      <c r="V60" s="194">
        <f t="shared" si="58"/>
        <v>15.836607490923249</v>
      </c>
      <c r="W60" s="194">
        <f t="shared" si="58"/>
        <v>15.836607490923249</v>
      </c>
      <c r="X60" s="194">
        <f t="shared" si="58"/>
        <v>15.836607490923249</v>
      </c>
      <c r="Y60" s="194">
        <f t="shared" si="58"/>
        <v>15.836607490923249</v>
      </c>
      <c r="Z60" s="196"/>
      <c r="AA60" s="161"/>
    </row>
    <row r="61" spans="1:27">
      <c r="U61" s="159"/>
      <c r="V61" s="159"/>
      <c r="W61" s="159"/>
      <c r="X61" s="159"/>
      <c r="Y61" s="159"/>
      <c r="Z61" s="196"/>
      <c r="AA61" s="161"/>
    </row>
    <row r="62" spans="1:27" ht="18">
      <c r="A62" s="206" t="s">
        <v>198</v>
      </c>
      <c r="B62" s="206"/>
      <c r="C62" s="206"/>
      <c r="D62" s="206"/>
      <c r="E62" s="206"/>
      <c r="F62" s="206"/>
      <c r="G62" s="207"/>
      <c r="H62" s="207"/>
      <c r="I62" s="207"/>
      <c r="J62" s="207"/>
      <c r="K62" s="207"/>
      <c r="L62" s="207"/>
      <c r="M62" s="207"/>
      <c r="N62" s="207"/>
      <c r="O62" s="208"/>
      <c r="P62" s="208"/>
      <c r="U62" s="193"/>
      <c r="V62" s="193"/>
      <c r="W62" s="193"/>
      <c r="X62" s="193"/>
      <c r="Y62" s="193"/>
      <c r="Z62" s="193"/>
    </row>
    <row r="63" spans="1:27">
      <c r="A63" s="1" t="s">
        <v>27</v>
      </c>
      <c r="B63" s="1"/>
      <c r="C63" s="1"/>
      <c r="D63" s="1"/>
      <c r="E63" s="1"/>
      <c r="F63" s="1"/>
      <c r="O63" s="7"/>
      <c r="U63" s="193"/>
      <c r="V63" s="193"/>
      <c r="W63" s="193"/>
      <c r="X63" s="193"/>
      <c r="Y63" s="193"/>
      <c r="Z63" s="193"/>
    </row>
    <row r="64" spans="1:27" ht="13.5" thickBot="1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0">
        <v>2011</v>
      </c>
      <c r="S64" s="20">
        <v>2012</v>
      </c>
      <c r="T64" s="20">
        <v>2013</v>
      </c>
      <c r="U64" s="193"/>
      <c r="V64" s="193"/>
      <c r="W64" s="193"/>
      <c r="X64" s="193"/>
      <c r="Y64" s="193"/>
      <c r="Z64" s="193"/>
    </row>
    <row r="65" spans="1:20" ht="13.5" thickTop="1">
      <c r="A65" s="2" t="s">
        <v>0</v>
      </c>
      <c r="B65" s="61"/>
      <c r="C65" s="61">
        <f t="shared" ref="C65:G80" si="72">(C6-B6)/B6*100</f>
        <v>7.6259555754630819</v>
      </c>
      <c r="D65" s="61">
        <f t="shared" si="72"/>
        <v>9.6278424867483494</v>
      </c>
      <c r="E65" s="61">
        <f t="shared" si="72"/>
        <v>8.4807481202376476</v>
      </c>
      <c r="F65" s="61">
        <f t="shared" si="72"/>
        <v>9.4848933450660393</v>
      </c>
      <c r="G65" s="61">
        <f t="shared" si="72"/>
        <v>8.1350720689262932</v>
      </c>
      <c r="H65" s="61">
        <f>(H6-G6)/G6*100</f>
        <v>9.5578966344974337</v>
      </c>
      <c r="I65" s="61">
        <f t="shared" ref="I65:O65" si="73">(I6-H6)/H6*100</f>
        <v>12.047664833459249</v>
      </c>
      <c r="J65" s="61">
        <f t="shared" si="73"/>
        <v>6.3158088123640326</v>
      </c>
      <c r="K65" s="61">
        <f t="shared" si="73"/>
        <v>4.9636443556479461</v>
      </c>
      <c r="L65" s="61">
        <f t="shared" si="73"/>
        <v>4.5695932097631067</v>
      </c>
      <c r="M65" s="61">
        <f t="shared" si="73"/>
        <v>15.041382230086842</v>
      </c>
      <c r="N65" s="61">
        <f t="shared" si="73"/>
        <v>16.826814462128389</v>
      </c>
      <c r="O65" s="61">
        <f t="shared" si="73"/>
        <v>18.38047179084187</v>
      </c>
      <c r="P65" s="61">
        <f t="shared" ref="P65:P80" si="74">(P6-O6)/O6*100</f>
        <v>8.868252610830794</v>
      </c>
      <c r="Q65" s="61">
        <f t="shared" ref="Q65:Q80" si="75">(Q6-P6)/P6*100</f>
        <v>12.662580211753966</v>
      </c>
      <c r="R65" s="61">
        <f t="shared" ref="R65:R80" si="76">(R6-Q6)/Q6*100</f>
        <v>9.5161006729472302</v>
      </c>
      <c r="S65" s="61">
        <f t="shared" ref="S65:S80" si="77">(S6-R6)/R6*100</f>
        <v>12.686434785087023</v>
      </c>
      <c r="T65" s="61">
        <f t="shared" ref="T65:T80" si="78">(T6-S6)/S6*100</f>
        <v>8.2016442370987512</v>
      </c>
    </row>
    <row r="66" spans="1:20">
      <c r="A66" s="3" t="s">
        <v>1</v>
      </c>
      <c r="B66" s="63"/>
      <c r="C66" s="63">
        <f t="shared" si="72"/>
        <v>7.8338426972409048</v>
      </c>
      <c r="D66" s="63">
        <f t="shared" si="72"/>
        <v>7.1923887006218035</v>
      </c>
      <c r="E66" s="63">
        <f t="shared" si="72"/>
        <v>12.27003196846867</v>
      </c>
      <c r="F66" s="63">
        <f t="shared" si="72"/>
        <v>5.989500379348752</v>
      </c>
      <c r="G66" s="63">
        <f t="shared" si="72"/>
        <v>6.7751606918550404</v>
      </c>
      <c r="H66" s="63">
        <f t="shared" ref="H66:O80" si="79">(H7-G7)/G7*100</f>
        <v>6.049541517757242</v>
      </c>
      <c r="I66" s="63">
        <f t="shared" si="79"/>
        <v>16.383037413097369</v>
      </c>
      <c r="J66" s="63">
        <f t="shared" si="79"/>
        <v>15.195595404769357</v>
      </c>
      <c r="K66" s="63">
        <f t="shared" si="79"/>
        <v>-2.9337555910679836</v>
      </c>
      <c r="L66" s="63">
        <f t="shared" si="79"/>
        <v>-6.2464799344572688</v>
      </c>
      <c r="M66" s="63">
        <f t="shared" si="79"/>
        <v>5.4737358861070202</v>
      </c>
      <c r="N66" s="63">
        <f t="shared" si="79"/>
        <v>14.10286246218292</v>
      </c>
      <c r="O66" s="63">
        <f t="shared" si="79"/>
        <v>13.263988034536677</v>
      </c>
      <c r="P66" s="63">
        <f t="shared" si="74"/>
        <v>10.390156062424969</v>
      </c>
      <c r="Q66" s="63">
        <f t="shared" si="75"/>
        <v>5.9974987765754983</v>
      </c>
      <c r="R66" s="63">
        <f t="shared" si="76"/>
        <v>2.5453985841797513</v>
      </c>
      <c r="S66" s="63">
        <f t="shared" si="77"/>
        <v>8.1579974187351763</v>
      </c>
      <c r="T66" s="63">
        <f t="shared" si="78"/>
        <v>6.933074325886869</v>
      </c>
    </row>
    <row r="67" spans="1:20">
      <c r="A67" s="4" t="s">
        <v>2</v>
      </c>
      <c r="B67" s="64"/>
      <c r="C67" s="64">
        <f t="shared" si="72"/>
        <v>7.5539387875869153</v>
      </c>
      <c r="D67" s="64">
        <f t="shared" si="72"/>
        <v>10.473734288146627</v>
      </c>
      <c r="E67" s="64">
        <f t="shared" si="72"/>
        <v>7.2037302468197897</v>
      </c>
      <c r="F67" s="64">
        <f t="shared" si="72"/>
        <v>10.718537183749687</v>
      </c>
      <c r="G67" s="64">
        <f t="shared" si="72"/>
        <v>8.5945312127499225</v>
      </c>
      <c r="H67" s="64">
        <f t="shared" si="79"/>
        <v>10.723369366518314</v>
      </c>
      <c r="I67" s="64">
        <f t="shared" si="79"/>
        <v>10.668251246799688</v>
      </c>
      <c r="J67" s="64">
        <f t="shared" si="79"/>
        <v>3.3445721763123464</v>
      </c>
      <c r="K67" s="64">
        <f t="shared" si="79"/>
        <v>7.909198752339365</v>
      </c>
      <c r="L67" s="64">
        <f t="shared" si="79"/>
        <v>8.1983869969981118</v>
      </c>
      <c r="M67" s="64">
        <f t="shared" si="79"/>
        <v>17.822789489741574</v>
      </c>
      <c r="N67" s="64">
        <f t="shared" si="79"/>
        <v>17.535696462233425</v>
      </c>
      <c r="O67" s="64">
        <f>(O8-N8)/N8*100</f>
        <v>19.673097688280038</v>
      </c>
      <c r="P67" s="64">
        <f t="shared" si="74"/>
        <v>8.5043512569447817</v>
      </c>
      <c r="Q67" s="64">
        <f t="shared" si="75"/>
        <v>14.283961744221147</v>
      </c>
      <c r="R67" s="64">
        <f t="shared" si="76"/>
        <v>11.088875736030525</v>
      </c>
      <c r="S67" s="64">
        <f t="shared" si="77"/>
        <v>13.629591939481678</v>
      </c>
      <c r="T67" s="64">
        <f t="shared" si="78"/>
        <v>8.4531322532311037</v>
      </c>
    </row>
    <row r="68" spans="1:20">
      <c r="A68" s="2" t="s">
        <v>3</v>
      </c>
      <c r="B68" s="62"/>
      <c r="C68" s="62">
        <f t="shared" si="72"/>
        <v>7.1085259989410616</v>
      </c>
      <c r="D68" s="62">
        <f t="shared" si="72"/>
        <v>6.4645927292282064</v>
      </c>
      <c r="E68" s="62">
        <f t="shared" si="72"/>
        <v>10.672724143373431</v>
      </c>
      <c r="F68" s="62">
        <f t="shared" si="72"/>
        <v>5.1346831596320088</v>
      </c>
      <c r="G68" s="62">
        <f t="shared" si="72"/>
        <v>8.3142757571524104</v>
      </c>
      <c r="H68" s="62">
        <f t="shared" si="79"/>
        <v>5.7522352937530892</v>
      </c>
      <c r="I68" s="62">
        <f t="shared" si="79"/>
        <v>12.140473176902407</v>
      </c>
      <c r="J68" s="62">
        <f t="shared" si="79"/>
        <v>6.009895583493952</v>
      </c>
      <c r="K68" s="62">
        <f t="shared" si="79"/>
        <v>7.5560576435090763</v>
      </c>
      <c r="L68" s="62">
        <f t="shared" si="79"/>
        <v>8.6280186771967955</v>
      </c>
      <c r="M68" s="62">
        <f t="shared" si="79"/>
        <v>11.835383283103539</v>
      </c>
      <c r="N68" s="62">
        <f t="shared" si="79"/>
        <v>17.511636681586456</v>
      </c>
      <c r="O68" s="62">
        <f t="shared" si="79"/>
        <v>15.047229021585787</v>
      </c>
      <c r="P68" s="62">
        <f t="shared" si="74"/>
        <v>6.2981438327382016</v>
      </c>
      <c r="Q68" s="62">
        <f t="shared" si="75"/>
        <v>10.122486351215917</v>
      </c>
      <c r="R68" s="62">
        <f t="shared" si="76"/>
        <v>7.5275526692461918</v>
      </c>
      <c r="S68" s="62">
        <f t="shared" si="77"/>
        <v>9.3874776358009608</v>
      </c>
      <c r="T68" s="62">
        <f t="shared" si="78"/>
        <v>9.1073518201567847</v>
      </c>
    </row>
    <row r="69" spans="1:20">
      <c r="A69" s="3" t="s">
        <v>4</v>
      </c>
      <c r="B69" s="63"/>
      <c r="C69" s="63">
        <f t="shared" si="72"/>
        <v>6.163981574860113</v>
      </c>
      <c r="D69" s="63">
        <f t="shared" si="72"/>
        <v>5.9388223755218696</v>
      </c>
      <c r="E69" s="63">
        <f t="shared" si="72"/>
        <v>13.55748961520081</v>
      </c>
      <c r="F69" s="63">
        <f t="shared" si="72"/>
        <v>4.920983259897417</v>
      </c>
      <c r="G69" s="63">
        <f t="shared" si="72"/>
        <v>9.6274186994700646</v>
      </c>
      <c r="H69" s="63">
        <f t="shared" si="79"/>
        <v>6.8426992806969471</v>
      </c>
      <c r="I69" s="63">
        <f t="shared" si="79"/>
        <v>12.415045509069001</v>
      </c>
      <c r="J69" s="63">
        <f t="shared" si="79"/>
        <v>4.709936076931629</v>
      </c>
      <c r="K69" s="63">
        <f t="shared" si="79"/>
        <v>7.2499689340741273</v>
      </c>
      <c r="L69" s="63">
        <f t="shared" si="79"/>
        <v>7.5284307809272022</v>
      </c>
      <c r="M69" s="63">
        <f t="shared" si="79"/>
        <v>10.906170293522731</v>
      </c>
      <c r="N69" s="63">
        <f t="shared" si="79"/>
        <v>14.768894748173549</v>
      </c>
      <c r="O69" s="63">
        <f t="shared" si="79"/>
        <v>14.812846422814175</v>
      </c>
      <c r="P69" s="63">
        <f t="shared" si="74"/>
        <v>4.4698089441414668</v>
      </c>
      <c r="Q69" s="63">
        <f t="shared" si="75"/>
        <v>11.114429563735323</v>
      </c>
      <c r="R69" s="63">
        <f t="shared" si="76"/>
        <v>6.2642242379190121</v>
      </c>
      <c r="S69" s="63">
        <f t="shared" si="77"/>
        <v>8.9303308538336648</v>
      </c>
      <c r="T69" s="63">
        <f t="shared" si="78"/>
        <v>9.5093356933043154</v>
      </c>
    </row>
    <row r="70" spans="1:20">
      <c r="A70" s="3" t="s">
        <v>5</v>
      </c>
      <c r="B70" s="63"/>
      <c r="C70" s="63">
        <f t="shared" si="72"/>
        <v>23.532631796961017</v>
      </c>
      <c r="D70" s="63">
        <f t="shared" si="72"/>
        <v>9.5238162189204925</v>
      </c>
      <c r="E70" s="63">
        <f t="shared" si="72"/>
        <v>0.93181670412186146</v>
      </c>
      <c r="F70" s="63">
        <f t="shared" si="72"/>
        <v>15.404283447153864</v>
      </c>
      <c r="G70" s="63">
        <f t="shared" si="72"/>
        <v>5.2287489306070558</v>
      </c>
      <c r="H70" s="63">
        <f t="shared" si="79"/>
        <v>0.49319532274777356</v>
      </c>
      <c r="I70" s="63">
        <f t="shared" si="79"/>
        <v>20.217841484218003</v>
      </c>
      <c r="J70" s="63">
        <f t="shared" si="79"/>
        <v>9.7752184825873361</v>
      </c>
      <c r="K70" s="63">
        <f t="shared" si="79"/>
        <v>4.1228842276760123</v>
      </c>
      <c r="L70" s="63">
        <f t="shared" si="79"/>
        <v>10.251075509269116</v>
      </c>
      <c r="M70" s="63">
        <f t="shared" si="79"/>
        <v>11.188136542458077</v>
      </c>
      <c r="N70" s="63">
        <f t="shared" si="79"/>
        <v>11.673851972731045</v>
      </c>
      <c r="O70" s="63">
        <f t="shared" si="79"/>
        <v>13.988267609112654</v>
      </c>
      <c r="P70" s="63">
        <f t="shared" si="74"/>
        <v>13.527037040058159</v>
      </c>
      <c r="Q70" s="63">
        <f t="shared" si="75"/>
        <v>10.422491594215412</v>
      </c>
      <c r="R70" s="63">
        <f t="shared" si="76"/>
        <v>17.935568475866752</v>
      </c>
      <c r="S70" s="63">
        <f t="shared" si="77"/>
        <v>13.384896240113441</v>
      </c>
      <c r="T70" s="63">
        <f t="shared" si="78"/>
        <v>9.7810388126677879</v>
      </c>
    </row>
    <row r="71" spans="1:20">
      <c r="A71" s="4" t="s">
        <v>6</v>
      </c>
      <c r="B71" s="64"/>
      <c r="C71" s="64">
        <f t="shared" si="72"/>
        <v>4.6276090257552545</v>
      </c>
      <c r="D71" s="64">
        <f t="shared" si="72"/>
        <v>7.6069177891356077</v>
      </c>
      <c r="E71" s="64">
        <f t="shared" si="72"/>
        <v>0.9975385524761311</v>
      </c>
      <c r="F71" s="64">
        <f t="shared" si="72"/>
        <v>0.84033337951404385</v>
      </c>
      <c r="G71" s="64">
        <f t="shared" si="72"/>
        <v>2.2671917723789869</v>
      </c>
      <c r="H71" s="64">
        <f t="shared" si="79"/>
        <v>2.0136574092522488</v>
      </c>
      <c r="I71" s="64">
        <f t="shared" si="79"/>
        <v>5.2210413634708734</v>
      </c>
      <c r="J71" s="64">
        <f t="shared" si="79"/>
        <v>12.760416666666666</v>
      </c>
      <c r="K71" s="64">
        <f t="shared" si="79"/>
        <v>12.009237875288683</v>
      </c>
      <c r="L71" s="64">
        <f t="shared" si="79"/>
        <v>14.679266895761742</v>
      </c>
      <c r="M71" s="64">
        <f t="shared" si="79"/>
        <v>17.864455875742895</v>
      </c>
      <c r="N71" s="64">
        <f t="shared" si="79"/>
        <v>36.563559322033903</v>
      </c>
      <c r="O71" s="64">
        <f t="shared" si="79"/>
        <v>16.67752645133265</v>
      </c>
      <c r="P71" s="64">
        <f t="shared" si="74"/>
        <v>11.525369641527497</v>
      </c>
      <c r="Q71" s="64">
        <f t="shared" si="75"/>
        <v>5.6011254709332823</v>
      </c>
      <c r="R71" s="64">
        <f t="shared" si="76"/>
        <v>8.2029772673115229</v>
      </c>
      <c r="S71" s="64">
        <f t="shared" si="77"/>
        <v>9.2991677169400564</v>
      </c>
      <c r="T71" s="64">
        <f t="shared" si="78"/>
        <v>6.9001069191996329</v>
      </c>
    </row>
    <row r="72" spans="1:20">
      <c r="A72" s="2" t="s">
        <v>7</v>
      </c>
      <c r="B72" s="62"/>
      <c r="C72" s="62">
        <f t="shared" si="72"/>
        <v>14.799005224313081</v>
      </c>
      <c r="D72" s="62">
        <f t="shared" si="72"/>
        <v>11.990845528745444</v>
      </c>
      <c r="E72" s="62">
        <f t="shared" si="72"/>
        <v>9.7514758250758025</v>
      </c>
      <c r="F72" s="62">
        <f t="shared" si="72"/>
        <v>9.7067066040343075</v>
      </c>
      <c r="G72" s="62">
        <f t="shared" si="72"/>
        <v>9.9506232410917139</v>
      </c>
      <c r="H72" s="62">
        <f t="shared" si="79"/>
        <v>7.3482981742921973</v>
      </c>
      <c r="I72" s="62">
        <f t="shared" si="79"/>
        <v>10.791346524750224</v>
      </c>
      <c r="J72" s="62">
        <f t="shared" si="79"/>
        <v>11.58454625956195</v>
      </c>
      <c r="K72" s="62">
        <f t="shared" si="79"/>
        <v>11.614904743297798</v>
      </c>
      <c r="L72" s="62">
        <f t="shared" si="79"/>
        <v>11.054309269786776</v>
      </c>
      <c r="M72" s="62">
        <f t="shared" si="79"/>
        <v>10.70182117833882</v>
      </c>
      <c r="N72" s="62">
        <f t="shared" si="79"/>
        <v>12.449040784233576</v>
      </c>
      <c r="O72" s="62">
        <f t="shared" si="79"/>
        <v>12.715728828123835</v>
      </c>
      <c r="P72" s="62">
        <f t="shared" si="74"/>
        <v>8.9977175747018396</v>
      </c>
      <c r="Q72" s="62">
        <f t="shared" si="75"/>
        <v>11.972129047727512</v>
      </c>
      <c r="R72" s="62">
        <f t="shared" si="76"/>
        <v>10.837100164623553</v>
      </c>
      <c r="S72" s="62">
        <f t="shared" si="77"/>
        <v>7.7471877997676382</v>
      </c>
      <c r="T72" s="62">
        <f t="shared" si="78"/>
        <v>9.4738048179308265</v>
      </c>
    </row>
    <row r="73" spans="1:20">
      <c r="A73" s="3" t="s">
        <v>8</v>
      </c>
      <c r="B73" s="63"/>
      <c r="C73" s="63">
        <f t="shared" si="72"/>
        <v>8.6969310265853306</v>
      </c>
      <c r="D73" s="63">
        <f t="shared" si="72"/>
        <v>9.6707724483483233</v>
      </c>
      <c r="E73" s="63">
        <f t="shared" si="72"/>
        <v>9.3115740910012246</v>
      </c>
      <c r="F73" s="63">
        <f t="shared" si="72"/>
        <v>18.238259957431325</v>
      </c>
      <c r="G73" s="63">
        <f t="shared" si="72"/>
        <v>12.941740684678511</v>
      </c>
      <c r="H73" s="63">
        <f t="shared" si="79"/>
        <v>0.81902933243356602</v>
      </c>
      <c r="I73" s="63">
        <f t="shared" si="79"/>
        <v>7.9757147685579861</v>
      </c>
      <c r="J73" s="63">
        <f t="shared" si="79"/>
        <v>10.831967152583928</v>
      </c>
      <c r="K73" s="63">
        <f t="shared" si="79"/>
        <v>12.178675657307339</v>
      </c>
      <c r="L73" s="63">
        <f t="shared" si="79"/>
        <v>9.7617949633931289</v>
      </c>
      <c r="M73" s="63">
        <f t="shared" si="79"/>
        <v>13.198379174195166</v>
      </c>
      <c r="N73" s="63">
        <f t="shared" si="79"/>
        <v>8.7557811474914047</v>
      </c>
      <c r="O73" s="63">
        <f t="shared" si="79"/>
        <v>11.321750247235988</v>
      </c>
      <c r="P73" s="63">
        <f t="shared" si="74"/>
        <v>6.0584677746610902</v>
      </c>
      <c r="Q73" s="63">
        <f t="shared" si="75"/>
        <v>10.23254142236657</v>
      </c>
      <c r="R73" s="63">
        <f t="shared" si="76"/>
        <v>9.6388108963201713</v>
      </c>
      <c r="S73" s="63">
        <f t="shared" si="77"/>
        <v>9.2478443380389219</v>
      </c>
      <c r="T73" s="63">
        <f t="shared" si="78"/>
        <v>6.7904332771270504</v>
      </c>
    </row>
    <row r="74" spans="1:20">
      <c r="A74" s="3" t="s">
        <v>9</v>
      </c>
      <c r="B74" s="63"/>
      <c r="C74" s="63">
        <f t="shared" si="72"/>
        <v>13.528422925940847</v>
      </c>
      <c r="D74" s="63">
        <f t="shared" si="72"/>
        <v>8.8737744894315185</v>
      </c>
      <c r="E74" s="63">
        <f t="shared" si="72"/>
        <v>7.914892872566476</v>
      </c>
      <c r="F74" s="63">
        <f t="shared" si="72"/>
        <v>4.5305488676775338</v>
      </c>
      <c r="G74" s="63">
        <f t="shared" si="72"/>
        <v>8.107647046368033</v>
      </c>
      <c r="H74" s="63">
        <f t="shared" si="79"/>
        <v>7.7657236703190993</v>
      </c>
      <c r="I74" s="63">
        <f t="shared" si="79"/>
        <v>3.9553348373808777</v>
      </c>
      <c r="J74" s="63">
        <f t="shared" si="79"/>
        <v>11.20952481076535</v>
      </c>
      <c r="K74" s="63">
        <f t="shared" si="79"/>
        <v>10.575945926783731</v>
      </c>
      <c r="L74" s="63">
        <f t="shared" si="79"/>
        <v>9.2908438061041299</v>
      </c>
      <c r="M74" s="63">
        <f t="shared" si="79"/>
        <v>9.7760829177666952</v>
      </c>
      <c r="N74" s="63">
        <f t="shared" si="79"/>
        <v>9.0586810132896289</v>
      </c>
      <c r="O74" s="63">
        <f t="shared" si="79"/>
        <v>7.2020124471160925</v>
      </c>
      <c r="P74" s="63">
        <f t="shared" si="74"/>
        <v>4.7967331017248735</v>
      </c>
      <c r="Q74" s="63">
        <f t="shared" si="75"/>
        <v>8.5596719785971853</v>
      </c>
      <c r="R74" s="63">
        <f t="shared" si="76"/>
        <v>10.750974378206072</v>
      </c>
      <c r="S74" s="63">
        <f t="shared" si="77"/>
        <v>6.7771193614705529</v>
      </c>
      <c r="T74" s="63">
        <f t="shared" si="78"/>
        <v>7.2292568011416414</v>
      </c>
    </row>
    <row r="75" spans="1:20">
      <c r="A75" s="3" t="s">
        <v>10</v>
      </c>
      <c r="B75" s="63"/>
      <c r="C75" s="63">
        <f t="shared" si="72"/>
        <v>12.723469209831103</v>
      </c>
      <c r="D75" s="63">
        <f t="shared" si="72"/>
        <v>15.979412161269288</v>
      </c>
      <c r="E75" s="63">
        <f t="shared" si="72"/>
        <v>17.959947122306826</v>
      </c>
      <c r="F75" s="63">
        <f t="shared" si="72"/>
        <v>12.133615880764093</v>
      </c>
      <c r="G75" s="63">
        <f t="shared" si="72"/>
        <v>12.219754428008414</v>
      </c>
      <c r="H75" s="63">
        <f t="shared" si="79"/>
        <v>15.223027113232288</v>
      </c>
      <c r="I75" s="63">
        <f t="shared" si="79"/>
        <v>16.999706575959031</v>
      </c>
      <c r="J75" s="63">
        <f t="shared" si="79"/>
        <v>13.720010364844207</v>
      </c>
      <c r="K75" s="63">
        <f t="shared" si="79"/>
        <v>16.055122638539725</v>
      </c>
      <c r="L75" s="63">
        <f t="shared" si="79"/>
        <v>16.463562015177942</v>
      </c>
      <c r="M75" s="63">
        <f t="shared" si="79"/>
        <v>14.280838928894649</v>
      </c>
      <c r="N75" s="63">
        <f t="shared" si="79"/>
        <v>17.124226312414621</v>
      </c>
      <c r="O75" s="63">
        <f t="shared" si="79"/>
        <v>12.213684769343555</v>
      </c>
      <c r="P75" s="63">
        <f t="shared" si="74"/>
        <v>2.1237953769491185</v>
      </c>
      <c r="Q75" s="63">
        <f t="shared" si="75"/>
        <v>12.116728838314316</v>
      </c>
      <c r="R75" s="63">
        <f t="shared" si="76"/>
        <v>11.18188253950907</v>
      </c>
      <c r="S75" s="63">
        <f t="shared" si="77"/>
        <v>8.4331034806099634</v>
      </c>
      <c r="T75" s="63">
        <f t="shared" si="78"/>
        <v>11.79664920011556</v>
      </c>
    </row>
    <row r="76" spans="1:20">
      <c r="A76" s="3" t="s">
        <v>11</v>
      </c>
      <c r="B76" s="63"/>
      <c r="C76" s="63">
        <f t="shared" si="72"/>
        <v>12.022533408034318</v>
      </c>
      <c r="D76" s="63">
        <f t="shared" si="72"/>
        <v>14.867988967972867</v>
      </c>
      <c r="E76" s="63">
        <f t="shared" si="72"/>
        <v>9.5328066854044469</v>
      </c>
      <c r="F76" s="63">
        <f t="shared" si="72"/>
        <v>12.18032435754743</v>
      </c>
      <c r="G76" s="63">
        <f t="shared" si="72"/>
        <v>15.179894090837317</v>
      </c>
      <c r="H76" s="63">
        <f t="shared" si="79"/>
        <v>9.7661471277050076</v>
      </c>
      <c r="I76" s="63">
        <f t="shared" si="79"/>
        <v>14.231721046714906</v>
      </c>
      <c r="J76" s="63">
        <f t="shared" si="79"/>
        <v>11.118161925601751</v>
      </c>
      <c r="K76" s="63">
        <f t="shared" si="79"/>
        <v>8.7828124692306186</v>
      </c>
      <c r="L76" s="63">
        <f t="shared" si="79"/>
        <v>10.177223439112254</v>
      </c>
      <c r="M76" s="63">
        <f t="shared" si="79"/>
        <v>8.8592412467344683</v>
      </c>
      <c r="N76" s="63">
        <f t="shared" si="79"/>
        <v>12.876009357784318</v>
      </c>
      <c r="O76" s="63">
        <f t="shared" si="79"/>
        <v>8.3665391918273482</v>
      </c>
      <c r="P76" s="63">
        <f t="shared" si="74"/>
        <v>5.186135755092975</v>
      </c>
      <c r="Q76" s="63">
        <f t="shared" si="75"/>
        <v>6.0753583745864912</v>
      </c>
      <c r="R76" s="63">
        <f t="shared" si="76"/>
        <v>8.1736245507326508</v>
      </c>
      <c r="S76" s="63">
        <f t="shared" si="77"/>
        <v>6.692156702379978</v>
      </c>
      <c r="T76" s="63">
        <f t="shared" si="78"/>
        <v>7.1280734366915164</v>
      </c>
    </row>
    <row r="77" spans="1:20">
      <c r="A77" s="4" t="s">
        <v>12</v>
      </c>
      <c r="B77" s="64"/>
      <c r="C77" s="64">
        <f t="shared" si="72"/>
        <v>19.814359700642868</v>
      </c>
      <c r="D77" s="64">
        <f t="shared" si="72"/>
        <v>11.732905326712364</v>
      </c>
      <c r="E77" s="64">
        <f t="shared" si="72"/>
        <v>7.3753318951211417</v>
      </c>
      <c r="F77" s="64">
        <f t="shared" si="72"/>
        <v>5.6709843808861464</v>
      </c>
      <c r="G77" s="64">
        <f t="shared" si="72"/>
        <v>6.4434450355582378</v>
      </c>
      <c r="H77" s="64">
        <f t="shared" si="79"/>
        <v>6.2320197171245288</v>
      </c>
      <c r="I77" s="64">
        <f t="shared" si="79"/>
        <v>9.9430899566707627</v>
      </c>
      <c r="J77" s="64">
        <f t="shared" si="79"/>
        <v>11.054821917002441</v>
      </c>
      <c r="K77" s="64">
        <f t="shared" si="79"/>
        <v>10.095405822337277</v>
      </c>
      <c r="L77" s="64">
        <f t="shared" si="79"/>
        <v>9.3080036322743211</v>
      </c>
      <c r="M77" s="64">
        <f t="shared" si="79"/>
        <v>8.0626083129315322</v>
      </c>
      <c r="N77" s="64">
        <f t="shared" si="79"/>
        <v>12.135729559108034</v>
      </c>
      <c r="O77" s="64">
        <f t="shared" si="79"/>
        <v>16.793109867109784</v>
      </c>
      <c r="P77" s="64">
        <f t="shared" si="74"/>
        <v>17.29829539932749</v>
      </c>
      <c r="Q77" s="64">
        <f t="shared" si="75"/>
        <v>15.106182724428654</v>
      </c>
      <c r="R77" s="64">
        <f t="shared" si="76"/>
        <v>11.86493380858329</v>
      </c>
      <c r="S77" s="64">
        <f t="shared" si="77"/>
        <v>7.2070541725863251</v>
      </c>
      <c r="T77" s="64">
        <f t="shared" si="78"/>
        <v>10.359919143031368</v>
      </c>
    </row>
    <row r="78" spans="1:20" hidden="1">
      <c r="A78" s="2" t="s">
        <v>13</v>
      </c>
      <c r="B78" s="62"/>
      <c r="C78" s="62">
        <f t="shared" si="72"/>
        <v>12.1252283948726</v>
      </c>
      <c r="D78" s="62">
        <f t="shared" si="72"/>
        <v>10.395562945024581</v>
      </c>
      <c r="E78" s="62">
        <f t="shared" si="72"/>
        <v>9.8654746558963868</v>
      </c>
      <c r="F78" s="62">
        <f t="shared" si="72"/>
        <v>8.5704660427993122</v>
      </c>
      <c r="G78" s="62">
        <f t="shared" si="72"/>
        <v>9.4075840270693085</v>
      </c>
      <c r="H78" s="62">
        <f t="shared" si="79"/>
        <v>7.1617416749569731</v>
      </c>
      <c r="I78" s="62">
        <f t="shared" si="79"/>
        <v>11.212207771334743</v>
      </c>
      <c r="J78" s="62">
        <f t="shared" si="79"/>
        <v>9.8246129025543105</v>
      </c>
      <c r="K78" s="62">
        <f t="shared" si="79"/>
        <v>10.139029745044702</v>
      </c>
      <c r="L78" s="62">
        <f t="shared" si="79"/>
        <v>9.9984871627455334</v>
      </c>
      <c r="M78" s="62">
        <f t="shared" si="79"/>
        <v>11.280302436561071</v>
      </c>
      <c r="N78" s="62">
        <f t="shared" si="79"/>
        <v>13.89997496456836</v>
      </c>
      <c r="O78" s="62">
        <f t="shared" si="79"/>
        <v>13.700568076919945</v>
      </c>
      <c r="P78" s="62">
        <f t="shared" si="74"/>
        <v>8.3720972850776754</v>
      </c>
      <c r="Q78" s="62">
        <f t="shared" si="75"/>
        <v>11.617707479284542</v>
      </c>
      <c r="R78" s="62">
        <f t="shared" si="76"/>
        <v>9.9945725739916327</v>
      </c>
      <c r="S78" s="62">
        <f t="shared" si="77"/>
        <v>8.5222738223496108</v>
      </c>
      <c r="T78" s="62">
        <f t="shared" si="78"/>
        <v>9.2814420645556677</v>
      </c>
    </row>
    <row r="79" spans="1:20" hidden="1">
      <c r="A79" s="3" t="s">
        <v>14</v>
      </c>
      <c r="B79" s="63"/>
      <c r="C79" s="63" t="e">
        <f t="shared" si="72"/>
        <v>#DIV/0!</v>
      </c>
      <c r="D79" s="63" t="e">
        <f t="shared" si="72"/>
        <v>#DIV/0!</v>
      </c>
      <c r="E79" s="63" t="e">
        <f t="shared" si="72"/>
        <v>#DIV/0!</v>
      </c>
      <c r="F79" s="63" t="e">
        <f t="shared" si="72"/>
        <v>#DIV/0!</v>
      </c>
      <c r="G79" s="63" t="e">
        <f t="shared" si="72"/>
        <v>#DIV/0!</v>
      </c>
      <c r="H79" s="63" t="e">
        <f t="shared" si="79"/>
        <v>#DIV/0!</v>
      </c>
      <c r="I79" s="63" t="e">
        <f t="shared" si="79"/>
        <v>#DIV/0!</v>
      </c>
      <c r="J79" s="63" t="e">
        <f t="shared" si="79"/>
        <v>#DIV/0!</v>
      </c>
      <c r="K79" s="63" t="e">
        <f t="shared" si="79"/>
        <v>#DIV/0!</v>
      </c>
      <c r="L79" s="63" t="e">
        <f t="shared" si="79"/>
        <v>#DIV/0!</v>
      </c>
      <c r="M79" s="63" t="e">
        <f t="shared" si="79"/>
        <v>#DIV/0!</v>
      </c>
      <c r="N79" s="63" t="e">
        <f t="shared" si="79"/>
        <v>#DIV/0!</v>
      </c>
      <c r="O79" s="63" t="e">
        <f t="shared" si="79"/>
        <v>#DIV/0!</v>
      </c>
      <c r="P79" s="63" t="e">
        <f t="shared" si="74"/>
        <v>#DIV/0!</v>
      </c>
      <c r="Q79" s="63" t="e">
        <f t="shared" si="75"/>
        <v>#DIV/0!</v>
      </c>
      <c r="R79" s="63" t="e">
        <f t="shared" si="76"/>
        <v>#DIV/0!</v>
      </c>
      <c r="S79" s="63" t="e">
        <f t="shared" si="77"/>
        <v>#DIV/0!</v>
      </c>
      <c r="T79" s="63" t="e">
        <f t="shared" si="78"/>
        <v>#DIV/0!</v>
      </c>
    </row>
    <row r="80" spans="1:20" ht="13.5" thickBot="1">
      <c r="A80" s="22" t="str">
        <f>A21</f>
        <v>SA - Annual Compensation of Employees</v>
      </c>
      <c r="B80" s="65"/>
      <c r="C80" s="65">
        <f t="shared" si="72"/>
        <v>12.1252283948726</v>
      </c>
      <c r="D80" s="65">
        <f t="shared" si="72"/>
        <v>10.395562945024581</v>
      </c>
      <c r="E80" s="65">
        <f t="shared" si="72"/>
        <v>9.8654746558963868</v>
      </c>
      <c r="F80" s="65">
        <f t="shared" si="72"/>
        <v>8.5704660427993122</v>
      </c>
      <c r="G80" s="65">
        <f t="shared" si="72"/>
        <v>9.4075840270693085</v>
      </c>
      <c r="H80" s="65">
        <f t="shared" si="79"/>
        <v>7.1617416749569731</v>
      </c>
      <c r="I80" s="65">
        <f t="shared" si="79"/>
        <v>11.212207771334743</v>
      </c>
      <c r="J80" s="65">
        <f t="shared" si="79"/>
        <v>9.8246129025543105</v>
      </c>
      <c r="K80" s="65">
        <f t="shared" si="79"/>
        <v>10.139029745044702</v>
      </c>
      <c r="L80" s="65">
        <f t="shared" si="79"/>
        <v>9.9984871627455334</v>
      </c>
      <c r="M80" s="65">
        <f t="shared" si="79"/>
        <v>11.280302436561071</v>
      </c>
      <c r="N80" s="65">
        <f t="shared" si="79"/>
        <v>13.89997496456836</v>
      </c>
      <c r="O80" s="65">
        <f t="shared" si="79"/>
        <v>13.700568076919945</v>
      </c>
      <c r="P80" s="65">
        <f t="shared" si="74"/>
        <v>8.3720972850776754</v>
      </c>
      <c r="Q80" s="65">
        <f t="shared" si="75"/>
        <v>11.617707479284542</v>
      </c>
      <c r="R80" s="65">
        <f t="shared" si="76"/>
        <v>9.9945725739916327</v>
      </c>
      <c r="S80" s="65">
        <f t="shared" si="77"/>
        <v>8.5222738223496108</v>
      </c>
      <c r="T80" s="65">
        <f t="shared" si="78"/>
        <v>9.2814420645556677</v>
      </c>
    </row>
    <row r="81" spans="1:20">
      <c r="Q81" s="9"/>
      <c r="R81" s="9"/>
      <c r="S81" s="9"/>
      <c r="T81" s="9"/>
    </row>
    <row r="82" spans="1:20" ht="18">
      <c r="A82" s="206" t="s">
        <v>199</v>
      </c>
      <c r="B82" s="206"/>
      <c r="C82" s="206"/>
      <c r="D82" s="206"/>
      <c r="E82" s="206"/>
      <c r="F82" s="206"/>
      <c r="G82" s="207"/>
      <c r="H82" s="207"/>
      <c r="I82" s="207"/>
      <c r="J82" s="207"/>
      <c r="K82" s="207"/>
      <c r="L82" s="207"/>
      <c r="M82" s="207"/>
      <c r="N82" s="207"/>
      <c r="O82" s="208"/>
      <c r="P82" s="208"/>
    </row>
    <row r="83" spans="1:20">
      <c r="A83" s="1" t="s">
        <v>27</v>
      </c>
      <c r="B83" s="1"/>
      <c r="C83" s="1"/>
      <c r="D83" s="1"/>
      <c r="E83" s="1"/>
      <c r="F83" s="1"/>
    </row>
    <row r="84" spans="1:20" ht="13.5" thickBot="1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v>2011</v>
      </c>
      <c r="S84" s="26">
        <v>2012</v>
      </c>
      <c r="T84" s="26">
        <v>2013</v>
      </c>
    </row>
    <row r="85" spans="1:20" ht="13.5" thickTop="1">
      <c r="A85" s="5" t="s">
        <v>0</v>
      </c>
      <c r="B85" s="61"/>
      <c r="C85" s="61">
        <f t="shared" ref="C85:G100" si="80">(C26-B26)/B26*100</f>
        <v>3.0976725400323115</v>
      </c>
      <c r="D85" s="61">
        <f t="shared" si="80"/>
        <v>6.938819455738872</v>
      </c>
      <c r="E85" s="61">
        <f t="shared" si="80"/>
        <v>15.87664490110892</v>
      </c>
      <c r="F85" s="61">
        <f t="shared" si="80"/>
        <v>-1.075197096224799</v>
      </c>
      <c r="G85" s="61">
        <f t="shared" si="80"/>
        <v>6.51695228636948</v>
      </c>
      <c r="H85" s="61">
        <f>(H26-G26)/G26*100</f>
        <v>10.316368193261892</v>
      </c>
      <c r="I85" s="61">
        <f t="shared" ref="I85:K85" si="81">(I26-H26)/H26*100</f>
        <v>12.71365263348145</v>
      </c>
      <c r="J85" s="61">
        <f t="shared" si="81"/>
        <v>16.739463228558634</v>
      </c>
      <c r="K85" s="61">
        <f t="shared" si="81"/>
        <v>-0.26462387979366514</v>
      </c>
      <c r="L85" s="61">
        <f t="shared" ref="L85:L100" si="82">(L26-K26)/K26*100</f>
        <v>-10.227250906016238</v>
      </c>
      <c r="M85" s="61">
        <f t="shared" ref="M85:M100" si="83">(M26-L26)/L26*100</f>
        <v>13.169893758877002</v>
      </c>
      <c r="N85" s="61">
        <f t="shared" ref="N85:N100" si="84">(N26-M26)/M26*100</f>
        <v>18.177135342831619</v>
      </c>
      <c r="O85" s="61">
        <f t="shared" ref="O85:O100" si="85">(O26-N26)/N26*100</f>
        <v>16.256846474999676</v>
      </c>
      <c r="P85" s="61">
        <f t="shared" ref="P85:P100" si="86">(P26-O26)/O26*100</f>
        <v>9.5986695525151369</v>
      </c>
      <c r="Q85" s="61">
        <f t="shared" ref="Q85:Q100" si="87">(Q26-P26)/P26*100</f>
        <v>10.248798449299352</v>
      </c>
      <c r="R85" s="61">
        <f t="shared" ref="R85:R100" si="88">(R26-Q26)/Q26*100</f>
        <v>10.650316299568189</v>
      </c>
      <c r="S85" s="61">
        <f t="shared" ref="S85:S100" si="89">(S26-R26)/R26*100</f>
        <v>12.663395357256125</v>
      </c>
      <c r="T85" s="61">
        <f t="shared" ref="T85:T100" si="90">(T26-S26)/S26*100</f>
        <v>7.7809043863538294</v>
      </c>
    </row>
    <row r="86" spans="1:20">
      <c r="A86" s="6" t="s">
        <v>1</v>
      </c>
      <c r="B86" s="63"/>
      <c r="C86" s="63">
        <f t="shared" si="80"/>
        <v>0.38336368603918913</v>
      </c>
      <c r="D86" s="63">
        <f t="shared" si="80"/>
        <v>5.7631617314328061</v>
      </c>
      <c r="E86" s="63">
        <f t="shared" si="80"/>
        <v>20.110128197381901</v>
      </c>
      <c r="F86" s="63">
        <f t="shared" si="80"/>
        <v>-3.2400717237059049</v>
      </c>
      <c r="G86" s="63">
        <f t="shared" si="80"/>
        <v>5.5372073621779041</v>
      </c>
      <c r="H86" s="63">
        <f t="shared" ref="H86:K86" si="91">(H27-G27)/G27*100</f>
        <v>9.7406475302962026</v>
      </c>
      <c r="I86" s="63">
        <f t="shared" si="91"/>
        <v>13.885137724294893</v>
      </c>
      <c r="J86" s="63">
        <f t="shared" si="91"/>
        <v>21.206672683621502</v>
      </c>
      <c r="K86" s="63">
        <f t="shared" si="91"/>
        <v>-3.3709823486696635</v>
      </c>
      <c r="L86" s="63">
        <f t="shared" si="82"/>
        <v>-14.485259435615209</v>
      </c>
      <c r="M86" s="63">
        <f t="shared" si="83"/>
        <v>12.514284719907717</v>
      </c>
      <c r="N86" s="63">
        <f t="shared" si="84"/>
        <v>16.711190142477051</v>
      </c>
      <c r="O86" s="63">
        <f t="shared" si="85"/>
        <v>15.312443336032807</v>
      </c>
      <c r="P86" s="63">
        <f t="shared" si="86"/>
        <v>8.7493969371860043</v>
      </c>
      <c r="Q86" s="63">
        <f t="shared" si="87"/>
        <v>7.0358267049767678</v>
      </c>
      <c r="R86" s="63">
        <f t="shared" si="88"/>
        <v>10.499787882661353</v>
      </c>
      <c r="S86" s="63">
        <f t="shared" si="89"/>
        <v>8.7547192465685963</v>
      </c>
      <c r="T86" s="63">
        <f t="shared" si="90"/>
        <v>7.187963249037205</v>
      </c>
    </row>
    <row r="87" spans="1:20">
      <c r="A87" s="28" t="s">
        <v>2</v>
      </c>
      <c r="B87" s="64"/>
      <c r="C87" s="64">
        <f t="shared" si="80"/>
        <v>10.433580879648613</v>
      </c>
      <c r="D87" s="64">
        <f t="shared" si="80"/>
        <v>9.827078380392642</v>
      </c>
      <c r="E87" s="64">
        <f t="shared" si="80"/>
        <v>5.8610196229100415</v>
      </c>
      <c r="F87" s="64">
        <f t="shared" si="80"/>
        <v>4.7358785022518601</v>
      </c>
      <c r="G87" s="64">
        <f t="shared" si="80"/>
        <v>8.9465639008252058</v>
      </c>
      <c r="H87" s="64">
        <f t="shared" ref="H87:K87" si="92">(H28-G28)/G28*100</f>
        <v>11.699385803969951</v>
      </c>
      <c r="I87" s="64">
        <f t="shared" si="92"/>
        <v>9.9488165255429131</v>
      </c>
      <c r="J87" s="64">
        <f t="shared" si="92"/>
        <v>5.8188900124915337</v>
      </c>
      <c r="K87" s="64">
        <f t="shared" si="92"/>
        <v>8.4334685406775183</v>
      </c>
      <c r="L87" s="64">
        <f t="shared" si="82"/>
        <v>0.39760840710849066</v>
      </c>
      <c r="M87" s="64">
        <f t="shared" si="83"/>
        <v>14.563304675458088</v>
      </c>
      <c r="N87" s="64">
        <f t="shared" si="84"/>
        <v>21.237084023305243</v>
      </c>
      <c r="O87" s="64">
        <f t="shared" si="85"/>
        <v>18.154560836757042</v>
      </c>
      <c r="P87" s="64">
        <f t="shared" si="86"/>
        <v>11.264175650288703</v>
      </c>
      <c r="Q87" s="64">
        <f t="shared" si="87"/>
        <v>16.407334889054255</v>
      </c>
      <c r="R87" s="64">
        <f t="shared" si="88"/>
        <v>10.915616711828346</v>
      </c>
      <c r="S87" s="64">
        <f t="shared" si="89"/>
        <v>19.526456390997229</v>
      </c>
      <c r="T87" s="64">
        <f t="shared" si="90"/>
        <v>8.7281962915110611</v>
      </c>
    </row>
    <row r="88" spans="1:20">
      <c r="A88" s="5" t="s">
        <v>3</v>
      </c>
      <c r="B88" s="62"/>
      <c r="C88" s="62">
        <f t="shared" si="80"/>
        <v>6.3482957127070181</v>
      </c>
      <c r="D88" s="62">
        <f t="shared" si="80"/>
        <v>6.7411140542437948</v>
      </c>
      <c r="E88" s="62">
        <f t="shared" si="80"/>
        <v>9.5110490988162724</v>
      </c>
      <c r="F88" s="62">
        <f t="shared" si="80"/>
        <v>5.1469273163749465</v>
      </c>
      <c r="G88" s="62">
        <f t="shared" si="80"/>
        <v>8.8533105105240946</v>
      </c>
      <c r="H88" s="62">
        <f t="shared" ref="H88:K88" si="93">(H29-G29)/G29*100</f>
        <v>8.3198649382487133</v>
      </c>
      <c r="I88" s="62">
        <f t="shared" si="93"/>
        <v>8.3535670088083336</v>
      </c>
      <c r="J88" s="62">
        <f t="shared" si="93"/>
        <v>6.0884820605764229</v>
      </c>
      <c r="K88" s="62">
        <f t="shared" si="93"/>
        <v>7.5465943303347771</v>
      </c>
      <c r="L88" s="62">
        <f t="shared" si="82"/>
        <v>8.7802413215650468</v>
      </c>
      <c r="M88" s="62">
        <f t="shared" si="83"/>
        <v>11.112769878742606</v>
      </c>
      <c r="N88" s="62">
        <f t="shared" si="84"/>
        <v>17.357051136690455</v>
      </c>
      <c r="O88" s="62">
        <f t="shared" si="85"/>
        <v>14.942930927790583</v>
      </c>
      <c r="P88" s="62">
        <f t="shared" si="86"/>
        <v>6.2611011349202368</v>
      </c>
      <c r="Q88" s="62">
        <f t="shared" si="87"/>
        <v>10.59362527997517</v>
      </c>
      <c r="R88" s="62">
        <f t="shared" si="88"/>
        <v>7.1697309399097149</v>
      </c>
      <c r="S88" s="62">
        <f t="shared" si="89"/>
        <v>9.3772860767587431</v>
      </c>
      <c r="T88" s="62">
        <f t="shared" si="90"/>
        <v>9.3526037911635989</v>
      </c>
    </row>
    <row r="89" spans="1:20">
      <c r="A89" s="6" t="s">
        <v>4</v>
      </c>
      <c r="B89" s="63"/>
      <c r="C89" s="63">
        <f t="shared" si="80"/>
        <v>6.5283172103662013</v>
      </c>
      <c r="D89" s="63">
        <f t="shared" si="80"/>
        <v>5.8882575973208677</v>
      </c>
      <c r="E89" s="63">
        <f t="shared" si="80"/>
        <v>13.272841888915529</v>
      </c>
      <c r="F89" s="63">
        <f t="shared" si="80"/>
        <v>6.0068337387565505</v>
      </c>
      <c r="G89" s="63">
        <f t="shared" si="80"/>
        <v>10.184938423293453</v>
      </c>
      <c r="H89" s="63">
        <f t="shared" ref="H89:K89" si="94">(H30-G30)/G30*100</f>
        <v>6.6472217209774174</v>
      </c>
      <c r="I89" s="63">
        <f t="shared" si="94"/>
        <v>12.250001234576272</v>
      </c>
      <c r="J89" s="63">
        <f t="shared" si="94"/>
        <v>5.3520584420836688</v>
      </c>
      <c r="K89" s="63">
        <f t="shared" si="94"/>
        <v>7.0442352805272224</v>
      </c>
      <c r="L89" s="63">
        <f t="shared" si="82"/>
        <v>7.4926124762573725</v>
      </c>
      <c r="M89" s="63">
        <f t="shared" si="83"/>
        <v>10.48727900287175</v>
      </c>
      <c r="N89" s="63">
        <f t="shared" si="84"/>
        <v>14.84698272024054</v>
      </c>
      <c r="O89" s="63">
        <f t="shared" si="85"/>
        <v>14.725851766056042</v>
      </c>
      <c r="P89" s="63">
        <f t="shared" si="86"/>
        <v>4.7278530776104599</v>
      </c>
      <c r="Q89" s="63">
        <f t="shared" si="87"/>
        <v>11.542289255893607</v>
      </c>
      <c r="R89" s="63">
        <f t="shared" si="88"/>
        <v>6.126629014108997</v>
      </c>
      <c r="S89" s="63">
        <f t="shared" si="89"/>
        <v>8.967031431334</v>
      </c>
      <c r="T89" s="63">
        <f t="shared" si="90"/>
        <v>9.6624011371903844</v>
      </c>
    </row>
    <row r="90" spans="1:20">
      <c r="A90" s="6" t="s">
        <v>5</v>
      </c>
      <c r="B90" s="63"/>
      <c r="C90" s="63">
        <f t="shared" si="80"/>
        <v>22.292908141383215</v>
      </c>
      <c r="D90" s="63">
        <f t="shared" si="80"/>
        <v>9.0431192387839392</v>
      </c>
      <c r="E90" s="63">
        <f t="shared" si="80"/>
        <v>1.134801798565263</v>
      </c>
      <c r="F90" s="63">
        <f t="shared" si="80"/>
        <v>15.780635346940681</v>
      </c>
      <c r="G90" s="63">
        <f t="shared" si="80"/>
        <v>6.786031884732366</v>
      </c>
      <c r="H90" s="63">
        <f t="shared" ref="H90:K90" si="95">(H31-G31)/G31*100</f>
        <v>3.0247017360866049</v>
      </c>
      <c r="I90" s="63">
        <f t="shared" si="95"/>
        <v>20.862720063408819</v>
      </c>
      <c r="J90" s="63">
        <f t="shared" si="95"/>
        <v>7.7387932174962151</v>
      </c>
      <c r="K90" s="63">
        <f t="shared" si="95"/>
        <v>5.1361889266959544</v>
      </c>
      <c r="L90" s="63">
        <f t="shared" si="82"/>
        <v>11.470189447809373</v>
      </c>
      <c r="M90" s="63">
        <f t="shared" si="83"/>
        <v>11.479251528267865</v>
      </c>
      <c r="N90" s="63">
        <f t="shared" si="84"/>
        <v>11.585703965643649</v>
      </c>
      <c r="O90" s="63">
        <f t="shared" si="85"/>
        <v>12.872206176507687</v>
      </c>
      <c r="P90" s="63">
        <f t="shared" si="86"/>
        <v>10.615483346018245</v>
      </c>
      <c r="Q90" s="63">
        <f t="shared" si="87"/>
        <v>9.1021094996158762</v>
      </c>
      <c r="R90" s="63">
        <f t="shared" si="88"/>
        <v>17.50331812145788</v>
      </c>
      <c r="S90" s="63">
        <f t="shared" si="89"/>
        <v>13.730025939581983</v>
      </c>
      <c r="T90" s="63">
        <f t="shared" si="90"/>
        <v>10.396078979787998</v>
      </c>
    </row>
    <row r="91" spans="1:20">
      <c r="A91" s="28" t="s">
        <v>6</v>
      </c>
      <c r="B91" s="64"/>
      <c r="C91" s="64">
        <f t="shared" si="80"/>
        <v>0.78523022759590544</v>
      </c>
      <c r="D91" s="64">
        <f t="shared" si="80"/>
        <v>9.9750710939159912</v>
      </c>
      <c r="E91" s="64">
        <f t="shared" si="80"/>
        <v>-4.7551561642717708</v>
      </c>
      <c r="F91" s="64">
        <f t="shared" si="80"/>
        <v>-3.5956476786540397</v>
      </c>
      <c r="G91" s="64">
        <f t="shared" si="80"/>
        <v>1.8041633333212161</v>
      </c>
      <c r="H91" s="64">
        <f t="shared" ref="H91:K91" si="96">(H32-G32)/G32*100</f>
        <v>21.727265816345064</v>
      </c>
      <c r="I91" s="64">
        <f t="shared" si="96"/>
        <v>-18.904449174301607</v>
      </c>
      <c r="J91" s="64">
        <f t="shared" si="96"/>
        <v>10.892923532955864</v>
      </c>
      <c r="K91" s="64">
        <f t="shared" si="96"/>
        <v>12.72374976964657</v>
      </c>
      <c r="L91" s="64">
        <f t="shared" si="82"/>
        <v>16.459156541563051</v>
      </c>
      <c r="M91" s="64">
        <f t="shared" si="83"/>
        <v>15.024573710933403</v>
      </c>
      <c r="N91" s="64">
        <f t="shared" si="84"/>
        <v>36.111481951094191</v>
      </c>
      <c r="O91" s="64">
        <f t="shared" si="85"/>
        <v>16.960531776075506</v>
      </c>
      <c r="P91" s="64">
        <f t="shared" si="86"/>
        <v>12.507291452071929</v>
      </c>
      <c r="Q91" s="64">
        <f t="shared" si="87"/>
        <v>6.5771991936460106</v>
      </c>
      <c r="R91" s="64">
        <f t="shared" si="88"/>
        <v>8.286624571010579</v>
      </c>
      <c r="S91" s="64">
        <f t="shared" si="89"/>
        <v>9.508157222138907</v>
      </c>
      <c r="T91" s="64">
        <f t="shared" si="90"/>
        <v>7.3411673219036881</v>
      </c>
    </row>
    <row r="92" spans="1:20">
      <c r="A92" s="5" t="s">
        <v>7</v>
      </c>
      <c r="B92" s="62"/>
      <c r="C92" s="62">
        <f t="shared" si="80"/>
        <v>14.928663291384151</v>
      </c>
      <c r="D92" s="62">
        <f t="shared" si="80"/>
        <v>9.976798429975748</v>
      </c>
      <c r="E92" s="62">
        <f t="shared" si="80"/>
        <v>10.613522365378898</v>
      </c>
      <c r="F92" s="62">
        <f t="shared" si="80"/>
        <v>8.1927255628989606</v>
      </c>
      <c r="G92" s="62">
        <f t="shared" si="80"/>
        <v>9.5517952505522334</v>
      </c>
      <c r="H92" s="62">
        <f t="shared" ref="H92:K92" si="97">(H33-G33)/G33*100</f>
        <v>8.4228101473277306</v>
      </c>
      <c r="I92" s="62">
        <f t="shared" si="97"/>
        <v>10.112689406371931</v>
      </c>
      <c r="J92" s="62">
        <f t="shared" si="97"/>
        <v>11.686830457156782</v>
      </c>
      <c r="K92" s="62">
        <f t="shared" si="97"/>
        <v>11.197897100643118</v>
      </c>
      <c r="L92" s="62">
        <f t="shared" si="82"/>
        <v>11.795890334732219</v>
      </c>
      <c r="M92" s="62">
        <f t="shared" si="83"/>
        <v>10.304861439125441</v>
      </c>
      <c r="N92" s="62">
        <f t="shared" si="84"/>
        <v>12.475070795380704</v>
      </c>
      <c r="O92" s="62">
        <f t="shared" si="85"/>
        <v>12.422235589911958</v>
      </c>
      <c r="P92" s="62">
        <f t="shared" si="86"/>
        <v>9.4690028306532952</v>
      </c>
      <c r="Q92" s="62">
        <f t="shared" si="87"/>
        <v>12.148762442125596</v>
      </c>
      <c r="R92" s="62">
        <f t="shared" si="88"/>
        <v>10.639995762644302</v>
      </c>
      <c r="S92" s="62">
        <f t="shared" si="89"/>
        <v>7.6832670258385596</v>
      </c>
      <c r="T92" s="62">
        <f t="shared" si="90"/>
        <v>9.2775737548505237</v>
      </c>
    </row>
    <row r="93" spans="1:20">
      <c r="A93" s="3" t="s">
        <v>8</v>
      </c>
      <c r="B93" s="63"/>
      <c r="C93" s="63">
        <f t="shared" si="80"/>
        <v>7.1739610933328493</v>
      </c>
      <c r="D93" s="63">
        <f t="shared" si="80"/>
        <v>9.8392353738016034</v>
      </c>
      <c r="E93" s="63">
        <f t="shared" si="80"/>
        <v>8.8593546508811816</v>
      </c>
      <c r="F93" s="63">
        <f t="shared" si="80"/>
        <v>17.920496354298347</v>
      </c>
      <c r="G93" s="63">
        <f t="shared" si="80"/>
        <v>13.359373684865016</v>
      </c>
      <c r="H93" s="63">
        <f t="shared" ref="H93:K93" si="98">(H34-G34)/G34*100</f>
        <v>6.6679455938552081</v>
      </c>
      <c r="I93" s="63">
        <f t="shared" si="98"/>
        <v>8.1333194302492782</v>
      </c>
      <c r="J93" s="63">
        <f t="shared" si="98"/>
        <v>11.699044058792026</v>
      </c>
      <c r="K93" s="63">
        <f t="shared" si="98"/>
        <v>12.220148286300198</v>
      </c>
      <c r="L93" s="63">
        <f t="shared" si="82"/>
        <v>9.1689946828604576</v>
      </c>
      <c r="M93" s="63">
        <f t="shared" si="83"/>
        <v>13.668669629226638</v>
      </c>
      <c r="N93" s="63">
        <f t="shared" si="84"/>
        <v>9.2628145898074159</v>
      </c>
      <c r="O93" s="63">
        <f t="shared" si="85"/>
        <v>11.004627275672719</v>
      </c>
      <c r="P93" s="63">
        <f t="shared" si="86"/>
        <v>7.4783462018028004</v>
      </c>
      <c r="Q93" s="63">
        <f t="shared" si="87"/>
        <v>10.317237613425506</v>
      </c>
      <c r="R93" s="63">
        <f t="shared" si="88"/>
        <v>10.611031091893766</v>
      </c>
      <c r="S93" s="63">
        <f t="shared" si="89"/>
        <v>9.093558664121888</v>
      </c>
      <c r="T93" s="63">
        <f t="shared" si="90"/>
        <v>6.3918675579666671</v>
      </c>
    </row>
    <row r="94" spans="1:20">
      <c r="A94" s="3" t="s">
        <v>9</v>
      </c>
      <c r="B94" s="63"/>
      <c r="C94" s="63">
        <f t="shared" si="80"/>
        <v>11.887951720127655</v>
      </c>
      <c r="D94" s="63">
        <f t="shared" si="80"/>
        <v>6.8981037545217383</v>
      </c>
      <c r="E94" s="63">
        <f t="shared" si="80"/>
        <v>7.1311765548627895</v>
      </c>
      <c r="F94" s="63">
        <f t="shared" si="80"/>
        <v>2.9407705540266389</v>
      </c>
      <c r="G94" s="63">
        <f t="shared" si="80"/>
        <v>6.2069756221616066</v>
      </c>
      <c r="H94" s="63">
        <f t="shared" ref="H94:K94" si="99">(H35-G35)/G35*100</f>
        <v>6.7179399104928814</v>
      </c>
      <c r="I94" s="63">
        <f t="shared" si="99"/>
        <v>4.2940401830293835</v>
      </c>
      <c r="J94" s="63">
        <f t="shared" si="99"/>
        <v>11.88213110794805</v>
      </c>
      <c r="K94" s="63">
        <f t="shared" si="99"/>
        <v>10.145421430031147</v>
      </c>
      <c r="L94" s="63">
        <f t="shared" si="82"/>
        <v>9.9356859152860846</v>
      </c>
      <c r="M94" s="63">
        <f t="shared" si="83"/>
        <v>9.8641751483032145</v>
      </c>
      <c r="N94" s="63">
        <f t="shared" si="84"/>
        <v>9.862228502122635</v>
      </c>
      <c r="O94" s="63">
        <f t="shared" si="85"/>
        <v>7.4328828626739858</v>
      </c>
      <c r="P94" s="63">
        <f t="shared" si="86"/>
        <v>5.1056790312284068</v>
      </c>
      <c r="Q94" s="63">
        <f t="shared" si="87"/>
        <v>9.1192206135693326</v>
      </c>
      <c r="R94" s="63">
        <f t="shared" si="88"/>
        <v>10.489315084402932</v>
      </c>
      <c r="S94" s="63">
        <f t="shared" si="89"/>
        <v>6.8715626423445091</v>
      </c>
      <c r="T94" s="63">
        <f t="shared" si="90"/>
        <v>7.5015414101840596</v>
      </c>
    </row>
    <row r="95" spans="1:20">
      <c r="A95" s="3" t="s">
        <v>10</v>
      </c>
      <c r="B95" s="63"/>
      <c r="C95" s="63">
        <f t="shared" si="80"/>
        <v>12.900829146885803</v>
      </c>
      <c r="D95" s="63">
        <f t="shared" si="80"/>
        <v>15.366837143929995</v>
      </c>
      <c r="E95" s="63">
        <f t="shared" si="80"/>
        <v>18.918640777287898</v>
      </c>
      <c r="F95" s="63">
        <f t="shared" si="80"/>
        <v>13.23462879500136</v>
      </c>
      <c r="G95" s="63">
        <f t="shared" si="80"/>
        <v>9.6000164131124688</v>
      </c>
      <c r="H95" s="63">
        <f t="shared" ref="H95:K95" si="100">(H36-G36)/G36*100</f>
        <v>11.593822569241828</v>
      </c>
      <c r="I95" s="63">
        <f t="shared" si="100"/>
        <v>15.652200815405223</v>
      </c>
      <c r="J95" s="63">
        <f t="shared" si="100"/>
        <v>14.64154168877366</v>
      </c>
      <c r="K95" s="63">
        <f t="shared" si="100"/>
        <v>16.24000870147843</v>
      </c>
      <c r="L95" s="63">
        <f t="shared" si="82"/>
        <v>21.90618624111519</v>
      </c>
      <c r="M95" s="63">
        <f t="shared" si="83"/>
        <v>12.212059993715286</v>
      </c>
      <c r="N95" s="63">
        <f t="shared" si="84"/>
        <v>17.195989393790903</v>
      </c>
      <c r="O95" s="63">
        <f t="shared" si="85"/>
        <v>12.486825565825221</v>
      </c>
      <c r="P95" s="63">
        <f t="shared" si="86"/>
        <v>2.7190918259204753</v>
      </c>
      <c r="Q95" s="63">
        <f t="shared" si="87"/>
        <v>12.113689417408992</v>
      </c>
      <c r="R95" s="63">
        <f t="shared" si="88"/>
        <v>11.219929907227431</v>
      </c>
      <c r="S95" s="63">
        <f t="shared" si="89"/>
        <v>7.4099946110193562</v>
      </c>
      <c r="T95" s="63">
        <f t="shared" si="90"/>
        <v>11.960742114025019</v>
      </c>
    </row>
    <row r="96" spans="1:20">
      <c r="A96" s="3" t="s">
        <v>11</v>
      </c>
      <c r="B96" s="63"/>
      <c r="C96" s="63">
        <f t="shared" si="80"/>
        <v>12.011047331974009</v>
      </c>
      <c r="D96" s="63">
        <f t="shared" si="80"/>
        <v>14.827188603906624</v>
      </c>
      <c r="E96" s="63">
        <f t="shared" si="80"/>
        <v>9.5365240158837263</v>
      </c>
      <c r="F96" s="63">
        <f t="shared" si="80"/>
        <v>11.948092965768584</v>
      </c>
      <c r="G96" s="63">
        <f t="shared" si="80"/>
        <v>15.057638510259839</v>
      </c>
      <c r="H96" s="63">
        <f t="shared" ref="H96:K96" si="101">(H37-G37)/G37*100</f>
        <v>9.7957834705536122</v>
      </c>
      <c r="I96" s="63">
        <f t="shared" si="101"/>
        <v>14.172059723911307</v>
      </c>
      <c r="J96" s="63">
        <f t="shared" si="101"/>
        <v>11.074291092626384</v>
      </c>
      <c r="K96" s="63">
        <f t="shared" si="101"/>
        <v>8.7789097818469983</v>
      </c>
      <c r="L96" s="63">
        <f t="shared" si="82"/>
        <v>9.6780722393188476</v>
      </c>
      <c r="M96" s="63">
        <f t="shared" si="83"/>
        <v>9.0492674782235945</v>
      </c>
      <c r="N96" s="63">
        <f t="shared" si="84"/>
        <v>12.765670091004944</v>
      </c>
      <c r="O96" s="63">
        <f t="shared" si="85"/>
        <v>8.1638061138082136</v>
      </c>
      <c r="P96" s="63">
        <f t="shared" si="86"/>
        <v>5.9532512487397726</v>
      </c>
      <c r="Q96" s="63">
        <f t="shared" si="87"/>
        <v>6.3233273384212518</v>
      </c>
      <c r="R96" s="63">
        <f t="shared" si="88"/>
        <v>8.4583132679832165</v>
      </c>
      <c r="S96" s="63">
        <f t="shared" si="89"/>
        <v>6.918430710597864</v>
      </c>
      <c r="T96" s="63">
        <f t="shared" si="90"/>
        <v>7.2928669233395542</v>
      </c>
    </row>
    <row r="97" spans="1:20">
      <c r="A97" s="28" t="s">
        <v>12</v>
      </c>
      <c r="B97" s="64"/>
      <c r="C97" s="64">
        <f t="shared" si="80"/>
        <v>21.991777163931925</v>
      </c>
      <c r="D97" s="64">
        <f t="shared" si="80"/>
        <v>8.177399982040221</v>
      </c>
      <c r="E97" s="64">
        <f t="shared" si="80"/>
        <v>10.260010505514384</v>
      </c>
      <c r="F97" s="64">
        <f t="shared" si="80"/>
        <v>2.8685022517288603</v>
      </c>
      <c r="G97" s="64">
        <f t="shared" si="80"/>
        <v>7.1294793531383434</v>
      </c>
      <c r="H97" s="64">
        <f t="shared" ref="H97:K97" si="102">(H38-G38)/G38*100</f>
        <v>8.2317516048119135</v>
      </c>
      <c r="I97" s="64">
        <f t="shared" si="102"/>
        <v>9.6149630520246046</v>
      </c>
      <c r="J97" s="64">
        <f t="shared" si="102"/>
        <v>10.43909543624533</v>
      </c>
      <c r="K97" s="64">
        <f t="shared" si="102"/>
        <v>9.4861649590815968</v>
      </c>
      <c r="L97" s="64">
        <f t="shared" si="82"/>
        <v>9.5132801379798426</v>
      </c>
      <c r="M97" s="64">
        <f t="shared" si="83"/>
        <v>7.9766522849486616</v>
      </c>
      <c r="N97" s="64">
        <f t="shared" si="84"/>
        <v>12.445116128138354</v>
      </c>
      <c r="O97" s="64">
        <f t="shared" si="85"/>
        <v>16.731118586427851</v>
      </c>
      <c r="P97" s="64">
        <f t="shared" si="86"/>
        <v>17.407446235320975</v>
      </c>
      <c r="Q97" s="64">
        <f t="shared" si="87"/>
        <v>15.874073289296728</v>
      </c>
      <c r="R97" s="64">
        <f t="shared" si="88"/>
        <v>11.03144201193887</v>
      </c>
      <c r="S97" s="64">
        <f t="shared" si="89"/>
        <v>7.623148986254134</v>
      </c>
      <c r="T97" s="64">
        <f t="shared" si="90"/>
        <v>10.361503501777044</v>
      </c>
    </row>
    <row r="98" spans="1:20" hidden="1">
      <c r="A98" s="5" t="s">
        <v>13</v>
      </c>
      <c r="B98" s="62"/>
      <c r="C98" s="62">
        <f t="shared" si="80"/>
        <v>11.470588774950375</v>
      </c>
      <c r="D98" s="62">
        <f t="shared" si="80"/>
        <v>8.8117478978056862</v>
      </c>
      <c r="E98" s="62">
        <f t="shared" si="80"/>
        <v>10.536943730269591</v>
      </c>
      <c r="F98" s="62">
        <f t="shared" si="80"/>
        <v>6.78468973555308</v>
      </c>
      <c r="G98" s="62">
        <f t="shared" si="80"/>
        <v>9.1964149925264884</v>
      </c>
      <c r="H98" s="62">
        <f t="shared" ref="H98:K98" si="103">(H39-G39)/G39*100</f>
        <v>8.4812348734122729</v>
      </c>
      <c r="I98" s="62">
        <f t="shared" si="103"/>
        <v>9.7133823046186389</v>
      </c>
      <c r="J98" s="62">
        <f t="shared" si="103"/>
        <v>10.288972740434771</v>
      </c>
      <c r="K98" s="62">
        <f t="shared" si="103"/>
        <v>9.568457532191621</v>
      </c>
      <c r="L98" s="62">
        <f t="shared" si="82"/>
        <v>9.9152127603472557</v>
      </c>
      <c r="M98" s="62">
        <f t="shared" si="83"/>
        <v>10.637722343785933</v>
      </c>
      <c r="N98" s="62">
        <f t="shared" si="84"/>
        <v>14.048004667945808</v>
      </c>
      <c r="O98" s="62">
        <f t="shared" si="85"/>
        <v>13.29530655674103</v>
      </c>
      <c r="P98" s="62">
        <f t="shared" si="86"/>
        <v>8.5502655787450532</v>
      </c>
      <c r="Q98" s="62">
        <f t="shared" si="87"/>
        <v>11.629443845308032</v>
      </c>
      <c r="R98" s="62">
        <f t="shared" si="88"/>
        <v>9.6708132202250976</v>
      </c>
      <c r="S98" s="62">
        <f t="shared" si="89"/>
        <v>8.3566575002753503</v>
      </c>
      <c r="T98" s="62">
        <f t="shared" si="90"/>
        <v>9.2323631346542623</v>
      </c>
    </row>
    <row r="99" spans="1:20" hidden="1">
      <c r="A99" s="6" t="s">
        <v>14</v>
      </c>
      <c r="B99" s="63"/>
      <c r="C99" s="63" t="e">
        <f t="shared" si="80"/>
        <v>#DIV/0!</v>
      </c>
      <c r="D99" s="63" t="e">
        <f t="shared" si="80"/>
        <v>#DIV/0!</v>
      </c>
      <c r="E99" s="63" t="e">
        <f t="shared" si="80"/>
        <v>#DIV/0!</v>
      </c>
      <c r="F99" s="63" t="e">
        <f t="shared" si="80"/>
        <v>#DIV/0!</v>
      </c>
      <c r="G99" s="63" t="e">
        <f t="shared" si="80"/>
        <v>#DIV/0!</v>
      </c>
      <c r="H99" s="63" t="e">
        <f t="shared" ref="H99:K99" si="104">(H40-G40)/G40*100</f>
        <v>#DIV/0!</v>
      </c>
      <c r="I99" s="63" t="e">
        <f t="shared" si="104"/>
        <v>#DIV/0!</v>
      </c>
      <c r="J99" s="63" t="e">
        <f t="shared" si="104"/>
        <v>#DIV/0!</v>
      </c>
      <c r="K99" s="63" t="e">
        <f t="shared" si="104"/>
        <v>#DIV/0!</v>
      </c>
      <c r="L99" s="63" t="e">
        <f t="shared" si="82"/>
        <v>#DIV/0!</v>
      </c>
      <c r="M99" s="63" t="e">
        <f t="shared" si="83"/>
        <v>#DIV/0!</v>
      </c>
      <c r="N99" s="63" t="e">
        <f t="shared" si="84"/>
        <v>#DIV/0!</v>
      </c>
      <c r="O99" s="63" t="e">
        <f t="shared" si="85"/>
        <v>#DIV/0!</v>
      </c>
      <c r="P99" s="63" t="e">
        <f t="shared" si="86"/>
        <v>#DIV/0!</v>
      </c>
      <c r="Q99" s="63">
        <f t="shared" si="87"/>
        <v>100</v>
      </c>
      <c r="R99" s="63">
        <f t="shared" si="88"/>
        <v>50</v>
      </c>
      <c r="S99" s="63">
        <f t="shared" si="89"/>
        <v>33.333333333333329</v>
      </c>
      <c r="T99" s="63">
        <f t="shared" si="90"/>
        <v>0</v>
      </c>
    </row>
    <row r="100" spans="1:20" ht="13.5" thickBot="1">
      <c r="A100" s="71" t="str">
        <f>A60</f>
        <v>KZN - Annual Compensation of Employees</v>
      </c>
      <c r="B100" s="65"/>
      <c r="C100" s="65">
        <f t="shared" si="80"/>
        <v>11.470588774950375</v>
      </c>
      <c r="D100" s="65">
        <f t="shared" si="80"/>
        <v>8.8117478978056862</v>
      </c>
      <c r="E100" s="65">
        <f t="shared" si="80"/>
        <v>10.536943730269591</v>
      </c>
      <c r="F100" s="65">
        <f t="shared" si="80"/>
        <v>6.78468973555308</v>
      </c>
      <c r="G100" s="65">
        <f>G98</f>
        <v>9.1964149925264884</v>
      </c>
      <c r="H100" s="65">
        <f t="shared" ref="H100:K100" si="105">(H41-G41)/G41*100</f>
        <v>8.4812348734122729</v>
      </c>
      <c r="I100" s="65">
        <f t="shared" si="105"/>
        <v>9.7133823046186389</v>
      </c>
      <c r="J100" s="65">
        <f t="shared" si="105"/>
        <v>10.288972740434771</v>
      </c>
      <c r="K100" s="65">
        <f t="shared" si="105"/>
        <v>9.568457532191621</v>
      </c>
      <c r="L100" s="65">
        <f t="shared" si="82"/>
        <v>9.9152127603472557</v>
      </c>
      <c r="M100" s="65">
        <f t="shared" si="83"/>
        <v>10.637722343785933</v>
      </c>
      <c r="N100" s="65">
        <f t="shared" si="84"/>
        <v>14.048004667945808</v>
      </c>
      <c r="O100" s="65">
        <f t="shared" si="85"/>
        <v>13.29530655674103</v>
      </c>
      <c r="P100" s="65">
        <f t="shared" si="86"/>
        <v>8.5508819694396632</v>
      </c>
      <c r="Q100" s="65">
        <f t="shared" si="87"/>
        <v>11.629945644901944</v>
      </c>
      <c r="R100" s="65">
        <f t="shared" si="88"/>
        <v>9.6712235107280797</v>
      </c>
      <c r="S100" s="65">
        <f t="shared" si="89"/>
        <v>8.3570050406039975</v>
      </c>
      <c r="T100" s="65">
        <f t="shared" si="90"/>
        <v>9.2322050589256648</v>
      </c>
    </row>
    <row r="132" spans="1:16" hidden="1"/>
    <row r="133" spans="1:16" ht="12.75" hidden="1" customHeight="1"/>
    <row r="134" spans="1:16" ht="12.75" hidden="1" customHeight="1">
      <c r="A134" s="42" t="s">
        <v>0</v>
      </c>
      <c r="B134" s="10">
        <f>B26/B$39*100</f>
        <v>5.4660022908313035</v>
      </c>
      <c r="C134" s="10">
        <f t="shared" ref="C134:P134" si="106">C26/C$39*100</f>
        <v>5.0554331907308345</v>
      </c>
      <c r="D134" s="10">
        <f t="shared" si="106"/>
        <v>4.9684162574234039</v>
      </c>
      <c r="E134" s="10">
        <f t="shared" si="106"/>
        <v>5.2084252282858383</v>
      </c>
      <c r="F134" s="10">
        <f t="shared" si="106"/>
        <v>4.8250591018543858</v>
      </c>
      <c r="G134" s="10">
        <f t="shared" si="106"/>
        <v>4.7066617541089757</v>
      </c>
      <c r="H134" s="10">
        <f t="shared" si="106"/>
        <v>4.7862824536733397</v>
      </c>
      <c r="I134" s="10">
        <f t="shared" si="106"/>
        <v>4.9171702353611018</v>
      </c>
      <c r="J134" s="10">
        <f t="shared" si="106"/>
        <v>5.2047616331550701</v>
      </c>
      <c r="K134" s="10">
        <f t="shared" si="106"/>
        <v>4.7376669416581603</v>
      </c>
      <c r="L134" s="10">
        <f t="shared" si="106"/>
        <v>3.8694678831370508</v>
      </c>
      <c r="M134" s="10">
        <f t="shared" si="106"/>
        <v>3.9580285996605409</v>
      </c>
      <c r="N134" s="10">
        <f t="shared" si="106"/>
        <v>4.1013298117292427</v>
      </c>
      <c r="O134" s="10">
        <f t="shared" si="106"/>
        <v>4.2085385949041862</v>
      </c>
      <c r="P134" s="10">
        <f t="shared" si="106"/>
        <v>4.249185649640884</v>
      </c>
    </row>
    <row r="135" spans="1:16" ht="12.75" hidden="1" customHeight="1">
      <c r="A135" s="43" t="s">
        <v>1</v>
      </c>
      <c r="B135" s="10">
        <f t="shared" ref="B135:P135" si="107">B27/B$39*100</f>
        <v>3.9897736553562422</v>
      </c>
      <c r="C135" s="10">
        <f t="shared" si="107"/>
        <v>3.592937870626959</v>
      </c>
      <c r="D135" s="10">
        <f t="shared" si="107"/>
        <v>3.492274285116709</v>
      </c>
      <c r="E135" s="10">
        <f t="shared" si="107"/>
        <v>3.7947268843377948</v>
      </c>
      <c r="F135" s="10">
        <f t="shared" si="107"/>
        <v>3.4384845062147638</v>
      </c>
      <c r="G135" s="10">
        <f t="shared" si="107"/>
        <v>3.3232597642409765</v>
      </c>
      <c r="H135" s="10">
        <f t="shared" si="107"/>
        <v>3.361841141140697</v>
      </c>
      <c r="I135" s="10">
        <f t="shared" si="107"/>
        <v>3.4896722106605904</v>
      </c>
      <c r="J135" s="10">
        <f t="shared" si="107"/>
        <v>3.8351210180017912</v>
      </c>
      <c r="K135" s="10">
        <f t="shared" si="107"/>
        <v>3.382214050376716</v>
      </c>
      <c r="L135" s="10">
        <f t="shared" si="107"/>
        <v>2.6313842259651574</v>
      </c>
      <c r="M135" s="10">
        <f t="shared" si="107"/>
        <v>2.6760159892639606</v>
      </c>
      <c r="N135" s="10">
        <f t="shared" si="107"/>
        <v>2.7385048239697571</v>
      </c>
      <c r="O135" s="10">
        <f t="shared" si="107"/>
        <v>2.7872618198999533</v>
      </c>
      <c r="P135" s="10">
        <f t="shared" si="107"/>
        <v>2.7923749463356011</v>
      </c>
    </row>
    <row r="136" spans="1:16" ht="12.75" hidden="1" customHeight="1">
      <c r="A136" s="44" t="s">
        <v>2</v>
      </c>
      <c r="B136" s="10">
        <f t="shared" ref="B136:P136" si="108">B28/B$39*100</f>
        <v>1.476228635475062</v>
      </c>
      <c r="C136" s="10">
        <f t="shared" si="108"/>
        <v>1.462495320103876</v>
      </c>
      <c r="D136" s="10">
        <f t="shared" si="108"/>
        <v>1.4761419723066955</v>
      </c>
      <c r="E136" s="10">
        <f t="shared" si="108"/>
        <v>1.4136983439480439</v>
      </c>
      <c r="F136" s="10">
        <f t="shared" si="108"/>
        <v>1.3865745956396216</v>
      </c>
      <c r="G136" s="10">
        <f t="shared" si="108"/>
        <v>1.3834019898679988</v>
      </c>
      <c r="H136" s="10">
        <f t="shared" si="108"/>
        <v>1.4244413125326432</v>
      </c>
      <c r="I136" s="10">
        <f t="shared" si="108"/>
        <v>1.4274980247005111</v>
      </c>
      <c r="J136" s="10">
        <f t="shared" si="108"/>
        <v>1.3696406151532792</v>
      </c>
      <c r="K136" s="10">
        <f t="shared" si="108"/>
        <v>1.3554528912814445</v>
      </c>
      <c r="L136" s="10">
        <f t="shared" si="108"/>
        <v>1.2380836571718932</v>
      </c>
      <c r="M136" s="10">
        <f t="shared" si="108"/>
        <v>1.2820126103965797</v>
      </c>
      <c r="N136" s="10">
        <f t="shared" si="108"/>
        <v>1.3628249877594858</v>
      </c>
      <c r="O136" s="10">
        <f t="shared" si="108"/>
        <v>1.4212767750042332</v>
      </c>
      <c r="P136" s="10">
        <f t="shared" si="108"/>
        <v>1.4568107033052831</v>
      </c>
    </row>
    <row r="137" spans="1:16" ht="12.75" hidden="1" customHeight="1">
      <c r="A137" s="42" t="s">
        <v>3</v>
      </c>
      <c r="B137" s="10">
        <f t="shared" ref="B137:P137" si="109">B29/B$39*100</f>
        <v>32.765406203848087</v>
      </c>
      <c r="C137" s="10">
        <f t="shared" si="109"/>
        <v>31.259771267098991</v>
      </c>
      <c r="D137" s="10">
        <f t="shared" si="109"/>
        <v>30.66491325242534</v>
      </c>
      <c r="E137" s="10">
        <f t="shared" si="109"/>
        <v>30.380311843900685</v>
      </c>
      <c r="F137" s="10">
        <f t="shared" si="109"/>
        <v>29.914367398642938</v>
      </c>
      <c r="G137" s="10">
        <f t="shared" si="109"/>
        <v>29.820373895912628</v>
      </c>
      <c r="H137" s="10">
        <f t="shared" si="109"/>
        <v>29.776014963164933</v>
      </c>
      <c r="I137" s="10">
        <f t="shared" si="109"/>
        <v>29.406963533479097</v>
      </c>
      <c r="J137" s="10">
        <f t="shared" si="109"/>
        <v>28.286963290698463</v>
      </c>
      <c r="K137" s="10">
        <f t="shared" si="109"/>
        <v>27.764984872293375</v>
      </c>
      <c r="L137" s="10">
        <f t="shared" si="109"/>
        <v>27.478286934520369</v>
      </c>
      <c r="M137" s="10">
        <f t="shared" si="109"/>
        <v>27.596271037921511</v>
      </c>
      <c r="N137" s="10">
        <f t="shared" si="109"/>
        <v>28.396963198160769</v>
      </c>
      <c r="O137" s="10">
        <f t="shared" si="109"/>
        <v>28.809932897003982</v>
      </c>
      <c r="P137" s="10">
        <f t="shared" si="109"/>
        <v>28.202374051660041</v>
      </c>
    </row>
    <row r="138" spans="1:16" ht="12.75" hidden="1" customHeight="1">
      <c r="A138" s="43" t="s">
        <v>4</v>
      </c>
      <c r="B138" s="10">
        <f t="shared" ref="B138:P138" si="110">B30/B$39*100</f>
        <v>25.443945360647835</v>
      </c>
      <c r="C138" s="10">
        <f t="shared" si="110"/>
        <v>24.315837139199004</v>
      </c>
      <c r="D138" s="10">
        <f t="shared" si="110"/>
        <v>23.662533471185316</v>
      </c>
      <c r="E138" s="10">
        <f t="shared" si="110"/>
        <v>24.248204465587762</v>
      </c>
      <c r="F138" s="10">
        <f t="shared" si="110"/>
        <v>24.071572297607354</v>
      </c>
      <c r="G138" s="10">
        <f t="shared" si="110"/>
        <v>24.289485250456718</v>
      </c>
      <c r="H138" s="10">
        <f t="shared" si="110"/>
        <v>23.878840630977663</v>
      </c>
      <c r="I138" s="10">
        <f t="shared" si="110"/>
        <v>24.430929336089342</v>
      </c>
      <c r="J138" s="10">
        <f t="shared" si="110"/>
        <v>23.337316789300928</v>
      </c>
      <c r="K138" s="10">
        <f t="shared" si="110"/>
        <v>22.799675065939194</v>
      </c>
      <c r="L138" s="10">
        <f t="shared" si="110"/>
        <v>22.297155915907325</v>
      </c>
      <c r="M138" s="10">
        <f t="shared" si="110"/>
        <v>22.266836612890135</v>
      </c>
      <c r="N138" s="10">
        <f t="shared" si="110"/>
        <v>22.422829817677279</v>
      </c>
      <c r="O138" s="10">
        <f t="shared" si="110"/>
        <v>22.705956036669402</v>
      </c>
      <c r="P138" s="10">
        <f t="shared" si="110"/>
        <v>21.906404513307937</v>
      </c>
    </row>
    <row r="139" spans="1:16" ht="12.75" hidden="1" customHeight="1">
      <c r="A139" s="43" t="s">
        <v>5</v>
      </c>
      <c r="B139" s="10">
        <f t="shared" ref="B139:P139" si="111">B31/B$39*100</f>
        <v>1.680762986693443</v>
      </c>
      <c r="C139" s="10">
        <f t="shared" si="111"/>
        <v>1.8439428354874559</v>
      </c>
      <c r="D139" s="10">
        <f t="shared" si="111"/>
        <v>1.8478636945378466</v>
      </c>
      <c r="E139" s="10">
        <f t="shared" si="111"/>
        <v>1.6906865903030508</v>
      </c>
      <c r="F139" s="10">
        <f t="shared" si="111"/>
        <v>1.833116414746365</v>
      </c>
      <c r="G139" s="10">
        <f t="shared" si="111"/>
        <v>1.7926525145255821</v>
      </c>
      <c r="H139" s="10">
        <f t="shared" si="111"/>
        <v>1.7024832989867535</v>
      </c>
      <c r="I139" s="10">
        <f t="shared" si="111"/>
        <v>1.8754937461207273</v>
      </c>
      <c r="J139" s="10">
        <f t="shared" si="111"/>
        <v>1.8321272550934435</v>
      </c>
      <c r="K139" s="10">
        <f t="shared" si="111"/>
        <v>1.758013953720758</v>
      </c>
      <c r="L139" s="10">
        <f t="shared" si="111"/>
        <v>1.7828846758493611</v>
      </c>
      <c r="M139" s="10">
        <f t="shared" si="111"/>
        <v>1.7964455975269675</v>
      </c>
      <c r="N139" s="10">
        <f t="shared" si="111"/>
        <v>1.7576602696352861</v>
      </c>
      <c r="O139" s="10">
        <f t="shared" si="111"/>
        <v>1.7510963019740902</v>
      </c>
      <c r="P139" s="10">
        <f t="shared" si="111"/>
        <v>1.7844116990001788</v>
      </c>
    </row>
    <row r="140" spans="1:16" ht="12.75" hidden="1" customHeight="1">
      <c r="A140" s="44" t="s">
        <v>6</v>
      </c>
      <c r="B140" s="10">
        <f t="shared" ref="B140:P140" si="112">B32/B$39*100</f>
        <v>5.640697856506808</v>
      </c>
      <c r="C140" s="10">
        <f t="shared" si="112"/>
        <v>5.0999912924125352</v>
      </c>
      <c r="D140" s="10">
        <f t="shared" si="112"/>
        <v>5.1545160867021753</v>
      </c>
      <c r="E140" s="10">
        <f t="shared" si="112"/>
        <v>4.4414207880098795</v>
      </c>
      <c r="F140" s="10">
        <f t="shared" si="112"/>
        <v>4.0096786862892202</v>
      </c>
      <c r="G140" s="10">
        <f t="shared" si="112"/>
        <v>3.7382361309303271</v>
      </c>
      <c r="H140" s="10">
        <f t="shared" si="112"/>
        <v>4.1946910332005132</v>
      </c>
      <c r="I140" s="10">
        <f t="shared" si="112"/>
        <v>3.1005404512690267</v>
      </c>
      <c r="J140" s="10">
        <f t="shared" si="112"/>
        <v>3.1175192463040911</v>
      </c>
      <c r="K140" s="10">
        <f t="shared" si="112"/>
        <v>3.2072958526334232</v>
      </c>
      <c r="L140" s="10">
        <f t="shared" si="112"/>
        <v>3.3982463427636791</v>
      </c>
      <c r="M140" s="10">
        <f t="shared" si="112"/>
        <v>3.5329888275044095</v>
      </c>
      <c r="N140" s="10">
        <f t="shared" si="112"/>
        <v>4.2164731108482032</v>
      </c>
      <c r="O140" s="10">
        <f t="shared" si="112"/>
        <v>4.3528805583604857</v>
      </c>
      <c r="P140" s="10">
        <f t="shared" si="112"/>
        <v>4.5115578393519256</v>
      </c>
    </row>
    <row r="141" spans="1:16" ht="12.75" hidden="1" customHeight="1">
      <c r="A141" s="42" t="s">
        <v>7</v>
      </c>
      <c r="B141" s="10">
        <f t="shared" ref="B141:P141" si="113">B33/B$39*100</f>
        <v>61.768591505320614</v>
      </c>
      <c r="C141" s="10">
        <f t="shared" si="113"/>
        <v>63.684795542170171</v>
      </c>
      <c r="D141" s="10">
        <f t="shared" si="113"/>
        <v>64.36667049015125</v>
      </c>
      <c r="E141" s="10">
        <f t="shared" si="113"/>
        <v>64.411262927813482</v>
      </c>
      <c r="F141" s="10">
        <f t="shared" si="113"/>
        <v>65.260573499502698</v>
      </c>
      <c r="G141" s="10">
        <f t="shared" si="113"/>
        <v>65.472964349978398</v>
      </c>
      <c r="H141" s="10">
        <f t="shared" si="113"/>
        <v>65.437702583161723</v>
      </c>
      <c r="I141" s="10">
        <f t="shared" si="113"/>
        <v>65.675866231159816</v>
      </c>
      <c r="J141" s="10">
        <f t="shared" si="113"/>
        <v>66.508275076146461</v>
      </c>
      <c r="K141" s="10">
        <f t="shared" si="113"/>
        <v>67.497348186048455</v>
      </c>
      <c r="L141" s="10">
        <f t="shared" si="113"/>
        <v>68.652245182342583</v>
      </c>
      <c r="M141" s="10">
        <f t="shared" si="113"/>
        <v>68.445700362417966</v>
      </c>
      <c r="N141" s="10">
        <f t="shared" si="113"/>
        <v>67.501706990109994</v>
      </c>
      <c r="O141" s="10">
        <f t="shared" si="113"/>
        <v>66.981528508091827</v>
      </c>
      <c r="P141" s="10">
        <f t="shared" si="113"/>
        <v>67.548440298699063</v>
      </c>
    </row>
    <row r="142" spans="1:16" ht="12.75" hidden="1" customHeight="1">
      <c r="A142" s="43" t="s">
        <v>8</v>
      </c>
      <c r="B142" s="10">
        <f t="shared" ref="B142:P142" si="114">B34/B$39*100</f>
        <v>12.005219773835259</v>
      </c>
      <c r="C142" s="10">
        <f t="shared" si="114"/>
        <v>11.542479241367969</v>
      </c>
      <c r="D142" s="10">
        <f t="shared" si="114"/>
        <v>11.651472554053168</v>
      </c>
      <c r="E142" s="10">
        <f t="shared" si="114"/>
        <v>11.474641329524559</v>
      </c>
      <c r="F142" s="10">
        <f t="shared" si="114"/>
        <v>12.671249075274318</v>
      </c>
      <c r="G142" s="10">
        <f t="shared" si="114"/>
        <v>13.154322502953331</v>
      </c>
      <c r="H142" s="10">
        <f t="shared" si="114"/>
        <v>12.934444917652286</v>
      </c>
      <c r="I142" s="10">
        <f t="shared" si="114"/>
        <v>12.748166491213714</v>
      </c>
      <c r="J142" s="10">
        <f t="shared" si="114"/>
        <v>12.91115489779911</v>
      </c>
      <c r="K142" s="10">
        <f t="shared" si="114"/>
        <v>13.22362064604877</v>
      </c>
      <c r="L142" s="10">
        <f t="shared" si="114"/>
        <v>13.133845040578903</v>
      </c>
      <c r="M142" s="10">
        <f t="shared" si="114"/>
        <v>13.493649916617889</v>
      </c>
      <c r="N142" s="10">
        <f t="shared" si="114"/>
        <v>12.927487624810421</v>
      </c>
      <c r="O142" s="10">
        <f t="shared" si="114"/>
        <v>12.666111148075357</v>
      </c>
      <c r="P142" s="10">
        <f t="shared" si="114"/>
        <v>12.541034991902556</v>
      </c>
    </row>
    <row r="143" spans="1:16" ht="12.75" hidden="1" customHeight="1">
      <c r="A143" s="43" t="s">
        <v>9</v>
      </c>
      <c r="B143" s="10">
        <f t="shared" ref="B143:P143" si="115">B35/B$39*100</f>
        <v>10.887542186056963</v>
      </c>
      <c r="C143" s="10">
        <f t="shared" si="115"/>
        <v>10.928306810362381</v>
      </c>
      <c r="D143" s="10">
        <f t="shared" si="115"/>
        <v>10.736113497345286</v>
      </c>
      <c r="E143" s="10">
        <f t="shared" si="115"/>
        <v>10.405321802670562</v>
      </c>
      <c r="F143" s="10">
        <f t="shared" si="115"/>
        <v>10.030762339452645</v>
      </c>
      <c r="G143" s="10">
        <f t="shared" si="115"/>
        <v>9.7561529957815605</v>
      </c>
      <c r="H143" s="10">
        <f t="shared" si="115"/>
        <v>9.5975728002757954</v>
      </c>
      <c r="I143" s="10">
        <f t="shared" si="115"/>
        <v>9.1234963526356943</v>
      </c>
      <c r="J143" s="10">
        <f t="shared" si="115"/>
        <v>9.2552880829783728</v>
      </c>
      <c r="K143" s="10">
        <f t="shared" si="115"/>
        <v>9.3040244365627434</v>
      </c>
      <c r="L143" s="10">
        <f t="shared" si="115"/>
        <v>9.3057574335616184</v>
      </c>
      <c r="M143" s="10">
        <f t="shared" si="115"/>
        <v>9.2406942488531847</v>
      </c>
      <c r="N143" s="10">
        <f t="shared" si="115"/>
        <v>8.9015433986903503</v>
      </c>
      <c r="O143" s="10">
        <f t="shared" si="115"/>
        <v>8.4409363310170455</v>
      </c>
      <c r="P143" s="10">
        <f t="shared" si="115"/>
        <v>8.1730831334293015</v>
      </c>
    </row>
    <row r="144" spans="1:16" ht="12.75" hidden="1" customHeight="1">
      <c r="A144" s="43" t="s">
        <v>10</v>
      </c>
      <c r="B144" s="10">
        <f t="shared" ref="B144:P144" si="116">B36/B$39*100</f>
        <v>8.4097881047620646</v>
      </c>
      <c r="C144" s="10">
        <f t="shared" si="116"/>
        <v>8.517691172280049</v>
      </c>
      <c r="D144" s="10">
        <f t="shared" si="116"/>
        <v>9.0308179888592637</v>
      </c>
      <c r="E144" s="10">
        <f t="shared" si="116"/>
        <v>9.7155988224427166</v>
      </c>
      <c r="F144" s="10">
        <f t="shared" si="116"/>
        <v>10.302434074630927</v>
      </c>
      <c r="G144" s="10">
        <f t="shared" si="116"/>
        <v>10.340512953212235</v>
      </c>
      <c r="H144" s="10">
        <f t="shared" si="116"/>
        <v>10.637207154972495</v>
      </c>
      <c r="I144" s="10">
        <f t="shared" si="116"/>
        <v>11.213002390048052</v>
      </c>
      <c r="J144" s="10">
        <f t="shared" si="116"/>
        <v>11.655525017722139</v>
      </c>
      <c r="K144" s="10">
        <f t="shared" si="116"/>
        <v>12.365222254609765</v>
      </c>
      <c r="L144" s="10">
        <f t="shared" si="116"/>
        <v>13.71418067824589</v>
      </c>
      <c r="M144" s="10">
        <f t="shared" si="116"/>
        <v>13.909328865702308</v>
      </c>
      <c r="N144" s="10">
        <f t="shared" si="116"/>
        <v>14.293258027316948</v>
      </c>
      <c r="O144" s="10">
        <f t="shared" si="116"/>
        <v>14.191260621029397</v>
      </c>
      <c r="P144" s="10">
        <f t="shared" si="116"/>
        <v>13.428925254905311</v>
      </c>
    </row>
    <row r="145" spans="1:16" ht="12.75" hidden="1" customHeight="1">
      <c r="A145" s="43" t="s">
        <v>11</v>
      </c>
      <c r="B145" s="10">
        <f t="shared" ref="B145:P145" si="117">B37/B$39*100</f>
        <v>7.2067560197957059</v>
      </c>
      <c r="C145" s="10">
        <f t="shared" si="117"/>
        <v>7.2416975501319607</v>
      </c>
      <c r="D145" s="10">
        <f t="shared" si="117"/>
        <v>7.6420403721703307</v>
      </c>
      <c r="E145" s="10">
        <f t="shared" si="117"/>
        <v>7.572875732833932</v>
      </c>
      <c r="F145" s="10">
        <f t="shared" si="117"/>
        <v>7.9390500516222247</v>
      </c>
      <c r="G145" s="10">
        <f t="shared" si="117"/>
        <v>8.3651862656564955</v>
      </c>
      <c r="H145" s="10">
        <f t="shared" si="117"/>
        <v>8.4665535102603808</v>
      </c>
      <c r="I145" s="10">
        <f t="shared" si="117"/>
        <v>8.8106285005894502</v>
      </c>
      <c r="J145" s="10">
        <f t="shared" si="117"/>
        <v>8.8733650379234206</v>
      </c>
      <c r="K145" s="10">
        <f t="shared" si="117"/>
        <v>8.8094237763461933</v>
      </c>
      <c r="L145" s="10">
        <f t="shared" si="117"/>
        <v>8.7904175688175066</v>
      </c>
      <c r="M145" s="10">
        <f t="shared" si="117"/>
        <v>8.6642112328435541</v>
      </c>
      <c r="N145" s="10">
        <f t="shared" si="117"/>
        <v>8.5667924513563811</v>
      </c>
      <c r="O145" s="10">
        <f t="shared" si="117"/>
        <v>8.1787755017166148</v>
      </c>
      <c r="P145" s="10">
        <f t="shared" si="117"/>
        <v>7.9831021234286013</v>
      </c>
    </row>
    <row r="146" spans="1:16" ht="12.75" hidden="1" customHeight="1">
      <c r="A146" s="44" t="s">
        <v>12</v>
      </c>
      <c r="B146" s="10">
        <f t="shared" ref="B146:P146" si="118">B38/B$39*100</f>
        <v>23.259285420870619</v>
      </c>
      <c r="C146" s="10">
        <f t="shared" si="118"/>
        <v>25.454620768027802</v>
      </c>
      <c r="D146" s="10">
        <f t="shared" si="118"/>
        <v>25.306226077723188</v>
      </c>
      <c r="E146" s="10">
        <f t="shared" si="118"/>
        <v>25.242825240341716</v>
      </c>
      <c r="F146" s="10">
        <f t="shared" si="118"/>
        <v>24.317077958522574</v>
      </c>
      <c r="G146" s="10">
        <f t="shared" si="118"/>
        <v>23.856789632374777</v>
      </c>
      <c r="H146" s="10">
        <f t="shared" si="118"/>
        <v>23.801924200000769</v>
      </c>
      <c r="I146" s="10">
        <f t="shared" si="118"/>
        <v>23.780572496672914</v>
      </c>
      <c r="J146" s="10">
        <f t="shared" si="118"/>
        <v>23.812942039723431</v>
      </c>
      <c r="K146" s="10">
        <f t="shared" si="118"/>
        <v>23.795057072480986</v>
      </c>
      <c r="L146" s="10">
        <f t="shared" si="118"/>
        <v>23.708044461138662</v>
      </c>
      <c r="M146" s="10">
        <f t="shared" si="118"/>
        <v>23.137816098401021</v>
      </c>
      <c r="N146" s="10">
        <f t="shared" si="118"/>
        <v>22.812625487935893</v>
      </c>
      <c r="O146" s="10">
        <f t="shared" si="118"/>
        <v>23.504444906253415</v>
      </c>
      <c r="P146" s="10">
        <f t="shared" si="118"/>
        <v>25.422294795033295</v>
      </c>
    </row>
    <row r="147" spans="1:16" hidden="1"/>
    <row r="148" spans="1:16" hidden="1">
      <c r="A148" s="42" t="s">
        <v>0</v>
      </c>
      <c r="B148" s="10">
        <f t="shared" ref="B148:B160" si="119">B26/B6*100</f>
        <v>10.040352256265392</v>
      </c>
      <c r="C148" s="10">
        <f t="shared" ref="C148:P148" si="120">C26/C6*100</f>
        <v>9.6179118091753129</v>
      </c>
      <c r="D148" s="10">
        <f t="shared" si="120"/>
        <v>9.3819974120802794</v>
      </c>
      <c r="E148" s="10">
        <f t="shared" si="120"/>
        <v>10.021634266181238</v>
      </c>
      <c r="F148" s="10">
        <f t="shared" si="120"/>
        <v>9.0550227000826311</v>
      </c>
      <c r="G148" s="10">
        <f t="shared" si="120"/>
        <v>8.9195244654935291</v>
      </c>
      <c r="H148" s="10">
        <f t="shared" si="120"/>
        <v>8.981274515764671</v>
      </c>
      <c r="I148" s="10">
        <f t="shared" si="120"/>
        <v>9.0346573262412644</v>
      </c>
      <c r="J148" s="10">
        <f t="shared" si="120"/>
        <v>9.9204535854193026</v>
      </c>
      <c r="K148" s="10">
        <f t="shared" si="120"/>
        <v>9.4263130410410945</v>
      </c>
      <c r="L148" s="10">
        <f t="shared" si="120"/>
        <v>8.0924675093382845</v>
      </c>
      <c r="M148" s="10">
        <f t="shared" si="120"/>
        <v>7.9608195809686793</v>
      </c>
      <c r="N148" s="10">
        <f t="shared" si="120"/>
        <v>8.0528332249012369</v>
      </c>
      <c r="O148" s="10">
        <f t="shared" si="120"/>
        <v>7.9083735835266831</v>
      </c>
      <c r="P148" s="10">
        <f t="shared" si="120"/>
        <v>7.9614323027404978</v>
      </c>
    </row>
    <row r="149" spans="1:16" hidden="1">
      <c r="A149" s="43" t="s">
        <v>1</v>
      </c>
      <c r="B149" s="10">
        <f t="shared" si="119"/>
        <v>28.484107532779397</v>
      </c>
      <c r="C149" s="10">
        <f t="shared" ref="C149:P149" si="121">C27/C7*100</f>
        <v>26.516077459682357</v>
      </c>
      <c r="D149" s="10">
        <f t="shared" si="121"/>
        <v>26.162530967418558</v>
      </c>
      <c r="E149" s="10">
        <f t="shared" si="121"/>
        <v>27.989525729779462</v>
      </c>
      <c r="F149" s="10">
        <f t="shared" si="121"/>
        <v>25.552196136482912</v>
      </c>
      <c r="G149" s="10">
        <f t="shared" si="121"/>
        <v>25.25594346795253</v>
      </c>
      <c r="H149" s="10">
        <f t="shared" si="121"/>
        <v>26.134988897595374</v>
      </c>
      <c r="I149" s="10">
        <f t="shared" si="121"/>
        <v>25.574060242653662</v>
      </c>
      <c r="J149" s="10">
        <f t="shared" si="121"/>
        <v>26.90855269362325</v>
      </c>
      <c r="K149" s="10">
        <f t="shared" si="121"/>
        <v>26.78734537466671</v>
      </c>
      <c r="L149" s="10">
        <f t="shared" si="121"/>
        <v>24.433353419922451</v>
      </c>
      <c r="M149" s="10">
        <f t="shared" si="121"/>
        <v>26.064320754882797</v>
      </c>
      <c r="N149" s="10">
        <f t="shared" si="121"/>
        <v>26.660136563759263</v>
      </c>
      <c r="O149" s="10">
        <f t="shared" si="121"/>
        <v>27.142303040768628</v>
      </c>
      <c r="P149" s="10">
        <f t="shared" si="121"/>
        <v>26.738879556441287</v>
      </c>
    </row>
    <row r="150" spans="1:16" hidden="1">
      <c r="A150" s="44" t="s">
        <v>2</v>
      </c>
      <c r="B150" s="10">
        <f t="shared" si="119"/>
        <v>3.6510194297312637</v>
      </c>
      <c r="C150" s="10">
        <f t="shared" ref="C150:P150" si="122">C28/C8*100</f>
        <v>3.7487715841135687</v>
      </c>
      <c r="D150" s="10">
        <f t="shared" si="122"/>
        <v>3.7268282207674508</v>
      </c>
      <c r="E150" s="10">
        <f t="shared" si="122"/>
        <v>3.6801502569131137</v>
      </c>
      <c r="F150" s="10">
        <f t="shared" si="122"/>
        <v>3.481293918636192</v>
      </c>
      <c r="G150" s="10">
        <f t="shared" si="122"/>
        <v>3.4925792867157011</v>
      </c>
      <c r="H150" s="10">
        <f t="shared" si="122"/>
        <v>3.5233660556917581</v>
      </c>
      <c r="I150" s="10">
        <f t="shared" si="122"/>
        <v>3.5004612763390126</v>
      </c>
      <c r="J150" s="10">
        <f t="shared" si="122"/>
        <v>3.5842707458496466</v>
      </c>
      <c r="K150" s="10">
        <f t="shared" si="122"/>
        <v>3.6016846909720268</v>
      </c>
      <c r="L150" s="10">
        <f t="shared" si="122"/>
        <v>3.3420140470312139</v>
      </c>
      <c r="M150" s="10">
        <f t="shared" si="122"/>
        <v>3.2495595729638791</v>
      </c>
      <c r="N150" s="10">
        <f t="shared" si="122"/>
        <v>3.351893414889044</v>
      </c>
      <c r="O150" s="10">
        <f t="shared" si="122"/>
        <v>3.3093611016857505</v>
      </c>
      <c r="P150" s="10">
        <f t="shared" si="122"/>
        <v>3.3935351959871651</v>
      </c>
    </row>
    <row r="151" spans="1:16" hidden="1">
      <c r="A151" s="42" t="s">
        <v>3</v>
      </c>
      <c r="B151" s="10">
        <f t="shared" si="119"/>
        <v>20.661359275887477</v>
      </c>
      <c r="C151" s="10">
        <f t="shared" ref="C151:P151" si="123">C29/C9*100</f>
        <v>20.514709969216526</v>
      </c>
      <c r="D151" s="10">
        <f t="shared" si="123"/>
        <v>20.567992986955822</v>
      </c>
      <c r="E151" s="10">
        <f t="shared" si="123"/>
        <v>20.352101272402738</v>
      </c>
      <c r="F151" s="10">
        <f t="shared" si="123"/>
        <v>20.354471511324267</v>
      </c>
      <c r="G151" s="10">
        <f t="shared" si="123"/>
        <v>20.455767184996287</v>
      </c>
      <c r="H151" s="10">
        <f t="shared" si="123"/>
        <v>20.952426514032709</v>
      </c>
      <c r="I151" s="10">
        <f t="shared" si="123"/>
        <v>20.244877571579423</v>
      </c>
      <c r="J151" s="10">
        <f t="shared" si="123"/>
        <v>20.25988535550902</v>
      </c>
      <c r="K151" s="10">
        <f t="shared" si="123"/>
        <v>20.258102790731218</v>
      </c>
      <c r="L151" s="10">
        <f t="shared" si="123"/>
        <v>20.286490880786076</v>
      </c>
      <c r="M151" s="10">
        <f t="shared" si="123"/>
        <v>20.155411701660871</v>
      </c>
      <c r="N151" s="10">
        <f t="shared" si="123"/>
        <v>20.128897431342715</v>
      </c>
      <c r="O151" s="10">
        <f t="shared" si="123"/>
        <v>20.110649224496342</v>
      </c>
      <c r="P151" s="10">
        <f t="shared" si="123"/>
        <v>20.10364108046592</v>
      </c>
    </row>
    <row r="152" spans="1:16" hidden="1">
      <c r="A152" s="43" t="s">
        <v>4</v>
      </c>
      <c r="B152" s="10">
        <f t="shared" si="119"/>
        <v>20.531588336186385</v>
      </c>
      <c r="C152" s="10">
        <f t="shared" ref="C152:P152" si="124">C30/C10*100</f>
        <v>20.602049043984341</v>
      </c>
      <c r="D152" s="10">
        <f t="shared" si="124"/>
        <v>20.592215651305096</v>
      </c>
      <c r="E152" s="10">
        <f t="shared" si="124"/>
        <v>20.540598383398041</v>
      </c>
      <c r="F152" s="10">
        <f t="shared" si="124"/>
        <v>20.753177582502737</v>
      </c>
      <c r="G152" s="10">
        <f t="shared" si="124"/>
        <v>20.858719662864704</v>
      </c>
      <c r="H152" s="10">
        <f t="shared" si="124"/>
        <v>20.820556909152739</v>
      </c>
      <c r="I152" s="10">
        <f t="shared" si="124"/>
        <v>20.789988814872796</v>
      </c>
      <c r="J152" s="10">
        <f t="shared" si="124"/>
        <v>20.917481174141187</v>
      </c>
      <c r="K152" s="10">
        <f t="shared" si="124"/>
        <v>20.87735594270546</v>
      </c>
      <c r="L152" s="10">
        <f t="shared" si="124"/>
        <v>20.870401581980342</v>
      </c>
      <c r="M152" s="10">
        <f t="shared" si="124"/>
        <v>20.791574322577709</v>
      </c>
      <c r="N152" s="10">
        <f t="shared" si="124"/>
        <v>20.805720767731621</v>
      </c>
      <c r="O152" s="10">
        <f t="shared" si="124"/>
        <v>20.789956098592345</v>
      </c>
      <c r="P152" s="10">
        <f t="shared" si="124"/>
        <v>20.841308027542343</v>
      </c>
    </row>
    <row r="153" spans="1:16" hidden="1">
      <c r="A153" s="43" t="s">
        <v>5</v>
      </c>
      <c r="B153" s="10">
        <f t="shared" si="119"/>
        <v>15.649942127085275</v>
      </c>
      <c r="C153" s="10">
        <f t="shared" ref="C153:P153" si="125">C31/C11*100</f>
        <v>15.492885621600475</v>
      </c>
      <c r="D153" s="10">
        <f t="shared" si="125"/>
        <v>15.424887777944093</v>
      </c>
      <c r="E153" s="10">
        <f t="shared" si="125"/>
        <v>15.45590894059257</v>
      </c>
      <c r="F153" s="10">
        <f t="shared" si="125"/>
        <v>15.506313141537051</v>
      </c>
      <c r="G153" s="10">
        <f t="shared" si="125"/>
        <v>15.735791467394264</v>
      </c>
      <c r="H153" s="10">
        <f t="shared" si="125"/>
        <v>16.132189023375389</v>
      </c>
      <c r="I153" s="10">
        <f t="shared" si="125"/>
        <v>16.218726121431654</v>
      </c>
      <c r="J153" s="10">
        <f t="shared" si="125"/>
        <v>15.917854721694782</v>
      </c>
      <c r="K153" s="10">
        <f t="shared" si="125"/>
        <v>16.07276434706149</v>
      </c>
      <c r="L153" s="10">
        <f t="shared" si="125"/>
        <v>16.250490786063239</v>
      </c>
      <c r="M153" s="10">
        <f t="shared" si="125"/>
        <v>16.293038143557446</v>
      </c>
      <c r="N153" s="10">
        <f t="shared" si="125"/>
        <v>16.280177488924487</v>
      </c>
      <c r="O153" s="10">
        <f t="shared" si="125"/>
        <v>16.120777942002174</v>
      </c>
      <c r="P153" s="10">
        <f t="shared" si="125"/>
        <v>15.707338890023109</v>
      </c>
    </row>
    <row r="154" spans="1:16" hidden="1">
      <c r="A154" s="44" t="s">
        <v>6</v>
      </c>
      <c r="B154" s="10">
        <f t="shared" si="119"/>
        <v>23.584052232891121</v>
      </c>
      <c r="C154" s="10">
        <f t="shared" ref="C154:P154" si="126">C32/C12*100</f>
        <v>22.71794372560375</v>
      </c>
      <c r="D154" s="10">
        <f t="shared" si="126"/>
        <v>23.217907618418039</v>
      </c>
      <c r="E154" s="10">
        <f t="shared" si="126"/>
        <v>21.895444354414664</v>
      </c>
      <c r="F154" s="10">
        <f t="shared" si="126"/>
        <v>20.93226054530512</v>
      </c>
      <c r="G154" s="10">
        <f t="shared" si="126"/>
        <v>20.83748692574768</v>
      </c>
      <c r="H154" s="10">
        <f t="shared" si="126"/>
        <v>24.864222834197225</v>
      </c>
      <c r="I154" s="10">
        <f t="shared" si="126"/>
        <v>19.163256896753627</v>
      </c>
      <c r="J154" s="10">
        <f t="shared" si="126"/>
        <v>18.845882664446421</v>
      </c>
      <c r="K154" s="10">
        <f t="shared" si="126"/>
        <v>18.966101385498813</v>
      </c>
      <c r="L154" s="10">
        <f t="shared" si="126"/>
        <v>19.260466429774436</v>
      </c>
      <c r="M154" s="10">
        <f t="shared" si="126"/>
        <v>18.796395606272799</v>
      </c>
      <c r="N154" s="10">
        <f t="shared" si="126"/>
        <v>18.734172381050701</v>
      </c>
      <c r="O154" s="10">
        <f t="shared" si="126"/>
        <v>18.77961275590043</v>
      </c>
      <c r="P154" s="10">
        <f t="shared" si="126"/>
        <v>18.944957299638492</v>
      </c>
    </row>
    <row r="155" spans="1:16" hidden="1">
      <c r="A155" s="42" t="s">
        <v>7</v>
      </c>
      <c r="B155" s="10">
        <f t="shared" si="119"/>
        <v>15.872610960570203</v>
      </c>
      <c r="C155" s="10">
        <f t="shared" ref="C155:P155" si="127">C33/C13*100</f>
        <v>15.890538050203926</v>
      </c>
      <c r="D155" s="10">
        <f t="shared" si="127"/>
        <v>15.604762084259566</v>
      </c>
      <c r="E155" s="10">
        <f t="shared" si="127"/>
        <v>15.727330196131053</v>
      </c>
      <c r="F155" s="10">
        <f t="shared" si="127"/>
        <v>15.510288955156074</v>
      </c>
      <c r="G155" s="10">
        <f t="shared" si="127"/>
        <v>15.454027906384137</v>
      </c>
      <c r="H155" s="10">
        <f t="shared" si="127"/>
        <v>15.608716320634302</v>
      </c>
      <c r="I155" s="10">
        <f t="shared" si="127"/>
        <v>15.513104463101914</v>
      </c>
      <c r="J155" s="10">
        <f t="shared" si="127"/>
        <v>15.527324581347699</v>
      </c>
      <c r="K155" s="10">
        <f t="shared" si="127"/>
        <v>15.469312499222166</v>
      </c>
      <c r="L155" s="10">
        <f t="shared" si="127"/>
        <v>15.57261105028765</v>
      </c>
      <c r="M155" s="10">
        <f t="shared" si="127"/>
        <v>15.516770057288671</v>
      </c>
      <c r="N155" s="10">
        <f t="shared" si="127"/>
        <v>15.520361921609982</v>
      </c>
      <c r="O155" s="10">
        <f t="shared" si="127"/>
        <v>15.479949449225233</v>
      </c>
      <c r="P155" s="10">
        <f t="shared" si="127"/>
        <v>15.546881785980759</v>
      </c>
    </row>
    <row r="156" spans="1:16" hidden="1">
      <c r="A156" s="43" t="s">
        <v>8</v>
      </c>
      <c r="B156" s="10">
        <f t="shared" si="119"/>
        <v>15.423484412363431</v>
      </c>
      <c r="C156" s="10">
        <f t="shared" ref="C156:P156" si="128">C34/C14*100</f>
        <v>15.207383527047059</v>
      </c>
      <c r="D156" s="10">
        <f t="shared" si="128"/>
        <v>15.23074326328547</v>
      </c>
      <c r="E156" s="10">
        <f t="shared" si="128"/>
        <v>15.167734032575819</v>
      </c>
      <c r="F156" s="10">
        <f t="shared" si="128"/>
        <v>15.126970968071241</v>
      </c>
      <c r="G156" s="10">
        <f t="shared" si="128"/>
        <v>15.182907083725484</v>
      </c>
      <c r="H156" s="10">
        <f t="shared" si="128"/>
        <v>16.063728419991687</v>
      </c>
      <c r="I156" s="10">
        <f t="shared" si="128"/>
        <v>16.087175530191981</v>
      </c>
      <c r="J156" s="10">
        <f t="shared" si="128"/>
        <v>16.213031082039599</v>
      </c>
      <c r="K156" s="10">
        <f t="shared" si="128"/>
        <v>16.219025064576609</v>
      </c>
      <c r="L156" s="10">
        <f t="shared" si="128"/>
        <v>16.131429534533993</v>
      </c>
      <c r="M156" s="10">
        <f t="shared" si="128"/>
        <v>16.198448668477859</v>
      </c>
      <c r="N156" s="10">
        <f t="shared" si="128"/>
        <v>16.273967919977871</v>
      </c>
      <c r="O156" s="10">
        <f t="shared" si="128"/>
        <v>16.227608164993359</v>
      </c>
      <c r="P156" s="10">
        <f t="shared" si="128"/>
        <v>16.444858434972158</v>
      </c>
    </row>
    <row r="157" spans="1:16" hidden="1">
      <c r="A157" s="43" t="s">
        <v>9</v>
      </c>
      <c r="B157" s="10">
        <f t="shared" si="119"/>
        <v>22.18834344452447</v>
      </c>
      <c r="C157" s="10">
        <f t="shared" ref="C157:P157" si="129">C35/C15*100</f>
        <v>21.867724716744018</v>
      </c>
      <c r="D157" s="10">
        <f t="shared" si="129"/>
        <v>21.470903499104242</v>
      </c>
      <c r="E157" s="10">
        <f t="shared" si="129"/>
        <v>21.314974164605808</v>
      </c>
      <c r="F157" s="10">
        <f t="shared" si="129"/>
        <v>20.990800188194232</v>
      </c>
      <c r="G157" s="10">
        <f t="shared" si="129"/>
        <v>20.621754933959668</v>
      </c>
      <c r="H157" s="10">
        <f t="shared" si="129"/>
        <v>20.421253891670744</v>
      </c>
      <c r="I157" s="10">
        <f t="shared" si="129"/>
        <v>20.487790042689586</v>
      </c>
      <c r="J157" s="10">
        <f t="shared" si="129"/>
        <v>20.611702240152155</v>
      </c>
      <c r="K157" s="10">
        <f t="shared" si="129"/>
        <v>20.531451127129515</v>
      </c>
      <c r="L157" s="10">
        <f t="shared" si="129"/>
        <v>20.652591597715258</v>
      </c>
      <c r="M157" s="10">
        <f t="shared" si="129"/>
        <v>20.669164723771917</v>
      </c>
      <c r="N157" s="10">
        <f t="shared" si="129"/>
        <v>20.82145572212022</v>
      </c>
      <c r="O157" s="10">
        <f t="shared" si="129"/>
        <v>20.86629684054099</v>
      </c>
      <c r="P157" s="10">
        <f t="shared" si="129"/>
        <v>20.927811711108948</v>
      </c>
    </row>
    <row r="158" spans="1:16" hidden="1">
      <c r="A158" s="43" t="s">
        <v>10</v>
      </c>
      <c r="B158" s="10">
        <f t="shared" si="119"/>
        <v>13.60419158464318</v>
      </c>
      <c r="C158" s="10">
        <f t="shared" ref="C158:P158" si="130">C36/C16*100</f>
        <v>13.62559651992459</v>
      </c>
      <c r="D158" s="10">
        <f t="shared" si="130"/>
        <v>13.553629436552544</v>
      </c>
      <c r="E158" s="10">
        <f t="shared" si="130"/>
        <v>13.663783593618373</v>
      </c>
      <c r="F158" s="10">
        <f t="shared" si="130"/>
        <v>13.797944987378422</v>
      </c>
      <c r="G158" s="10">
        <f t="shared" si="130"/>
        <v>13.475835914915004</v>
      </c>
      <c r="H158" s="10">
        <f t="shared" si="130"/>
        <v>13.051384603733796</v>
      </c>
      <c r="I158" s="10">
        <f t="shared" si="130"/>
        <v>12.901069560633097</v>
      </c>
      <c r="J158" s="10">
        <f t="shared" si="130"/>
        <v>13.00561351621465</v>
      </c>
      <c r="K158" s="10">
        <f t="shared" si="130"/>
        <v>13.026332607491684</v>
      </c>
      <c r="L158" s="10">
        <f t="shared" si="130"/>
        <v>13.635084668633443</v>
      </c>
      <c r="M158" s="10">
        <f t="shared" si="130"/>
        <v>13.388254349515757</v>
      </c>
      <c r="N158" s="10">
        <f t="shared" si="130"/>
        <v>13.396457455027061</v>
      </c>
      <c r="O158" s="10">
        <f t="shared" si="130"/>
        <v>13.429065947180405</v>
      </c>
      <c r="P158" s="10">
        <f t="shared" si="130"/>
        <v>13.507346187763424</v>
      </c>
    </row>
    <row r="159" spans="1:16" hidden="1">
      <c r="A159" s="43" t="s">
        <v>11</v>
      </c>
      <c r="B159" s="10">
        <f t="shared" si="119"/>
        <v>16.535269075572423</v>
      </c>
      <c r="C159" s="10">
        <f t="shared" ref="C159:P159" si="131">C37/C17*100</f>
        <v>16.533573654548618</v>
      </c>
      <c r="D159" s="10">
        <f t="shared" si="131"/>
        <v>16.527701036506969</v>
      </c>
      <c r="E159" s="10">
        <f t="shared" si="131"/>
        <v>16.528261954543076</v>
      </c>
      <c r="F159" s="10">
        <f t="shared" si="131"/>
        <v>16.494045782506035</v>
      </c>
      <c r="G159" s="10">
        <f t="shared" si="131"/>
        <v>16.476538480913781</v>
      </c>
      <c r="H159" s="10">
        <f t="shared" si="131"/>
        <v>16.48098706871755</v>
      </c>
      <c r="I159" s="10">
        <f t="shared" si="131"/>
        <v>16.472379324033156</v>
      </c>
      <c r="J159" s="10">
        <f t="shared" si="131"/>
        <v>16.465875823709641</v>
      </c>
      <c r="K159" s="10">
        <f t="shared" si="131"/>
        <v>16.465285094674613</v>
      </c>
      <c r="L159" s="10">
        <f t="shared" si="131"/>
        <v>16.390690123469071</v>
      </c>
      <c r="M159" s="10">
        <f t="shared" si="131"/>
        <v>16.419301944018226</v>
      </c>
      <c r="N159" s="10">
        <f t="shared" si="131"/>
        <v>16.403251644686776</v>
      </c>
      <c r="O159" s="10">
        <f t="shared" si="131"/>
        <v>16.372564296726321</v>
      </c>
      <c r="P159" s="10">
        <f t="shared" si="131"/>
        <v>16.491968319438875</v>
      </c>
    </row>
    <row r="160" spans="1:16" hidden="1">
      <c r="A160" s="44" t="s">
        <v>12</v>
      </c>
      <c r="B160" s="10">
        <f t="shared" si="119"/>
        <v>14.829541956499273</v>
      </c>
      <c r="C160" s="10">
        <f t="shared" ref="C160:P160" si="132">C38/C18*100</f>
        <v>15.099043072303223</v>
      </c>
      <c r="D160" s="10">
        <f t="shared" si="132"/>
        <v>14.61856931941877</v>
      </c>
      <c r="E160" s="10">
        <f t="shared" si="132"/>
        <v>15.011302673402415</v>
      </c>
      <c r="F160" s="10">
        <f t="shared" si="132"/>
        <v>14.613190478990127</v>
      </c>
      <c r="G160" s="10">
        <f t="shared" si="132"/>
        <v>14.707373358495513</v>
      </c>
      <c r="H160" s="10">
        <f t="shared" si="132"/>
        <v>14.984227771763967</v>
      </c>
      <c r="I160" s="10">
        <f t="shared" si="132"/>
        <v>14.939507105106339</v>
      </c>
      <c r="J160" s="10">
        <f t="shared" si="132"/>
        <v>14.856677292088877</v>
      </c>
      <c r="K160" s="10">
        <f t="shared" si="132"/>
        <v>14.774464098623296</v>
      </c>
      <c r="L160" s="10">
        <f t="shared" si="132"/>
        <v>14.802210011667688</v>
      </c>
      <c r="M160" s="10">
        <f t="shared" si="132"/>
        <v>14.790435918872454</v>
      </c>
      <c r="N160" s="10">
        <f t="shared" si="132"/>
        <v>14.831243271189102</v>
      </c>
      <c r="O160" s="10">
        <f t="shared" si="132"/>
        <v>14.823371164987526</v>
      </c>
      <c r="P160" s="10">
        <f t="shared" si="132"/>
        <v>14.837164914925596</v>
      </c>
    </row>
    <row r="161" spans="1:20" hidden="1"/>
    <row r="162" spans="1:20" hidden="1"/>
    <row r="163" spans="1:20" ht="18">
      <c r="A163" s="206" t="s">
        <v>199</v>
      </c>
      <c r="B163" s="206"/>
      <c r="C163" s="206"/>
      <c r="D163" s="206"/>
      <c r="E163" s="206"/>
      <c r="F163" s="206"/>
      <c r="G163" s="207"/>
      <c r="H163" s="207"/>
      <c r="I163" s="207"/>
      <c r="J163" s="207"/>
      <c r="K163" s="207"/>
      <c r="L163" s="207"/>
      <c r="M163" s="207"/>
      <c r="N163" s="207"/>
      <c r="O163" s="208"/>
      <c r="P163" s="208"/>
    </row>
    <row r="164" spans="1:20">
      <c r="A164" s="1" t="s">
        <v>172</v>
      </c>
      <c r="B164" s="1"/>
      <c r="C164" s="1"/>
      <c r="D164" s="1"/>
      <c r="E164" s="1"/>
      <c r="F164" s="1"/>
    </row>
    <row r="165" spans="1:20" ht="13.5" thickBot="1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v>2011</v>
      </c>
      <c r="S165" s="26">
        <v>2012</v>
      </c>
      <c r="T165" s="26">
        <v>2013</v>
      </c>
    </row>
    <row r="166" spans="1:20" ht="13.5" thickTop="1">
      <c r="A166" s="5" t="s">
        <v>0</v>
      </c>
      <c r="B166" s="61"/>
      <c r="C166" s="61">
        <f>C26/C$41*100</f>
        <v>5.0554331907308345</v>
      </c>
      <c r="D166" s="61">
        <f t="shared" ref="D166:N166" si="133">D26/D$41*100</f>
        <v>4.9684162574234039</v>
      </c>
      <c r="E166" s="61">
        <f t="shared" si="133"/>
        <v>5.2084252282858383</v>
      </c>
      <c r="F166" s="61">
        <f t="shared" si="133"/>
        <v>4.8250591018543858</v>
      </c>
      <c r="G166" s="61">
        <f t="shared" si="133"/>
        <v>4.7066617541089757</v>
      </c>
      <c r="H166" s="61">
        <f t="shared" si="133"/>
        <v>4.7862824536733397</v>
      </c>
      <c r="I166" s="61">
        <f t="shared" si="133"/>
        <v>4.9171702353611018</v>
      </c>
      <c r="J166" s="61">
        <f t="shared" si="133"/>
        <v>5.2047616331550701</v>
      </c>
      <c r="K166" s="61">
        <f t="shared" si="133"/>
        <v>4.7376669416581603</v>
      </c>
      <c r="L166" s="61">
        <f t="shared" si="133"/>
        <v>3.8694678831370508</v>
      </c>
      <c r="M166" s="61">
        <f t="shared" si="133"/>
        <v>3.9580285996605409</v>
      </c>
      <c r="N166" s="61">
        <f t="shared" si="133"/>
        <v>4.1013298117292427</v>
      </c>
      <c r="O166" s="61">
        <f t="shared" ref="O166:Q166" si="134">O26/O$41*100</f>
        <v>4.2085385949041862</v>
      </c>
      <c r="P166" s="61">
        <f t="shared" si="134"/>
        <v>4.24916152124647</v>
      </c>
      <c r="Q166" s="61">
        <f t="shared" si="134"/>
        <v>4.196588553618227</v>
      </c>
      <c r="R166" s="61">
        <f t="shared" ref="R166:T166" si="135">R26/R$41*100</f>
        <v>4.2340537104665463</v>
      </c>
      <c r="S166" s="61">
        <f t="shared" si="135"/>
        <v>4.4023260606676766</v>
      </c>
      <c r="T166" s="61">
        <f t="shared" si="135"/>
        <v>4.3438350801983097</v>
      </c>
    </row>
    <row r="167" spans="1:20">
      <c r="A167" s="6" t="s">
        <v>1</v>
      </c>
      <c r="B167" s="63"/>
      <c r="C167" s="63">
        <f>C27/C$41*100</f>
        <v>3.592937870626959</v>
      </c>
      <c r="D167" s="63">
        <f t="shared" ref="C167:N181" si="136">D27/D$41*100</f>
        <v>3.492274285116709</v>
      </c>
      <c r="E167" s="63">
        <f t="shared" si="136"/>
        <v>3.7947268843377948</v>
      </c>
      <c r="F167" s="63">
        <f t="shared" si="136"/>
        <v>3.4384845062147638</v>
      </c>
      <c r="G167" s="63">
        <f t="shared" si="136"/>
        <v>3.3232597642409765</v>
      </c>
      <c r="H167" s="63">
        <f t="shared" si="136"/>
        <v>3.361841141140697</v>
      </c>
      <c r="I167" s="63">
        <f t="shared" si="136"/>
        <v>3.4896722106605904</v>
      </c>
      <c r="J167" s="63">
        <f t="shared" si="136"/>
        <v>3.8351210180017912</v>
      </c>
      <c r="K167" s="63">
        <f t="shared" si="136"/>
        <v>3.382214050376716</v>
      </c>
      <c r="L167" s="63">
        <f t="shared" si="136"/>
        <v>2.6313842259651574</v>
      </c>
      <c r="M167" s="63">
        <f t="shared" si="136"/>
        <v>2.6760159892639606</v>
      </c>
      <c r="N167" s="63">
        <f t="shared" si="136"/>
        <v>2.7385048239697571</v>
      </c>
      <c r="O167" s="63">
        <f t="shared" ref="O167:Q167" si="137">O27/O$41*100</f>
        <v>2.7872618198999533</v>
      </c>
      <c r="P167" s="63">
        <f t="shared" si="137"/>
        <v>2.7923590902329001</v>
      </c>
      <c r="Q167" s="63">
        <f t="shared" si="137"/>
        <v>2.6774398388671528</v>
      </c>
      <c r="R167" s="63">
        <f t="shared" ref="R167:T167" si="138">R27/R$41*100</f>
        <v>2.6976678548176003</v>
      </c>
      <c r="S167" s="63">
        <f t="shared" si="138"/>
        <v>2.7075693912104981</v>
      </c>
      <c r="T167" s="63">
        <f t="shared" si="138"/>
        <v>2.656898194472312</v>
      </c>
    </row>
    <row r="168" spans="1:20">
      <c r="A168" s="28" t="s">
        <v>2</v>
      </c>
      <c r="B168" s="64"/>
      <c r="C168" s="168">
        <f t="shared" si="136"/>
        <v>1.462495320103876</v>
      </c>
      <c r="D168" s="168">
        <f t="shared" si="136"/>
        <v>1.4761419723066955</v>
      </c>
      <c r="E168" s="168">
        <f t="shared" si="136"/>
        <v>1.4136983439480439</v>
      </c>
      <c r="F168" s="168">
        <f t="shared" si="136"/>
        <v>1.3865745956396216</v>
      </c>
      <c r="G168" s="168">
        <f t="shared" si="136"/>
        <v>1.3834019898679988</v>
      </c>
      <c r="H168" s="168">
        <f t="shared" si="136"/>
        <v>1.4244413125326432</v>
      </c>
      <c r="I168" s="168">
        <f t="shared" si="136"/>
        <v>1.4274980247005111</v>
      </c>
      <c r="J168" s="168">
        <f t="shared" si="136"/>
        <v>1.3696406151532792</v>
      </c>
      <c r="K168" s="168">
        <f t="shared" si="136"/>
        <v>1.3554528912814445</v>
      </c>
      <c r="L168" s="168">
        <f t="shared" si="136"/>
        <v>1.2380836571718932</v>
      </c>
      <c r="M168" s="168">
        <f t="shared" si="136"/>
        <v>1.2820126103965797</v>
      </c>
      <c r="N168" s="168">
        <f t="shared" si="136"/>
        <v>1.3628249877594858</v>
      </c>
      <c r="O168" s="168">
        <f t="shared" ref="O168:Q168" si="139">O28/O$41*100</f>
        <v>1.4212767750042332</v>
      </c>
      <c r="P168" s="168">
        <f t="shared" si="139"/>
        <v>1.4568024310135703</v>
      </c>
      <c r="Q168" s="168">
        <f t="shared" si="139"/>
        <v>1.519148714751074</v>
      </c>
      <c r="R168" s="168">
        <f t="shared" ref="R168:T168" si="140">R28/R$41*100</f>
        <v>1.5363858556489463</v>
      </c>
      <c r="S168" s="168">
        <f t="shared" si="140"/>
        <v>1.6947566694571785</v>
      </c>
      <c r="T168" s="168">
        <f t="shared" si="140"/>
        <v>1.6869368857259976</v>
      </c>
    </row>
    <row r="169" spans="1:20">
      <c r="A169" s="5" t="s">
        <v>3</v>
      </c>
      <c r="B169" s="62"/>
      <c r="C169" s="62">
        <f t="shared" si="136"/>
        <v>31.259771267098991</v>
      </c>
      <c r="D169" s="62">
        <f t="shared" si="136"/>
        <v>30.66491325242534</v>
      </c>
      <c r="E169" s="62">
        <f t="shared" si="136"/>
        <v>30.380311843900685</v>
      </c>
      <c r="F169" s="62">
        <f t="shared" si="136"/>
        <v>29.914367398642938</v>
      </c>
      <c r="G169" s="62">
        <f t="shared" si="136"/>
        <v>29.820373895912628</v>
      </c>
      <c r="H169" s="62">
        <f t="shared" si="136"/>
        <v>29.776014963164933</v>
      </c>
      <c r="I169" s="62">
        <f t="shared" si="136"/>
        <v>29.406963533479097</v>
      </c>
      <c r="J169" s="62">
        <f t="shared" si="136"/>
        <v>28.286963290698463</v>
      </c>
      <c r="K169" s="62">
        <f t="shared" si="136"/>
        <v>27.764984872293375</v>
      </c>
      <c r="L169" s="62">
        <f t="shared" si="136"/>
        <v>27.478286934520369</v>
      </c>
      <c r="M169" s="62">
        <f t="shared" si="136"/>
        <v>27.596271037921511</v>
      </c>
      <c r="N169" s="62">
        <f t="shared" si="136"/>
        <v>28.396963198160769</v>
      </c>
      <c r="O169" s="62">
        <f t="shared" ref="O169:Q169" si="141">O29/O$41*100</f>
        <v>28.809932897003982</v>
      </c>
      <c r="P169" s="62">
        <f t="shared" si="141"/>
        <v>28.202213908503062</v>
      </c>
      <c r="Q169" s="62">
        <f t="shared" si="141"/>
        <v>27.940397704611204</v>
      </c>
      <c r="R169" s="62">
        <f t="shared" ref="R169:T169" si="142">R29/R$41*100</f>
        <v>27.303104757141178</v>
      </c>
      <c r="S169" s="62">
        <f t="shared" si="142"/>
        <v>27.560188643885919</v>
      </c>
      <c r="T169" s="62">
        <f t="shared" si="142"/>
        <v>27.59056623967987</v>
      </c>
    </row>
    <row r="170" spans="1:20">
      <c r="A170" s="6" t="s">
        <v>4</v>
      </c>
      <c r="B170" s="63"/>
      <c r="C170" s="63">
        <f t="shared" si="136"/>
        <v>24.315837139199004</v>
      </c>
      <c r="D170" s="63">
        <f t="shared" si="136"/>
        <v>23.662533471185316</v>
      </c>
      <c r="E170" s="63">
        <f t="shared" si="136"/>
        <v>24.248204465587762</v>
      </c>
      <c r="F170" s="63">
        <f t="shared" si="136"/>
        <v>24.071572297607354</v>
      </c>
      <c r="G170" s="63">
        <f t="shared" si="136"/>
        <v>24.289485250456718</v>
      </c>
      <c r="H170" s="63">
        <f t="shared" si="136"/>
        <v>23.878840630977663</v>
      </c>
      <c r="I170" s="63">
        <f t="shared" si="136"/>
        <v>24.430929336089342</v>
      </c>
      <c r="J170" s="63">
        <f t="shared" si="136"/>
        <v>23.337316789300928</v>
      </c>
      <c r="K170" s="63">
        <f t="shared" si="136"/>
        <v>22.799675065939194</v>
      </c>
      <c r="L170" s="63">
        <f t="shared" si="136"/>
        <v>22.297155915907325</v>
      </c>
      <c r="M170" s="63">
        <f t="shared" si="136"/>
        <v>22.266836612890135</v>
      </c>
      <c r="N170" s="63">
        <f t="shared" si="136"/>
        <v>22.422829817677279</v>
      </c>
      <c r="O170" s="63">
        <f t="shared" ref="O170:Q170" si="143">O30/O$41*100</f>
        <v>22.705956036669402</v>
      </c>
      <c r="P170" s="63">
        <f t="shared" si="143"/>
        <v>21.906280120915635</v>
      </c>
      <c r="Q170" s="63">
        <f t="shared" si="143"/>
        <v>21.889078415755687</v>
      </c>
      <c r="R170" s="63">
        <f t="shared" ref="R170:T170" si="144">R30/R$41*100</f>
        <v>21.181619299272306</v>
      </c>
      <c r="S170" s="63">
        <f t="shared" si="144"/>
        <v>21.300867212834611</v>
      </c>
      <c r="T170" s="63">
        <f t="shared" si="144"/>
        <v>21.384757760806757</v>
      </c>
    </row>
    <row r="171" spans="1:20">
      <c r="A171" s="6" t="s">
        <v>5</v>
      </c>
      <c r="B171" s="63"/>
      <c r="C171" s="63">
        <f t="shared" si="136"/>
        <v>1.8439428354874559</v>
      </c>
      <c r="D171" s="63">
        <f t="shared" si="136"/>
        <v>1.8478636945378466</v>
      </c>
      <c r="E171" s="63">
        <f t="shared" si="136"/>
        <v>1.6906865903030508</v>
      </c>
      <c r="F171" s="63">
        <f t="shared" si="136"/>
        <v>1.833116414746365</v>
      </c>
      <c r="G171" s="63">
        <f t="shared" si="136"/>
        <v>1.7926525145255821</v>
      </c>
      <c r="H171" s="63">
        <f t="shared" si="136"/>
        <v>1.7024832989867535</v>
      </c>
      <c r="I171" s="63">
        <f t="shared" si="136"/>
        <v>1.8754937461207273</v>
      </c>
      <c r="J171" s="63">
        <f t="shared" si="136"/>
        <v>1.8321272550934435</v>
      </c>
      <c r="K171" s="63">
        <f t="shared" si="136"/>
        <v>1.758013953720758</v>
      </c>
      <c r="L171" s="63">
        <f t="shared" si="136"/>
        <v>1.7828846758493611</v>
      </c>
      <c r="M171" s="63">
        <f t="shared" si="136"/>
        <v>1.7964455975269675</v>
      </c>
      <c r="N171" s="63">
        <f t="shared" si="136"/>
        <v>1.7576602696352861</v>
      </c>
      <c r="O171" s="63">
        <f t="shared" ref="O171:Q171" si="145">O31/O$41*100</f>
        <v>1.7510963019740902</v>
      </c>
      <c r="P171" s="63">
        <f t="shared" si="145"/>
        <v>1.784401566472956</v>
      </c>
      <c r="Q171" s="63">
        <f t="shared" si="145"/>
        <v>1.7439941762213835</v>
      </c>
      <c r="R171" s="63">
        <f t="shared" ref="R171:T171" si="146">R31/R$41*100</f>
        <v>1.868540314683963</v>
      </c>
      <c r="S171" s="63">
        <f t="shared" si="146"/>
        <v>1.9611942797655717</v>
      </c>
      <c r="T171" s="63">
        <f t="shared" si="146"/>
        <v>1.9820908905657675</v>
      </c>
    </row>
    <row r="172" spans="1:20">
      <c r="A172" s="28" t="s">
        <v>6</v>
      </c>
      <c r="B172" s="64"/>
      <c r="C172" s="168">
        <f t="shared" si="136"/>
        <v>5.0999912924125352</v>
      </c>
      <c r="D172" s="168">
        <f t="shared" si="136"/>
        <v>5.1545160867021753</v>
      </c>
      <c r="E172" s="168">
        <f t="shared" si="136"/>
        <v>4.4414207880098795</v>
      </c>
      <c r="F172" s="168">
        <f t="shared" si="136"/>
        <v>4.0096786862892202</v>
      </c>
      <c r="G172" s="168">
        <f t="shared" si="136"/>
        <v>3.7382361309303271</v>
      </c>
      <c r="H172" s="168">
        <f t="shared" si="136"/>
        <v>4.1946910332005132</v>
      </c>
      <c r="I172" s="168">
        <f t="shared" si="136"/>
        <v>3.1005404512690267</v>
      </c>
      <c r="J172" s="168">
        <f t="shared" si="136"/>
        <v>3.1175192463040911</v>
      </c>
      <c r="K172" s="168">
        <f t="shared" si="136"/>
        <v>3.2072958526334232</v>
      </c>
      <c r="L172" s="168">
        <f t="shared" si="136"/>
        <v>3.3982463427636791</v>
      </c>
      <c r="M172" s="168">
        <f t="shared" si="136"/>
        <v>3.5329888275044095</v>
      </c>
      <c r="N172" s="168">
        <f t="shared" si="136"/>
        <v>4.2164731108482032</v>
      </c>
      <c r="O172" s="168">
        <f t="shared" ref="O172:Q172" si="147">O32/O$41*100</f>
        <v>4.3528805583604857</v>
      </c>
      <c r="P172" s="168">
        <f t="shared" si="147"/>
        <v>4.5115322211144688</v>
      </c>
      <c r="Q172" s="168">
        <f t="shared" si="147"/>
        <v>4.3073251126341292</v>
      </c>
      <c r="R172" s="168">
        <f t="shared" ref="R172:T172" si="148">R32/R$41*100</f>
        <v>4.2529451431849106</v>
      </c>
      <c r="S172" s="168">
        <f t="shared" si="148"/>
        <v>4.2981271512857351</v>
      </c>
      <c r="T172" s="168">
        <f t="shared" si="148"/>
        <v>4.2237175883073492</v>
      </c>
    </row>
    <row r="173" spans="1:20">
      <c r="A173" s="5" t="s">
        <v>7</v>
      </c>
      <c r="B173" s="62"/>
      <c r="C173" s="62">
        <f t="shared" si="136"/>
        <v>63.684795542170171</v>
      </c>
      <c r="D173" s="62">
        <f t="shared" si="136"/>
        <v>64.36667049015125</v>
      </c>
      <c r="E173" s="62">
        <f t="shared" si="136"/>
        <v>64.411262927813482</v>
      </c>
      <c r="F173" s="62">
        <f t="shared" si="136"/>
        <v>65.260573499502698</v>
      </c>
      <c r="G173" s="62">
        <f t="shared" si="136"/>
        <v>65.472964349978398</v>
      </c>
      <c r="H173" s="62">
        <f t="shared" si="136"/>
        <v>65.437702583161723</v>
      </c>
      <c r="I173" s="62">
        <f t="shared" si="136"/>
        <v>65.675866231159816</v>
      </c>
      <c r="J173" s="62">
        <f t="shared" si="136"/>
        <v>66.508275076146461</v>
      </c>
      <c r="K173" s="62">
        <f t="shared" si="136"/>
        <v>67.497348186048455</v>
      </c>
      <c r="L173" s="62">
        <f t="shared" si="136"/>
        <v>68.652245182342583</v>
      </c>
      <c r="M173" s="62">
        <f t="shared" si="136"/>
        <v>68.445700362417966</v>
      </c>
      <c r="N173" s="62">
        <f t="shared" si="136"/>
        <v>67.501706990109994</v>
      </c>
      <c r="O173" s="62">
        <f t="shared" ref="O173:Q173" si="149">O33/O$41*100</f>
        <v>66.981528508091827</v>
      </c>
      <c r="P173" s="62">
        <f t="shared" si="149"/>
        <v>67.548056734519022</v>
      </c>
      <c r="Q173" s="62">
        <f t="shared" si="149"/>
        <v>67.861996387998431</v>
      </c>
      <c r="R173" s="62">
        <f t="shared" ref="R173:T173" si="150">R33/R$41*100</f>
        <v>68.461450072892362</v>
      </c>
      <c r="S173" s="62">
        <f t="shared" si="150"/>
        <v>68.03577310403567</v>
      </c>
      <c r="T173" s="62">
        <f t="shared" si="150"/>
        <v>68.064031201547337</v>
      </c>
    </row>
    <row r="174" spans="1:20">
      <c r="A174" s="3" t="s">
        <v>8</v>
      </c>
      <c r="B174" s="63"/>
      <c r="C174" s="63">
        <f t="shared" si="136"/>
        <v>11.542479241367969</v>
      </c>
      <c r="D174" s="63">
        <f t="shared" si="136"/>
        <v>11.651472554053168</v>
      </c>
      <c r="E174" s="63">
        <f t="shared" si="136"/>
        <v>11.474641329524559</v>
      </c>
      <c r="F174" s="63">
        <f t="shared" si="136"/>
        <v>12.671249075274318</v>
      </c>
      <c r="G174" s="63">
        <f t="shared" si="136"/>
        <v>13.154322502953331</v>
      </c>
      <c r="H174" s="63">
        <f t="shared" si="136"/>
        <v>12.934444917652286</v>
      </c>
      <c r="I174" s="63">
        <f t="shared" si="136"/>
        <v>12.748166491213714</v>
      </c>
      <c r="J174" s="63">
        <f t="shared" si="136"/>
        <v>12.91115489779911</v>
      </c>
      <c r="K174" s="63">
        <f t="shared" si="136"/>
        <v>13.22362064604877</v>
      </c>
      <c r="L174" s="63">
        <f t="shared" si="136"/>
        <v>13.133845040578903</v>
      </c>
      <c r="M174" s="63">
        <f t="shared" si="136"/>
        <v>13.493649916617889</v>
      </c>
      <c r="N174" s="63">
        <f t="shared" si="136"/>
        <v>12.927487624810421</v>
      </c>
      <c r="O174" s="63">
        <f t="shared" ref="O174:Q174" si="151">O34/O$41*100</f>
        <v>12.666111148075357</v>
      </c>
      <c r="P174" s="63">
        <f t="shared" si="151"/>
        <v>12.54096377942478</v>
      </c>
      <c r="Q174" s="63">
        <f t="shared" si="151"/>
        <v>12.393488800550614</v>
      </c>
      <c r="R174" s="63">
        <f t="shared" ref="R174:T174" si="152">R34/R$41*100</f>
        <v>12.499692546246131</v>
      </c>
      <c r="S174" s="63">
        <f t="shared" si="152"/>
        <v>12.584658846619117</v>
      </c>
      <c r="T174" s="63">
        <f t="shared" si="152"/>
        <v>12.257423134041998</v>
      </c>
    </row>
    <row r="175" spans="1:20">
      <c r="A175" s="3" t="s">
        <v>9</v>
      </c>
      <c r="B175" s="63"/>
      <c r="C175" s="63">
        <f t="shared" si="136"/>
        <v>10.928306810362381</v>
      </c>
      <c r="D175" s="63">
        <f t="shared" si="136"/>
        <v>10.736113497345286</v>
      </c>
      <c r="E175" s="63">
        <f t="shared" si="136"/>
        <v>10.405321802670562</v>
      </c>
      <c r="F175" s="63">
        <f t="shared" si="136"/>
        <v>10.030762339452645</v>
      </c>
      <c r="G175" s="63">
        <f t="shared" si="136"/>
        <v>9.7561529957815605</v>
      </c>
      <c r="H175" s="63">
        <f t="shared" si="136"/>
        <v>9.5975728002757954</v>
      </c>
      <c r="I175" s="63">
        <f t="shared" si="136"/>
        <v>9.1234963526356943</v>
      </c>
      <c r="J175" s="63">
        <f t="shared" si="136"/>
        <v>9.2552880829783728</v>
      </c>
      <c r="K175" s="63">
        <f t="shared" si="136"/>
        <v>9.3040244365627434</v>
      </c>
      <c r="L175" s="63">
        <f t="shared" si="136"/>
        <v>9.3057574335616184</v>
      </c>
      <c r="M175" s="63">
        <f t="shared" si="136"/>
        <v>9.2406942488531847</v>
      </c>
      <c r="N175" s="63">
        <f t="shared" si="136"/>
        <v>8.9015433986903503</v>
      </c>
      <c r="O175" s="63">
        <f t="shared" ref="O175:Q175" si="153">O35/O$41*100</f>
        <v>8.4409363310170455</v>
      </c>
      <c r="P175" s="63">
        <f t="shared" si="153"/>
        <v>8.1730367237429107</v>
      </c>
      <c r="Q175" s="63">
        <f t="shared" si="153"/>
        <v>7.9892128603005901</v>
      </c>
      <c r="R175" s="63">
        <f t="shared" ref="R175:T175" si="154">R35/R$41*100</f>
        <v>8.0488083267509793</v>
      </c>
      <c r="S175" s="63">
        <f t="shared" si="154"/>
        <v>7.9384689800743171</v>
      </c>
      <c r="T175" s="63">
        <f t="shared" si="154"/>
        <v>7.8126927066477583</v>
      </c>
    </row>
    <row r="176" spans="1:20">
      <c r="A176" s="3" t="s">
        <v>10</v>
      </c>
      <c r="B176" s="63"/>
      <c r="C176" s="63">
        <f t="shared" si="136"/>
        <v>8.517691172280049</v>
      </c>
      <c r="D176" s="63">
        <f t="shared" si="136"/>
        <v>9.0308179888592637</v>
      </c>
      <c r="E176" s="63">
        <f t="shared" si="136"/>
        <v>9.7155988224427166</v>
      </c>
      <c r="F176" s="63">
        <f t="shared" si="136"/>
        <v>10.302434074630927</v>
      </c>
      <c r="G176" s="63">
        <f t="shared" si="136"/>
        <v>10.340512953212235</v>
      </c>
      <c r="H176" s="63">
        <f t="shared" si="136"/>
        <v>10.637207154972495</v>
      </c>
      <c r="I176" s="63">
        <f t="shared" si="136"/>
        <v>11.213002390048052</v>
      </c>
      <c r="J176" s="63">
        <f t="shared" si="136"/>
        <v>11.655525017722139</v>
      </c>
      <c r="K176" s="63">
        <f t="shared" si="136"/>
        <v>12.365222254609765</v>
      </c>
      <c r="L176" s="63">
        <f t="shared" si="136"/>
        <v>13.71418067824589</v>
      </c>
      <c r="M176" s="63">
        <f t="shared" si="136"/>
        <v>13.909328865702308</v>
      </c>
      <c r="N176" s="63">
        <f t="shared" si="136"/>
        <v>14.293258027316948</v>
      </c>
      <c r="O176" s="63">
        <f t="shared" ref="O176:Q176" si="155">O36/O$41*100</f>
        <v>14.191260621029397</v>
      </c>
      <c r="P176" s="63">
        <f t="shared" si="155"/>
        <v>13.428849000669366</v>
      </c>
      <c r="Q176" s="63">
        <f t="shared" si="155"/>
        <v>13.487042364810881</v>
      </c>
      <c r="R176" s="63">
        <f t="shared" ref="R176:T176" si="156">R36/R$41*100</f>
        <v>13.677497692212212</v>
      </c>
      <c r="S176" s="63">
        <f t="shared" si="156"/>
        <v>13.557960123226328</v>
      </c>
      <c r="T176" s="63">
        <f t="shared" si="156"/>
        <v>13.896627612066514</v>
      </c>
    </row>
    <row r="177" spans="1:20">
      <c r="A177" s="3" t="s">
        <v>11</v>
      </c>
      <c r="B177" s="63"/>
      <c r="C177" s="63">
        <f t="shared" si="136"/>
        <v>7.2416975501319607</v>
      </c>
      <c r="D177" s="63">
        <f t="shared" si="136"/>
        <v>7.6420403721703307</v>
      </c>
      <c r="E177" s="63">
        <f t="shared" si="136"/>
        <v>7.572875732833932</v>
      </c>
      <c r="F177" s="63">
        <f t="shared" si="136"/>
        <v>7.9390500516222247</v>
      </c>
      <c r="G177" s="63">
        <f t="shared" si="136"/>
        <v>8.3651862656564955</v>
      </c>
      <c r="H177" s="63">
        <f t="shared" si="136"/>
        <v>8.4665535102603808</v>
      </c>
      <c r="I177" s="63">
        <f t="shared" si="136"/>
        <v>8.8106285005894502</v>
      </c>
      <c r="J177" s="63">
        <f t="shared" si="136"/>
        <v>8.8733650379234206</v>
      </c>
      <c r="K177" s="63">
        <f t="shared" si="136"/>
        <v>8.8094237763461933</v>
      </c>
      <c r="L177" s="63">
        <f t="shared" si="136"/>
        <v>8.7904175688175066</v>
      </c>
      <c r="M177" s="63">
        <f t="shared" si="136"/>
        <v>8.6642112328435541</v>
      </c>
      <c r="N177" s="63">
        <f t="shared" si="136"/>
        <v>8.5667924513563811</v>
      </c>
      <c r="O177" s="63">
        <f t="shared" ref="O177:Q177" si="157">O37/O$41*100</f>
        <v>8.1787755017166148</v>
      </c>
      <c r="P177" s="63">
        <f t="shared" si="157"/>
        <v>7.9830567925222669</v>
      </c>
      <c r="Q177" s="63">
        <f t="shared" si="157"/>
        <v>7.6035615318900378</v>
      </c>
      <c r="R177" s="63">
        <f t="shared" ref="R177:T177" si="158">R37/R$41*100</f>
        <v>7.5194698497864989</v>
      </c>
      <c r="S177" s="63">
        <f t="shared" si="158"/>
        <v>7.4196395130481925</v>
      </c>
      <c r="T177" s="63">
        <f t="shared" si="158"/>
        <v>7.2879092247857367</v>
      </c>
    </row>
    <row r="178" spans="1:20">
      <c r="A178" s="28" t="s">
        <v>12</v>
      </c>
      <c r="B178" s="64"/>
      <c r="C178" s="168">
        <f t="shared" si="136"/>
        <v>25.454620768027802</v>
      </c>
      <c r="D178" s="168">
        <f t="shared" si="136"/>
        <v>25.306226077723188</v>
      </c>
      <c r="E178" s="168">
        <f t="shared" si="136"/>
        <v>25.242825240341716</v>
      </c>
      <c r="F178" s="168">
        <f t="shared" si="136"/>
        <v>24.317077958522574</v>
      </c>
      <c r="G178" s="168">
        <f t="shared" si="136"/>
        <v>23.856789632374777</v>
      </c>
      <c r="H178" s="168">
        <f t="shared" si="136"/>
        <v>23.801924200000769</v>
      </c>
      <c r="I178" s="168">
        <f t="shared" si="136"/>
        <v>23.780572496672914</v>
      </c>
      <c r="J178" s="168">
        <f t="shared" si="136"/>
        <v>23.812942039723431</v>
      </c>
      <c r="K178" s="168">
        <f t="shared" si="136"/>
        <v>23.795057072480986</v>
      </c>
      <c r="L178" s="168">
        <f t="shared" si="136"/>
        <v>23.708044461138662</v>
      </c>
      <c r="M178" s="168">
        <f t="shared" si="136"/>
        <v>23.137816098401021</v>
      </c>
      <c r="N178" s="168">
        <f t="shared" si="136"/>
        <v>22.812625487935893</v>
      </c>
      <c r="O178" s="168">
        <f t="shared" ref="O178:Q178" si="159">O38/O$41*100</f>
        <v>23.504444906253415</v>
      </c>
      <c r="P178" s="168">
        <f t="shared" si="159"/>
        <v>25.422150438159697</v>
      </c>
      <c r="Q178" s="168">
        <f t="shared" si="159"/>
        <v>26.388690830446311</v>
      </c>
      <c r="R178" s="168">
        <f t="shared" ref="R178:T178" si="160">R38/R$41*100</f>
        <v>26.715981657896531</v>
      </c>
      <c r="S178" s="168">
        <f t="shared" si="160"/>
        <v>26.535045641067711</v>
      </c>
      <c r="T178" s="168">
        <f t="shared" si="160"/>
        <v>26.809378524005329</v>
      </c>
    </row>
    <row r="179" spans="1:20" ht="25.5" hidden="1">
      <c r="A179" s="5" t="str">
        <f>A100</f>
        <v>KZN - Annual Compensation of Employees</v>
      </c>
      <c r="B179" s="62"/>
      <c r="C179" s="62">
        <f t="shared" si="136"/>
        <v>100</v>
      </c>
      <c r="D179" s="62">
        <f t="shared" si="136"/>
        <v>100</v>
      </c>
      <c r="E179" s="62">
        <f t="shared" si="136"/>
        <v>100</v>
      </c>
      <c r="F179" s="62">
        <f t="shared" si="136"/>
        <v>100</v>
      </c>
      <c r="G179" s="62">
        <f t="shared" si="136"/>
        <v>100</v>
      </c>
      <c r="H179" s="62">
        <f t="shared" si="136"/>
        <v>100</v>
      </c>
      <c r="I179" s="62">
        <f t="shared" si="136"/>
        <v>100</v>
      </c>
      <c r="J179" s="62">
        <f t="shared" si="136"/>
        <v>100</v>
      </c>
      <c r="K179" s="62">
        <f t="shared" si="136"/>
        <v>100</v>
      </c>
      <c r="L179" s="62">
        <f t="shared" si="136"/>
        <v>100</v>
      </c>
      <c r="M179" s="62">
        <f t="shared" si="136"/>
        <v>100</v>
      </c>
      <c r="N179" s="62">
        <f t="shared" si="136"/>
        <v>100</v>
      </c>
      <c r="O179" s="62">
        <f t="shared" ref="O179:Q179" si="161">O39/O$41*100</f>
        <v>100</v>
      </c>
      <c r="P179" s="62">
        <f t="shared" si="161"/>
        <v>99.999432164268569</v>
      </c>
      <c r="Q179" s="62">
        <f t="shared" si="161"/>
        <v>99.998982646227859</v>
      </c>
      <c r="R179" s="62">
        <f t="shared" ref="R179:T179" si="162">R39/R$41*100</f>
        <v>99.998608540500072</v>
      </c>
      <c r="S179" s="62">
        <f t="shared" si="162"/>
        <v>99.998287808589254</v>
      </c>
      <c r="T179" s="62">
        <f t="shared" si="162"/>
        <v>99.998432521425514</v>
      </c>
    </row>
    <row r="180" spans="1:20" hidden="1">
      <c r="A180" s="6" t="s">
        <v>14</v>
      </c>
      <c r="B180" s="63"/>
      <c r="C180" s="63">
        <f t="shared" si="136"/>
        <v>0</v>
      </c>
      <c r="D180" s="63">
        <f t="shared" si="136"/>
        <v>0</v>
      </c>
      <c r="E180" s="63">
        <f t="shared" si="136"/>
        <v>0</v>
      </c>
      <c r="F180" s="63">
        <f t="shared" si="136"/>
        <v>0</v>
      </c>
      <c r="G180" s="63">
        <f t="shared" si="136"/>
        <v>0</v>
      </c>
      <c r="H180" s="63">
        <f t="shared" si="136"/>
        <v>0</v>
      </c>
      <c r="I180" s="63">
        <f t="shared" si="136"/>
        <v>0</v>
      </c>
      <c r="J180" s="63">
        <f t="shared" si="136"/>
        <v>0</v>
      </c>
      <c r="K180" s="63">
        <f t="shared" si="136"/>
        <v>0</v>
      </c>
      <c r="L180" s="63">
        <f t="shared" si="136"/>
        <v>0</v>
      </c>
      <c r="M180" s="63">
        <f t="shared" si="136"/>
        <v>0</v>
      </c>
      <c r="N180" s="63">
        <f t="shared" si="136"/>
        <v>0</v>
      </c>
      <c r="O180" s="63">
        <f t="shared" ref="O180:Q180" si="163">O40/O$41*100</f>
        <v>0</v>
      </c>
      <c r="P180" s="63">
        <f t="shared" si="163"/>
        <v>5.67835731434546E-4</v>
      </c>
      <c r="Q180" s="63">
        <f t="shared" si="163"/>
        <v>1.0173537721515117E-3</v>
      </c>
      <c r="R180" s="63">
        <f t="shared" ref="R180:T180" si="164">R40/R$41*100</f>
        <v>1.3914594999279739E-3</v>
      </c>
      <c r="S180" s="63">
        <f t="shared" si="164"/>
        <v>1.7121914107372019E-3</v>
      </c>
      <c r="T180" s="63">
        <f t="shared" si="164"/>
        <v>1.5674785744859358E-3</v>
      </c>
    </row>
    <row r="181" spans="1:20" ht="13.5" thickBot="1">
      <c r="A181" s="71" t="str">
        <f>A179</f>
        <v>KZN - Annual Compensation of Employees</v>
      </c>
      <c r="B181" s="65"/>
      <c r="C181" s="65">
        <f t="shared" si="136"/>
        <v>100</v>
      </c>
      <c r="D181" s="65">
        <f t="shared" si="136"/>
        <v>100</v>
      </c>
      <c r="E181" s="65">
        <f t="shared" si="136"/>
        <v>100</v>
      </c>
      <c r="F181" s="65">
        <f t="shared" si="136"/>
        <v>100</v>
      </c>
      <c r="G181" s="65">
        <f t="shared" si="136"/>
        <v>100</v>
      </c>
      <c r="H181" s="65">
        <f t="shared" si="136"/>
        <v>100</v>
      </c>
      <c r="I181" s="65">
        <f t="shared" si="136"/>
        <v>100</v>
      </c>
      <c r="J181" s="65">
        <f t="shared" si="136"/>
        <v>100</v>
      </c>
      <c r="K181" s="65">
        <f t="shared" si="136"/>
        <v>100</v>
      </c>
      <c r="L181" s="65">
        <f t="shared" si="136"/>
        <v>100</v>
      </c>
      <c r="M181" s="65">
        <f t="shared" si="136"/>
        <v>100</v>
      </c>
      <c r="N181" s="65">
        <f t="shared" si="136"/>
        <v>100</v>
      </c>
      <c r="O181" s="65">
        <f t="shared" ref="O181:Q181" si="165">O41/O$41*100</f>
        <v>100</v>
      </c>
      <c r="P181" s="65">
        <f t="shared" si="165"/>
        <v>100</v>
      </c>
      <c r="Q181" s="65">
        <f t="shared" si="165"/>
        <v>100</v>
      </c>
      <c r="R181" s="65">
        <f t="shared" ref="R181:T181" si="166">R41/R$41*100</f>
        <v>100</v>
      </c>
      <c r="S181" s="65">
        <f t="shared" si="166"/>
        <v>100</v>
      </c>
      <c r="T181" s="65">
        <f t="shared" si="166"/>
        <v>100</v>
      </c>
    </row>
  </sheetData>
  <mergeCells count="6"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H121"/>
  <sheetViews>
    <sheetView workbookViewId="0">
      <selection sqref="A1:CB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  <col min="78" max="80" width="10.125" customWidth="1"/>
  </cols>
  <sheetData>
    <row r="1" spans="1:80" ht="42.75" customHeight="1" thickBot="1">
      <c r="A1" s="209" t="s">
        <v>200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  <c r="AI1" s="210"/>
      <c r="AJ1" s="210"/>
      <c r="AK1" s="210"/>
      <c r="AL1" s="210"/>
      <c r="AM1" s="210"/>
      <c r="AN1" s="210"/>
      <c r="AO1" s="210"/>
      <c r="AP1" s="210"/>
      <c r="AQ1" s="210"/>
      <c r="AR1" s="210"/>
      <c r="AS1" s="210"/>
      <c r="AT1" s="210"/>
      <c r="AU1" s="210"/>
      <c r="AV1" s="210"/>
      <c r="AW1" s="210"/>
      <c r="AX1" s="210"/>
      <c r="AY1" s="210"/>
      <c r="AZ1" s="210"/>
      <c r="BA1" s="210"/>
      <c r="BB1" s="210"/>
      <c r="BC1" s="210"/>
      <c r="BD1" s="210"/>
      <c r="BE1" s="210"/>
      <c r="BF1" s="210"/>
      <c r="BG1" s="210"/>
      <c r="BH1" s="210"/>
      <c r="BI1" s="210"/>
      <c r="BJ1" s="210"/>
      <c r="BK1" s="210"/>
      <c r="BL1" s="210"/>
      <c r="BM1" s="210"/>
      <c r="BN1" s="210"/>
      <c r="BO1" s="210"/>
      <c r="BP1" s="210"/>
      <c r="BQ1" s="210"/>
      <c r="BR1" s="210"/>
      <c r="BS1" s="210"/>
      <c r="BT1" s="210"/>
      <c r="BU1" s="210"/>
      <c r="BV1" s="210"/>
      <c r="BW1" s="210"/>
      <c r="BX1" s="210"/>
      <c r="BY1" s="210"/>
      <c r="BZ1" s="210"/>
      <c r="CA1" s="210"/>
      <c r="CB1" s="211"/>
    </row>
    <row r="3" spans="1:80" ht="18">
      <c r="A3" s="206" t="str">
        <f>Annual!A3</f>
        <v>SA – Annual Compensation of Employees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3"/>
      <c r="AA3" s="213"/>
      <c r="AB3" s="213"/>
      <c r="AC3" s="213"/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3"/>
      <c r="BD3" s="213"/>
      <c r="BE3" s="213"/>
      <c r="BF3" s="213"/>
      <c r="BG3" s="213"/>
      <c r="BH3" s="213"/>
    </row>
    <row r="4" spans="1:80" ht="13.5" thickBot="1">
      <c r="A4" s="1" t="s">
        <v>180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80" ht="13.5" thickBot="1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188</v>
      </c>
      <c r="BV5" s="132" t="s">
        <v>212</v>
      </c>
      <c r="BW5" s="132" t="s">
        <v>213</v>
      </c>
      <c r="BX5" s="132" t="s">
        <v>214</v>
      </c>
      <c r="BY5" s="132" t="s">
        <v>215</v>
      </c>
      <c r="BZ5" s="132" t="s">
        <v>216</v>
      </c>
      <c r="CA5" s="132" t="s">
        <v>217</v>
      </c>
      <c r="CB5" s="132" t="s">
        <v>218</v>
      </c>
    </row>
    <row r="6" spans="1:80" ht="13.5" thickTop="1">
      <c r="A6" s="2" t="s">
        <v>0</v>
      </c>
      <c r="B6" s="21">
        <f t="shared" ref="B6:Y6" si="0">SUM(B7:B8)</f>
        <v>5897.3138065981329</v>
      </c>
      <c r="C6" s="15">
        <f t="shared" si="0"/>
        <v>6093.5963750249794</v>
      </c>
      <c r="D6" s="15">
        <f t="shared" si="0"/>
        <v>6408.0234225158383</v>
      </c>
      <c r="E6" s="15">
        <f t="shared" si="0"/>
        <v>6599.4182030707652</v>
      </c>
      <c r="F6" s="15">
        <f t="shared" si="0"/>
        <v>6558.7032315722645</v>
      </c>
      <c r="G6" s="15">
        <f t="shared" si="0"/>
        <v>6585.0979384039838</v>
      </c>
      <c r="H6" s="15">
        <f t="shared" si="0"/>
        <v>6799.2767074387029</v>
      </c>
      <c r="I6" s="15">
        <f t="shared" si="0"/>
        <v>6961.63713321055</v>
      </c>
      <c r="J6" s="15">
        <f t="shared" si="0"/>
        <v>7162.9923049827839</v>
      </c>
      <c r="K6" s="15">
        <f t="shared" si="0"/>
        <v>7189.4039612689558</v>
      </c>
      <c r="L6" s="15">
        <f t="shared" si="0"/>
        <v>7480.6531871555526</v>
      </c>
      <c r="M6" s="15">
        <f t="shared" si="0"/>
        <v>7662.0091399497687</v>
      </c>
      <c r="N6" s="15">
        <f t="shared" si="0"/>
        <v>7843.576486956089</v>
      </c>
      <c r="O6" s="15">
        <f t="shared" si="0"/>
        <v>7846.3994437375713</v>
      </c>
      <c r="P6" s="15">
        <f t="shared" si="0"/>
        <v>8015.7250374467421</v>
      </c>
      <c r="Q6" s="15">
        <f t="shared" si="0"/>
        <v>8290.7592524357824</v>
      </c>
      <c r="R6" s="15">
        <f t="shared" si="0"/>
        <v>8387.7888892977899</v>
      </c>
      <c r="S6" s="15">
        <f t="shared" si="0"/>
        <v>8714.5992129551541</v>
      </c>
      <c r="T6" s="15">
        <f t="shared" si="0"/>
        <v>8989.3227262186301</v>
      </c>
      <c r="U6" s="15">
        <f t="shared" si="0"/>
        <v>8939.5795182227448</v>
      </c>
      <c r="V6" s="15">
        <f t="shared" si="0"/>
        <v>9191.673974724974</v>
      </c>
      <c r="W6" s="15">
        <f t="shared" si="0"/>
        <v>9377.3405062517231</v>
      </c>
      <c r="X6" s="15">
        <f t="shared" si="0"/>
        <v>9576.7204388996652</v>
      </c>
      <c r="Y6" s="15">
        <f t="shared" si="0"/>
        <v>9735.3761431963594</v>
      </c>
      <c r="Z6" s="15">
        <f t="shared" ref="Z6:AZ6" si="1">SUM(Z7:Z8)</f>
        <v>10021.988510190713</v>
      </c>
      <c r="AA6" s="15">
        <f t="shared" si="1"/>
        <v>10209.749477163401</v>
      </c>
      <c r="AB6" s="15">
        <f t="shared" si="1"/>
        <v>10495.822983056165</v>
      </c>
      <c r="AC6" s="15">
        <f t="shared" si="1"/>
        <v>10774.187532070104</v>
      </c>
      <c r="AD6" s="15">
        <f t="shared" si="1"/>
        <v>10955.942953020134</v>
      </c>
      <c r="AE6" s="15">
        <f t="shared" si="1"/>
        <v>11395.18860430078</v>
      </c>
      <c r="AF6" s="15">
        <f t="shared" si="1"/>
        <v>11998.353006437474</v>
      </c>
      <c r="AG6" s="15">
        <f t="shared" si="1"/>
        <v>12152.545436241609</v>
      </c>
      <c r="AH6" s="15">
        <f t="shared" si="1"/>
        <v>12175.252</v>
      </c>
      <c r="AI6" s="15">
        <f t="shared" si="1"/>
        <v>12130.45</v>
      </c>
      <c r="AJ6" s="15">
        <f t="shared" si="1"/>
        <v>12555.411</v>
      </c>
      <c r="AK6" s="15">
        <f t="shared" si="1"/>
        <v>12577.587</v>
      </c>
      <c r="AL6" s="15">
        <f t="shared" si="1"/>
        <v>12641.108</v>
      </c>
      <c r="AM6" s="15">
        <f t="shared" si="1"/>
        <v>12912.307000000001</v>
      </c>
      <c r="AN6" s="15">
        <f t="shared" si="1"/>
        <v>13128.606</v>
      </c>
      <c r="AO6" s="15">
        <f t="shared" si="1"/>
        <v>13210.639000000001</v>
      </c>
      <c r="AP6" s="15">
        <f t="shared" si="1"/>
        <v>12857.316999999999</v>
      </c>
      <c r="AQ6" s="15">
        <f t="shared" si="1"/>
        <v>13141.716999999999</v>
      </c>
      <c r="AR6" s="15">
        <f t="shared" si="1"/>
        <v>14041.448999999999</v>
      </c>
      <c r="AS6" s="15">
        <f t="shared" si="1"/>
        <v>14223.466999999999</v>
      </c>
      <c r="AT6" s="15">
        <f t="shared" si="1"/>
        <v>14729.61</v>
      </c>
      <c r="AU6" s="15">
        <f t="shared" si="1"/>
        <v>15037.403</v>
      </c>
      <c r="AV6" s="15">
        <f t="shared" si="1"/>
        <v>16011.638999999999</v>
      </c>
      <c r="AW6" s="15">
        <f t="shared" si="1"/>
        <v>16647.339</v>
      </c>
      <c r="AX6" s="15">
        <f t="shared" si="1"/>
        <v>17139.714</v>
      </c>
      <c r="AY6" s="15">
        <f t="shared" si="1"/>
        <v>17643.701000000001</v>
      </c>
      <c r="AZ6" s="15">
        <f t="shared" si="1"/>
        <v>18656.848999999998</v>
      </c>
      <c r="BA6" s="15">
        <f t="shared" ref="BA6:BH6" si="2">SUM(BA7:BA8)</f>
        <v>19490.038</v>
      </c>
      <c r="BB6" s="15">
        <f t="shared" si="2"/>
        <v>20427.885999999999</v>
      </c>
      <c r="BC6" s="15">
        <f t="shared" si="2"/>
        <v>20973.670000000002</v>
      </c>
      <c r="BD6" s="15">
        <f t="shared" si="2"/>
        <v>22044.595999999998</v>
      </c>
      <c r="BE6" s="15">
        <f t="shared" si="2"/>
        <v>22889.077000000001</v>
      </c>
      <c r="BF6" s="15">
        <f t="shared" si="2"/>
        <v>22903.611000000001</v>
      </c>
      <c r="BG6" s="15">
        <f t="shared" si="2"/>
        <v>22918.203000000001</v>
      </c>
      <c r="BH6" s="15">
        <f t="shared" si="2"/>
        <v>23955.559000000001</v>
      </c>
      <c r="BI6" s="15">
        <f t="shared" ref="BI6:BN6" si="3">SUM(BI7:BI8)</f>
        <v>24214.287</v>
      </c>
      <c r="BJ6" s="15">
        <f t="shared" si="3"/>
        <v>25420.633999999998</v>
      </c>
      <c r="BK6" s="15">
        <f t="shared" si="3"/>
        <v>25923.733</v>
      </c>
      <c r="BL6" s="15">
        <f t="shared" si="3"/>
        <v>27587.119999999999</v>
      </c>
      <c r="BM6" s="15">
        <f t="shared" si="3"/>
        <v>26961.944000000003</v>
      </c>
      <c r="BN6" s="15">
        <f t="shared" si="3"/>
        <v>27565.703999999998</v>
      </c>
      <c r="BO6" s="15">
        <f t="shared" ref="BO6:BY6" si="4">SUM(BO7:BO8)</f>
        <v>28422.185999999998</v>
      </c>
      <c r="BP6" s="15">
        <f t="shared" si="4"/>
        <v>29304.414000000001</v>
      </c>
      <c r="BQ6" s="15">
        <f t="shared" si="4"/>
        <v>30678.046999999999</v>
      </c>
      <c r="BR6" s="15">
        <f t="shared" si="4"/>
        <v>31264.55</v>
      </c>
      <c r="BS6" s="15">
        <f t="shared" si="4"/>
        <v>32407.49</v>
      </c>
      <c r="BT6" s="15">
        <f t="shared" ref="BT6:BX6" si="5">SUM(BT7:BT8)</f>
        <v>32701.434000000001</v>
      </c>
      <c r="BU6" s="15">
        <f t="shared" si="5"/>
        <v>34309.385999999999</v>
      </c>
      <c r="BV6" s="15">
        <f t="shared" si="5"/>
        <v>33940.167999999998</v>
      </c>
      <c r="BW6" s="15">
        <f t="shared" si="5"/>
        <v>35361.968000000001</v>
      </c>
      <c r="BX6" s="15">
        <f t="shared" si="5"/>
        <v>35297.127</v>
      </c>
      <c r="BY6" s="15">
        <f t="shared" si="4"/>
        <v>36801.737000000001</v>
      </c>
      <c r="BZ6" s="15">
        <f t="shared" ref="BZ6:CB6" si="6">SUM(BZ7:BZ8)</f>
        <v>33093.451000000001</v>
      </c>
      <c r="CA6" s="15">
        <f t="shared" si="6"/>
        <v>34508.108999999997</v>
      </c>
      <c r="CB6" s="15">
        <f t="shared" si="6"/>
        <v>37806.373999999996</v>
      </c>
    </row>
    <row r="7" spans="1:80">
      <c r="A7" s="3" t="s">
        <v>1</v>
      </c>
      <c r="B7" s="34">
        <v>1556.644857990701</v>
      </c>
      <c r="C7" s="35">
        <v>1674.1108188831477</v>
      </c>
      <c r="D7" s="35">
        <v>1666.9524231467105</v>
      </c>
      <c r="E7" s="35">
        <v>1534.1456085582245</v>
      </c>
      <c r="F7" s="35">
        <v>1678.7032315722649</v>
      </c>
      <c r="G7" s="35">
        <v>1805.0979384039833</v>
      </c>
      <c r="H7" s="35">
        <v>1797.2767074387032</v>
      </c>
      <c r="I7" s="35">
        <v>1654.6371332105502</v>
      </c>
      <c r="J7" s="35">
        <v>1798.8623049827836</v>
      </c>
      <c r="K7" s="35">
        <v>1935.2839612689556</v>
      </c>
      <c r="L7" s="35">
        <v>1927.5331871555527</v>
      </c>
      <c r="M7" s="35">
        <v>1772.8791399497682</v>
      </c>
      <c r="N7" s="35">
        <v>2019.7323356272354</v>
      </c>
      <c r="O7" s="35">
        <v>2173.5363886236032</v>
      </c>
      <c r="P7" s="35">
        <v>2163.6977481577774</v>
      </c>
      <c r="Q7" s="35">
        <v>1989.8148370678896</v>
      </c>
      <c r="R7" s="35">
        <v>2193.8580319692555</v>
      </c>
      <c r="S7" s="35">
        <v>2339.4292090133199</v>
      </c>
      <c r="T7" s="35">
        <v>2256.1022593949933</v>
      </c>
      <c r="U7" s="35">
        <v>2057.3223072934434</v>
      </c>
      <c r="V7" s="35">
        <v>2295.9953895420658</v>
      </c>
      <c r="W7" s="35">
        <v>2495.7999363359431</v>
      </c>
      <c r="X7" s="35">
        <v>2435.4630191300744</v>
      </c>
      <c r="Y7" s="35">
        <v>2218.8324035779542</v>
      </c>
      <c r="Z7" s="35">
        <v>2475.5200661411777</v>
      </c>
      <c r="AA7" s="35">
        <v>2655.2293196499563</v>
      </c>
      <c r="AB7" s="35">
        <v>2559.8529001899901</v>
      </c>
      <c r="AC7" s="35">
        <v>2326.9336442456515</v>
      </c>
      <c r="AD7" s="35">
        <v>2660.4429530201342</v>
      </c>
      <c r="AE7" s="35">
        <v>3101.1886043007808</v>
      </c>
      <c r="AF7" s="35">
        <v>3119.5530064374743</v>
      </c>
      <c r="AG7" s="35">
        <v>2777.8154362416108</v>
      </c>
      <c r="AH7" s="35">
        <v>3200.03</v>
      </c>
      <c r="AI7" s="35">
        <v>3546.7849999999999</v>
      </c>
      <c r="AJ7" s="35">
        <v>3518.03</v>
      </c>
      <c r="AK7" s="35">
        <v>3165.4749999999999</v>
      </c>
      <c r="AL7" s="35">
        <v>3192.1080000000002</v>
      </c>
      <c r="AM7" s="35">
        <v>3416.3069999999998</v>
      </c>
      <c r="AN7" s="35">
        <v>3391.1060000000002</v>
      </c>
      <c r="AO7" s="35">
        <v>3036.7890000000002</v>
      </c>
      <c r="AP7" s="35">
        <v>2958.2750000000001</v>
      </c>
      <c r="AQ7" s="35">
        <v>3189.9259999999999</v>
      </c>
      <c r="AR7" s="35">
        <v>3221.2739999999999</v>
      </c>
      <c r="AS7" s="35">
        <v>2852.5250000000001</v>
      </c>
      <c r="AT7" s="35">
        <v>3117.413</v>
      </c>
      <c r="AU7" s="35">
        <v>3342.67</v>
      </c>
      <c r="AV7" s="35">
        <v>3373.4459999999999</v>
      </c>
      <c r="AW7" s="35">
        <v>3057.4720000000002</v>
      </c>
      <c r="AX7" s="35">
        <v>3572.6779999999999</v>
      </c>
      <c r="AY7" s="35">
        <v>3797.0590000000002</v>
      </c>
      <c r="AZ7" s="35">
        <v>3845.4209999999998</v>
      </c>
      <c r="BA7" s="35">
        <v>3493.8429999999998</v>
      </c>
      <c r="BB7" s="35">
        <v>4174.2340000000004</v>
      </c>
      <c r="BC7" s="35">
        <v>4235.9340000000002</v>
      </c>
      <c r="BD7" s="35">
        <v>4259.4579999999996</v>
      </c>
      <c r="BE7" s="35">
        <v>3990.3739999999998</v>
      </c>
      <c r="BF7" s="35">
        <v>4687.9059999999999</v>
      </c>
      <c r="BG7" s="35">
        <v>4743.3270000000002</v>
      </c>
      <c r="BH7" s="35">
        <v>4687.2309999999998</v>
      </c>
      <c r="BI7" s="35">
        <v>4272.5360000000001</v>
      </c>
      <c r="BJ7" s="35">
        <v>4995.4459999999999</v>
      </c>
      <c r="BK7" s="35">
        <v>5085.625</v>
      </c>
      <c r="BL7" s="35">
        <v>4948.8509999999997</v>
      </c>
      <c r="BM7" s="35">
        <v>4464.0780000000004</v>
      </c>
      <c r="BN7" s="35">
        <v>5082.8119999999999</v>
      </c>
      <c r="BO7" s="35">
        <v>5251.4939999999997</v>
      </c>
      <c r="BP7" s="35">
        <v>5066.1620000000003</v>
      </c>
      <c r="BQ7" s="35">
        <v>4589.7330000000002</v>
      </c>
      <c r="BR7" s="35">
        <v>5476.5690000000004</v>
      </c>
      <c r="BS7" s="35">
        <v>5623.5569999999998</v>
      </c>
      <c r="BT7" s="35">
        <v>5502.643</v>
      </c>
      <c r="BU7" s="35">
        <v>5018.232</v>
      </c>
      <c r="BV7" s="35">
        <v>5800.2120000000004</v>
      </c>
      <c r="BW7" s="35">
        <v>6049.6329999999998</v>
      </c>
      <c r="BX7" s="35">
        <v>5900.4139999999998</v>
      </c>
      <c r="BY7" s="35">
        <v>5369.741</v>
      </c>
      <c r="BZ7" s="35">
        <v>6160.9129999999996</v>
      </c>
      <c r="CA7" s="35">
        <v>6518.1949999999997</v>
      </c>
      <c r="CB7" s="35">
        <v>6328.8810000000003</v>
      </c>
    </row>
    <row r="8" spans="1:80">
      <c r="A8" s="68" t="s">
        <v>2</v>
      </c>
      <c r="B8" s="36">
        <v>4340.668948607432</v>
      </c>
      <c r="C8" s="37">
        <v>4419.4855561418317</v>
      </c>
      <c r="D8" s="37">
        <v>4741.070999369128</v>
      </c>
      <c r="E8" s="37">
        <v>5065.2725945125403</v>
      </c>
      <c r="F8" s="37">
        <v>4880</v>
      </c>
      <c r="G8" s="37">
        <v>4780</v>
      </c>
      <c r="H8" s="37">
        <v>5002</v>
      </c>
      <c r="I8" s="37">
        <v>5307</v>
      </c>
      <c r="J8" s="37">
        <v>5364.13</v>
      </c>
      <c r="K8" s="37">
        <v>5254.12</v>
      </c>
      <c r="L8" s="37">
        <v>5553.12</v>
      </c>
      <c r="M8" s="37">
        <v>5889.13</v>
      </c>
      <c r="N8" s="37">
        <v>5823.8441513288535</v>
      </c>
      <c r="O8" s="37">
        <v>5672.8630551139677</v>
      </c>
      <c r="P8" s="37">
        <v>5852.0272892889652</v>
      </c>
      <c r="Q8" s="37">
        <v>6300.9444153678924</v>
      </c>
      <c r="R8" s="37">
        <v>6193.9308573285334</v>
      </c>
      <c r="S8" s="37">
        <v>6375.1700039418347</v>
      </c>
      <c r="T8" s="37">
        <v>6733.2204668236363</v>
      </c>
      <c r="U8" s="37">
        <v>6882.2572109293005</v>
      </c>
      <c r="V8" s="37">
        <v>6895.6785851829081</v>
      </c>
      <c r="W8" s="37">
        <v>6881.5405699157791</v>
      </c>
      <c r="X8" s="37">
        <v>7141.2574197695903</v>
      </c>
      <c r="Y8" s="37">
        <v>7516.5437396184052</v>
      </c>
      <c r="Z8" s="37">
        <v>7546.4684440495348</v>
      </c>
      <c r="AA8" s="37">
        <v>7554.5201575134442</v>
      </c>
      <c r="AB8" s="37">
        <v>7935.9700828661753</v>
      </c>
      <c r="AC8" s="37">
        <v>8447.2538878244522</v>
      </c>
      <c r="AD8" s="37">
        <v>8295.5</v>
      </c>
      <c r="AE8" s="37">
        <v>8294</v>
      </c>
      <c r="AF8" s="37">
        <v>8878.7999999999993</v>
      </c>
      <c r="AG8" s="37">
        <v>9374.73</v>
      </c>
      <c r="AH8" s="37">
        <v>8975.2219999999998</v>
      </c>
      <c r="AI8" s="37">
        <v>8583.6650000000009</v>
      </c>
      <c r="AJ8" s="37">
        <v>9037.3809999999994</v>
      </c>
      <c r="AK8" s="37">
        <v>9412.1119999999992</v>
      </c>
      <c r="AL8" s="37">
        <v>9449</v>
      </c>
      <c r="AM8" s="37">
        <v>9496</v>
      </c>
      <c r="AN8" s="37">
        <v>9737.5</v>
      </c>
      <c r="AO8" s="37">
        <v>10173.85</v>
      </c>
      <c r="AP8" s="37">
        <v>9899.0419999999995</v>
      </c>
      <c r="AQ8" s="37">
        <v>9951.7909999999993</v>
      </c>
      <c r="AR8" s="37">
        <v>10820.174999999999</v>
      </c>
      <c r="AS8" s="37">
        <v>11370.941999999999</v>
      </c>
      <c r="AT8" s="37">
        <v>11612.197</v>
      </c>
      <c r="AU8" s="37">
        <v>11694.733</v>
      </c>
      <c r="AV8" s="37">
        <v>12638.192999999999</v>
      </c>
      <c r="AW8" s="37">
        <v>13589.867</v>
      </c>
      <c r="AX8" s="37">
        <v>13567.036</v>
      </c>
      <c r="AY8" s="37">
        <v>13846.642</v>
      </c>
      <c r="AZ8" s="37">
        <v>14811.428</v>
      </c>
      <c r="BA8" s="37">
        <v>15996.195</v>
      </c>
      <c r="BB8" s="37">
        <v>16253.652</v>
      </c>
      <c r="BC8" s="37">
        <v>16737.736000000001</v>
      </c>
      <c r="BD8" s="37">
        <v>17785.137999999999</v>
      </c>
      <c r="BE8" s="37">
        <v>18898.703000000001</v>
      </c>
      <c r="BF8" s="35">
        <v>18215.705000000002</v>
      </c>
      <c r="BG8" s="35">
        <v>18174.876</v>
      </c>
      <c r="BH8" s="35">
        <v>19268.328000000001</v>
      </c>
      <c r="BI8" s="35">
        <v>19941.751</v>
      </c>
      <c r="BJ8" s="35">
        <v>20425.187999999998</v>
      </c>
      <c r="BK8" s="35">
        <v>20838.108</v>
      </c>
      <c r="BL8" s="35">
        <v>22638.269</v>
      </c>
      <c r="BM8" s="35">
        <v>22497.866000000002</v>
      </c>
      <c r="BN8" s="35">
        <v>22482.892</v>
      </c>
      <c r="BO8" s="35">
        <v>23170.691999999999</v>
      </c>
      <c r="BP8" s="35">
        <v>24238.252</v>
      </c>
      <c r="BQ8" s="35">
        <v>26088.313999999998</v>
      </c>
      <c r="BR8" s="35">
        <v>25787.981</v>
      </c>
      <c r="BS8" s="35">
        <v>26783.933000000001</v>
      </c>
      <c r="BT8" s="35">
        <v>27198.791000000001</v>
      </c>
      <c r="BU8" s="35">
        <v>29291.153999999999</v>
      </c>
      <c r="BV8" s="35">
        <v>28139.955999999998</v>
      </c>
      <c r="BW8" s="35">
        <v>29312.334999999999</v>
      </c>
      <c r="BX8" s="35">
        <v>29396.713</v>
      </c>
      <c r="BY8" s="35">
        <v>31431.995999999999</v>
      </c>
      <c r="BZ8" s="35">
        <v>26932.538</v>
      </c>
      <c r="CA8" s="35">
        <v>27989.914000000001</v>
      </c>
      <c r="CB8" s="35">
        <v>31477.492999999999</v>
      </c>
    </row>
    <row r="9" spans="1:80">
      <c r="A9" s="2" t="s">
        <v>3</v>
      </c>
      <c r="B9" s="31">
        <f t="shared" ref="B9:Z9" si="7">SUM(B10:B12)</f>
        <v>16921.96612018612</v>
      </c>
      <c r="C9" s="32">
        <f t="shared" si="7"/>
        <v>17168.918775855414</v>
      </c>
      <c r="D9" s="32">
        <f t="shared" si="7"/>
        <v>18139.968713989554</v>
      </c>
      <c r="E9" s="32">
        <f t="shared" si="7"/>
        <v>20589.104912182986</v>
      </c>
      <c r="F9" s="32">
        <f t="shared" si="7"/>
        <v>18467.653194528019</v>
      </c>
      <c r="G9" s="32">
        <f t="shared" si="7"/>
        <v>18532.754650714342</v>
      </c>
      <c r="H9" s="32">
        <f t="shared" si="7"/>
        <v>19572.132192261623</v>
      </c>
      <c r="I9" s="32">
        <f t="shared" si="7"/>
        <v>21423.256529619721</v>
      </c>
      <c r="J9" s="32">
        <f t="shared" si="7"/>
        <v>19391.700445273727</v>
      </c>
      <c r="K9" s="32">
        <f t="shared" si="7"/>
        <v>19960.508734703901</v>
      </c>
      <c r="L9" s="32">
        <f t="shared" si="7"/>
        <v>20765.843990107438</v>
      </c>
      <c r="M9" s="32">
        <f t="shared" si="7"/>
        <v>22919.863064250181</v>
      </c>
      <c r="N9" s="32">
        <f t="shared" si="7"/>
        <v>21357.492297879246</v>
      </c>
      <c r="O9" s="32">
        <f t="shared" si="7"/>
        <v>22110.283403353293</v>
      </c>
      <c r="P9" s="32">
        <f t="shared" si="7"/>
        <v>22858.543839750753</v>
      </c>
      <c r="Q9" s="32">
        <f t="shared" si="7"/>
        <v>25574.002442155266</v>
      </c>
      <c r="R9" s="32">
        <f t="shared" si="7"/>
        <v>22734.149221840245</v>
      </c>
      <c r="S9" s="32">
        <f t="shared" si="7"/>
        <v>23202.392979574121</v>
      </c>
      <c r="T9" s="32">
        <f t="shared" si="7"/>
        <v>23752.169742802165</v>
      </c>
      <c r="U9" s="32">
        <f t="shared" si="7"/>
        <v>26930.397099635589</v>
      </c>
      <c r="V9" s="32">
        <f t="shared" si="7"/>
        <v>24422.986309302509</v>
      </c>
      <c r="W9" s="32">
        <f t="shared" si="7"/>
        <v>25223.008950578402</v>
      </c>
      <c r="X9" s="32">
        <f t="shared" si="7"/>
        <v>26012.488067098271</v>
      </c>
      <c r="Y9" s="32">
        <f t="shared" si="7"/>
        <v>28993.805981369052</v>
      </c>
      <c r="Z9" s="32">
        <f t="shared" si="7"/>
        <v>26110.772578926997</v>
      </c>
      <c r="AA9" s="32">
        <f t="shared" ref="AA9:AZ9" si="8">SUM(AA10:AA12)</f>
        <v>26646.225200082394</v>
      </c>
      <c r="AB9" s="32">
        <f t="shared" si="8"/>
        <v>27326.546046973155</v>
      </c>
      <c r="AC9" s="32">
        <f t="shared" si="8"/>
        <v>30588.591403681105</v>
      </c>
      <c r="AD9" s="32">
        <f t="shared" si="8"/>
        <v>28706.895</v>
      </c>
      <c r="AE9" s="32">
        <f t="shared" si="8"/>
        <v>30093.201000000001</v>
      </c>
      <c r="AF9" s="32">
        <f t="shared" si="8"/>
        <v>30908.773000000001</v>
      </c>
      <c r="AG9" s="32">
        <f t="shared" si="8"/>
        <v>34399.383000000002</v>
      </c>
      <c r="AH9" s="32">
        <f t="shared" si="8"/>
        <v>31036.044000000002</v>
      </c>
      <c r="AI9" s="32">
        <f t="shared" si="8"/>
        <v>31855.903999999999</v>
      </c>
      <c r="AJ9" s="32">
        <f t="shared" si="8"/>
        <v>32383.356</v>
      </c>
      <c r="AK9" s="32">
        <f t="shared" si="8"/>
        <v>36291.732000000004</v>
      </c>
      <c r="AL9" s="32">
        <f t="shared" si="8"/>
        <v>33018.247000000003</v>
      </c>
      <c r="AM9" s="32">
        <f t="shared" si="8"/>
        <v>34444.06</v>
      </c>
      <c r="AN9" s="32">
        <f t="shared" si="8"/>
        <v>34949.395000000004</v>
      </c>
      <c r="AO9" s="32">
        <f t="shared" si="8"/>
        <v>39096.614999999998</v>
      </c>
      <c r="AP9" s="32">
        <f t="shared" si="8"/>
        <v>35826.502999999997</v>
      </c>
      <c r="AQ9" s="32">
        <f t="shared" si="8"/>
        <v>37219.039000000004</v>
      </c>
      <c r="AR9" s="32">
        <f t="shared" si="8"/>
        <v>37841.845000000001</v>
      </c>
      <c r="AS9" s="32">
        <f t="shared" si="8"/>
        <v>42830.296999999999</v>
      </c>
      <c r="AT9" s="32">
        <f t="shared" si="8"/>
        <v>39429.190999999999</v>
      </c>
      <c r="AU9" s="32">
        <f t="shared" si="8"/>
        <v>41658.307999999997</v>
      </c>
      <c r="AV9" s="32">
        <f t="shared" si="8"/>
        <v>42375.584999999999</v>
      </c>
      <c r="AW9" s="32">
        <f t="shared" si="8"/>
        <v>48447.665999999997</v>
      </c>
      <c r="AX9" s="32">
        <f t="shared" si="8"/>
        <v>45255.351999999999</v>
      </c>
      <c r="AY9" s="32">
        <f t="shared" si="8"/>
        <v>48747.248</v>
      </c>
      <c r="AZ9" s="32">
        <f t="shared" si="8"/>
        <v>50164.411</v>
      </c>
      <c r="BA9" s="32">
        <f t="shared" ref="BA9:BH9" si="9">SUM(BA10:BA12)</f>
        <v>57848.127</v>
      </c>
      <c r="BB9" s="32">
        <f t="shared" si="9"/>
        <v>51978.686999999998</v>
      </c>
      <c r="BC9" s="32">
        <f t="shared" si="9"/>
        <v>56120.845000000001</v>
      </c>
      <c r="BD9" s="32">
        <f t="shared" si="9"/>
        <v>58340.877</v>
      </c>
      <c r="BE9" s="32">
        <f t="shared" si="9"/>
        <v>65972.412000000011</v>
      </c>
      <c r="BF9" s="17">
        <f t="shared" si="9"/>
        <v>55396.889000000003</v>
      </c>
      <c r="BG9" s="17">
        <f t="shared" si="9"/>
        <v>58298.638999999996</v>
      </c>
      <c r="BH9" s="17">
        <f t="shared" si="9"/>
        <v>62244.339</v>
      </c>
      <c r="BI9" s="17">
        <f t="shared" ref="BI9:BN9" si="10">SUM(BI10:BI12)</f>
        <v>71110.649000000005</v>
      </c>
      <c r="BJ9" s="17">
        <f t="shared" si="10"/>
        <v>61313.224999999999</v>
      </c>
      <c r="BK9" s="17">
        <f t="shared" si="10"/>
        <v>65299.864999999998</v>
      </c>
      <c r="BL9" s="17">
        <f t="shared" si="10"/>
        <v>67360.31700000001</v>
      </c>
      <c r="BM9" s="17">
        <f t="shared" si="10"/>
        <v>78084.763000000006</v>
      </c>
      <c r="BN9" s="17">
        <f t="shared" si="10"/>
        <v>67132.361999999994</v>
      </c>
      <c r="BO9" s="17">
        <f t="shared" ref="BO9:BY9" si="11">SUM(BO10:BO12)</f>
        <v>69951.89899999999</v>
      </c>
      <c r="BP9" s="17">
        <f t="shared" si="11"/>
        <v>72025.894</v>
      </c>
      <c r="BQ9" s="17">
        <f t="shared" si="11"/>
        <v>83427.335000000006</v>
      </c>
      <c r="BR9" s="17">
        <f t="shared" si="11"/>
        <v>73116.486999999994</v>
      </c>
      <c r="BS9" s="17">
        <f t="shared" si="11"/>
        <v>76740.467000000004</v>
      </c>
      <c r="BT9" s="17">
        <f t="shared" ref="BT9:BX9" si="12">SUM(BT10:BT12)</f>
        <v>78826.125</v>
      </c>
      <c r="BU9" s="17">
        <f t="shared" si="12"/>
        <v>91316.304000000004</v>
      </c>
      <c r="BV9" s="17">
        <f t="shared" si="12"/>
        <v>79933.36</v>
      </c>
      <c r="BW9" s="17">
        <f t="shared" si="12"/>
        <v>84380.849000000002</v>
      </c>
      <c r="BX9" s="17">
        <f t="shared" si="12"/>
        <v>85789.478000000003</v>
      </c>
      <c r="BY9" s="17">
        <f t="shared" si="11"/>
        <v>99039.163</v>
      </c>
      <c r="BZ9" s="17">
        <f t="shared" ref="BZ9:CB9" si="13">SUM(BZ10:BZ12)</f>
        <v>86438.7</v>
      </c>
      <c r="CA9" s="17">
        <f t="shared" si="13"/>
        <v>90944.375999999989</v>
      </c>
      <c r="CB9" s="17">
        <f t="shared" si="13"/>
        <v>92279.069999999992</v>
      </c>
    </row>
    <row r="10" spans="1:80">
      <c r="A10" s="3" t="s">
        <v>4</v>
      </c>
      <c r="B10" s="34">
        <v>13221.256453817226</v>
      </c>
      <c r="C10" s="35">
        <v>13255.509979536917</v>
      </c>
      <c r="D10" s="35">
        <v>14160.085146395615</v>
      </c>
      <c r="E10" s="35">
        <v>16268.409803575338</v>
      </c>
      <c r="F10" s="35">
        <v>14380.89858818364</v>
      </c>
      <c r="G10" s="35">
        <v>14247.61152300285</v>
      </c>
      <c r="H10" s="35">
        <v>15143.143437131388</v>
      </c>
      <c r="I10" s="35">
        <v>16641.237661801362</v>
      </c>
      <c r="J10" s="35">
        <v>15025.542445500703</v>
      </c>
      <c r="K10" s="35">
        <v>15291.488381675728</v>
      </c>
      <c r="L10" s="35">
        <v>15968.441673757607</v>
      </c>
      <c r="M10" s="35">
        <v>17715.233010071446</v>
      </c>
      <c r="N10" s="35">
        <v>16958.105386673575</v>
      </c>
      <c r="O10" s="35">
        <v>17401.32287227716</v>
      </c>
      <c r="P10" s="35">
        <v>18010.74691498209</v>
      </c>
      <c r="Q10" s="35">
        <v>20307.419340382487</v>
      </c>
      <c r="R10" s="35">
        <v>17907.338248399676</v>
      </c>
      <c r="S10" s="35">
        <v>18301.29364451312</v>
      </c>
      <c r="T10" s="35">
        <v>18779.883959484698</v>
      </c>
      <c r="U10" s="35">
        <v>21265.530921663394</v>
      </c>
      <c r="V10" s="35">
        <v>19475.094096715631</v>
      </c>
      <c r="W10" s="35">
        <v>20180.166031947123</v>
      </c>
      <c r="X10" s="35">
        <v>20751.274299484634</v>
      </c>
      <c r="Y10" s="35">
        <v>23188.808704142084</v>
      </c>
      <c r="Z10" s="35">
        <v>21038.794029915643</v>
      </c>
      <c r="AA10" s="35">
        <v>21518.952531775401</v>
      </c>
      <c r="AB10" s="35">
        <v>22016.02227646796</v>
      </c>
      <c r="AC10" s="35">
        <v>24741.752237339788</v>
      </c>
      <c r="AD10" s="35">
        <v>23258.2</v>
      </c>
      <c r="AE10" s="35">
        <v>24376.3</v>
      </c>
      <c r="AF10" s="35">
        <v>25008.58</v>
      </c>
      <c r="AG10" s="35">
        <v>27761</v>
      </c>
      <c r="AH10" s="35">
        <v>24950.699000000001</v>
      </c>
      <c r="AI10" s="35">
        <v>25483.152999999998</v>
      </c>
      <c r="AJ10" s="35">
        <v>25804.203000000001</v>
      </c>
      <c r="AK10" s="35">
        <v>28895</v>
      </c>
      <c r="AL10" s="35">
        <v>26541.346999999998</v>
      </c>
      <c r="AM10" s="35">
        <v>27462.06</v>
      </c>
      <c r="AN10" s="35">
        <v>27791.325000000001</v>
      </c>
      <c r="AO10" s="35">
        <v>30960.437999999998</v>
      </c>
      <c r="AP10" s="35">
        <v>28731.671999999999</v>
      </c>
      <c r="AQ10" s="35">
        <v>29255.912</v>
      </c>
      <c r="AR10" s="35">
        <v>29706.28</v>
      </c>
      <c r="AS10" s="35">
        <v>33550</v>
      </c>
      <c r="AT10" s="35">
        <v>31131.003000000001</v>
      </c>
      <c r="AU10" s="35">
        <v>32435.731</v>
      </c>
      <c r="AV10" s="35">
        <v>32968.911</v>
      </c>
      <c r="AW10" s="35">
        <v>37931.275999999998</v>
      </c>
      <c r="AX10" s="35">
        <v>35285.227999999996</v>
      </c>
      <c r="AY10" s="35">
        <v>36944.97</v>
      </c>
      <c r="AZ10" s="35">
        <v>37981</v>
      </c>
      <c r="BA10" s="35">
        <v>44115</v>
      </c>
      <c r="BB10" s="35">
        <v>40489.53</v>
      </c>
      <c r="BC10" s="35">
        <v>42462.7</v>
      </c>
      <c r="BD10" s="35">
        <v>44023.472999999998</v>
      </c>
      <c r="BE10" s="35">
        <v>50210.599000000002</v>
      </c>
      <c r="BF10" s="35">
        <v>42489.856</v>
      </c>
      <c r="BG10" s="35">
        <v>43329.14</v>
      </c>
      <c r="BH10" s="35">
        <v>46265.8</v>
      </c>
      <c r="BI10" s="35">
        <v>53021.4</v>
      </c>
      <c r="BJ10" s="35">
        <v>47272.39</v>
      </c>
      <c r="BK10" s="35">
        <v>48865.2</v>
      </c>
      <c r="BL10" s="35">
        <v>50493.5</v>
      </c>
      <c r="BM10" s="35">
        <v>59048.6</v>
      </c>
      <c r="BN10" s="35">
        <v>51226.932999999997</v>
      </c>
      <c r="BO10" s="35">
        <v>51969.282999999996</v>
      </c>
      <c r="BP10" s="35">
        <v>53080.101999999999</v>
      </c>
      <c r="BQ10" s="35">
        <v>62287.612000000001</v>
      </c>
      <c r="BR10" s="35">
        <v>55611.446000000004</v>
      </c>
      <c r="BS10" s="35">
        <v>56520.091</v>
      </c>
      <c r="BT10" s="35">
        <v>57952.4</v>
      </c>
      <c r="BU10" s="35">
        <v>67998.467000000004</v>
      </c>
      <c r="BV10" s="35">
        <v>60768.489000000001</v>
      </c>
      <c r="BW10" s="35">
        <v>62330.663999999997</v>
      </c>
      <c r="BX10" s="35">
        <v>63621.43</v>
      </c>
      <c r="BY10" s="35">
        <v>74001.876999999993</v>
      </c>
      <c r="BZ10" s="35">
        <v>66063.612999999998</v>
      </c>
      <c r="CA10" s="35">
        <v>67561.858999999997</v>
      </c>
      <c r="CB10" s="35">
        <v>68786.563999999998</v>
      </c>
    </row>
    <row r="11" spans="1:80">
      <c r="A11" s="3" t="s">
        <v>5</v>
      </c>
      <c r="B11" s="34">
        <v>1083.2189331763727</v>
      </c>
      <c r="C11" s="35">
        <v>1219.9058575985548</v>
      </c>
      <c r="D11" s="35">
        <v>1282.0634881934593</v>
      </c>
      <c r="E11" s="35">
        <v>1346.9149486857355</v>
      </c>
      <c r="F11" s="35">
        <v>1342.1932588991497</v>
      </c>
      <c r="G11" s="35">
        <v>1497.3306607352899</v>
      </c>
      <c r="H11" s="35">
        <v>1579.7143151424145</v>
      </c>
      <c r="I11" s="35">
        <v>1672.8467038944002</v>
      </c>
      <c r="J11" s="35">
        <v>1478.6574252817643</v>
      </c>
      <c r="K11" s="35">
        <v>1653.1001474029097</v>
      </c>
      <c r="L11" s="35">
        <v>1722.3965674418494</v>
      </c>
      <c r="M11" s="35">
        <v>1818.1297720043149</v>
      </c>
      <c r="N11" s="35">
        <v>1472.6868105529327</v>
      </c>
      <c r="O11" s="35">
        <v>1648.9605310761344</v>
      </c>
      <c r="P11" s="35">
        <v>1736.7969247686615</v>
      </c>
      <c r="Q11" s="35">
        <v>1876.0131017727811</v>
      </c>
      <c r="R11" s="35">
        <v>1771.1009734405693</v>
      </c>
      <c r="S11" s="35">
        <v>1835.5993350610015</v>
      </c>
      <c r="T11" s="35">
        <v>1892.2857833174687</v>
      </c>
      <c r="U11" s="35">
        <v>2272.8661779721938</v>
      </c>
      <c r="V11" s="35">
        <v>1864.7870515042853</v>
      </c>
      <c r="W11" s="35">
        <v>1950.9157767617337</v>
      </c>
      <c r="X11" s="35">
        <v>2065.0864125681182</v>
      </c>
      <c r="Y11" s="35">
        <v>2297.4336714021647</v>
      </c>
      <c r="Z11" s="35">
        <v>1922.4695965200792</v>
      </c>
      <c r="AA11" s="35">
        <v>1976.9395684214817</v>
      </c>
      <c r="AB11" s="35">
        <v>2056.041182028297</v>
      </c>
      <c r="AC11" s="35">
        <v>2263.1071781534806</v>
      </c>
      <c r="AD11" s="35">
        <v>2237.6950000000002</v>
      </c>
      <c r="AE11" s="35">
        <v>2438.9009999999998</v>
      </c>
      <c r="AF11" s="35">
        <v>2450.1930000000002</v>
      </c>
      <c r="AG11" s="35">
        <v>2753.3829999999998</v>
      </c>
      <c r="AH11" s="35">
        <v>2518.3449999999998</v>
      </c>
      <c r="AI11" s="35">
        <v>2664.7510000000002</v>
      </c>
      <c r="AJ11" s="35">
        <v>2647.1529999999998</v>
      </c>
      <c r="AK11" s="35">
        <v>3015.732</v>
      </c>
      <c r="AL11" s="35">
        <v>2530.9</v>
      </c>
      <c r="AM11" s="35">
        <v>2817</v>
      </c>
      <c r="AN11" s="35">
        <v>2732.07</v>
      </c>
      <c r="AO11" s="35">
        <v>3213.1770000000001</v>
      </c>
      <c r="AP11" s="35">
        <v>2794.8310000000001</v>
      </c>
      <c r="AQ11" s="35">
        <v>3107.127</v>
      </c>
      <c r="AR11" s="35">
        <v>3010.5650000000001</v>
      </c>
      <c r="AS11" s="35">
        <v>3538.297</v>
      </c>
      <c r="AT11" s="35">
        <v>3112.1880000000001</v>
      </c>
      <c r="AU11" s="35">
        <v>3483.5770000000002</v>
      </c>
      <c r="AV11" s="35">
        <v>3372.674</v>
      </c>
      <c r="AW11" s="35">
        <v>3875.39</v>
      </c>
      <c r="AX11" s="35">
        <v>3402.1239999999998</v>
      </c>
      <c r="AY11" s="35">
        <v>3830.2779999999998</v>
      </c>
      <c r="AZ11" s="35">
        <v>3803.4110000000001</v>
      </c>
      <c r="BA11" s="35">
        <v>4424.1270000000004</v>
      </c>
      <c r="BB11" s="35">
        <v>3851.1570000000002</v>
      </c>
      <c r="BC11" s="35">
        <v>4354.1450000000004</v>
      </c>
      <c r="BD11" s="35">
        <v>4399.4040000000005</v>
      </c>
      <c r="BE11" s="35">
        <v>5017.8130000000001</v>
      </c>
      <c r="BF11" s="35">
        <v>4299.0330000000004</v>
      </c>
      <c r="BG11" s="35">
        <v>4725.4989999999998</v>
      </c>
      <c r="BH11" s="35">
        <v>5153.5389999999998</v>
      </c>
      <c r="BI11" s="35">
        <v>5828.2489999999998</v>
      </c>
      <c r="BJ11" s="35">
        <v>4776.835</v>
      </c>
      <c r="BK11" s="35">
        <v>5298.665</v>
      </c>
      <c r="BL11" s="35">
        <v>5610.817</v>
      </c>
      <c r="BM11" s="35">
        <v>6405.1629999999996</v>
      </c>
      <c r="BN11" s="35">
        <v>5764.5290000000005</v>
      </c>
      <c r="BO11" s="35">
        <v>6167.6660000000002</v>
      </c>
      <c r="BP11" s="35">
        <v>6480.7920000000004</v>
      </c>
      <c r="BQ11" s="35">
        <v>7640.723</v>
      </c>
      <c r="BR11" s="35">
        <v>6469.0410000000002</v>
      </c>
      <c r="BS11" s="35">
        <v>7026.3760000000002</v>
      </c>
      <c r="BT11" s="35">
        <v>7398.7250000000004</v>
      </c>
      <c r="BU11" s="35">
        <v>8646.8369999999995</v>
      </c>
      <c r="BV11" s="35">
        <v>7174.8710000000001</v>
      </c>
      <c r="BW11" s="35">
        <v>7850.1850000000004</v>
      </c>
      <c r="BX11" s="35">
        <v>7918.0479999999998</v>
      </c>
      <c r="BY11" s="35">
        <v>9487.2860000000001</v>
      </c>
      <c r="BZ11" s="35">
        <v>7788.0870000000004</v>
      </c>
      <c r="CA11" s="35">
        <v>8467.5169999999998</v>
      </c>
      <c r="CB11" s="35">
        <v>8492.5059999999994</v>
      </c>
    </row>
    <row r="12" spans="1:80">
      <c r="A12" s="68" t="s">
        <v>6</v>
      </c>
      <c r="B12" s="36">
        <v>2617.4907331925219</v>
      </c>
      <c r="C12" s="37">
        <v>2693.5029387199434</v>
      </c>
      <c r="D12" s="37">
        <v>2697.8200794004806</v>
      </c>
      <c r="E12" s="37">
        <v>2973.7801599219133</v>
      </c>
      <c r="F12" s="37">
        <v>2744.5613474452298</v>
      </c>
      <c r="G12" s="37">
        <v>2787.8124669762001</v>
      </c>
      <c r="H12" s="37">
        <v>2849.2744399878202</v>
      </c>
      <c r="I12" s="37">
        <v>3109.1721639239599</v>
      </c>
      <c r="J12" s="37">
        <v>2887.5005744912601</v>
      </c>
      <c r="K12" s="37">
        <v>3015.9202056252602</v>
      </c>
      <c r="L12" s="37">
        <v>3075.00574890798</v>
      </c>
      <c r="M12" s="37">
        <v>3386.5002821744201</v>
      </c>
      <c r="N12" s="37">
        <v>2926.7001006527389</v>
      </c>
      <c r="O12" s="37">
        <v>3060</v>
      </c>
      <c r="P12" s="37">
        <v>3111</v>
      </c>
      <c r="Q12" s="37">
        <v>3390.57</v>
      </c>
      <c r="R12" s="37">
        <v>3055.71</v>
      </c>
      <c r="S12" s="37">
        <v>3065.5</v>
      </c>
      <c r="T12" s="37">
        <v>3080</v>
      </c>
      <c r="U12" s="37">
        <v>3392</v>
      </c>
      <c r="V12" s="37">
        <v>3083.1051610825921</v>
      </c>
      <c r="W12" s="37">
        <v>3091.9271418695471</v>
      </c>
      <c r="X12" s="37">
        <v>3196.1273550455194</v>
      </c>
      <c r="Y12" s="37">
        <v>3507.5636058248033</v>
      </c>
      <c r="Z12" s="37">
        <v>3149.508952491271</v>
      </c>
      <c r="AA12" s="37">
        <v>3150.3330998855099</v>
      </c>
      <c r="AB12" s="37">
        <v>3254.4825884768979</v>
      </c>
      <c r="AC12" s="37">
        <v>3583.7319881878343</v>
      </c>
      <c r="AD12" s="37">
        <v>3211</v>
      </c>
      <c r="AE12" s="37">
        <v>3278</v>
      </c>
      <c r="AF12" s="37">
        <v>3450</v>
      </c>
      <c r="AG12" s="37">
        <v>3885</v>
      </c>
      <c r="AH12" s="37">
        <v>3567</v>
      </c>
      <c r="AI12" s="37">
        <v>3708</v>
      </c>
      <c r="AJ12" s="37">
        <v>3932</v>
      </c>
      <c r="AK12" s="37">
        <v>4381</v>
      </c>
      <c r="AL12" s="37">
        <v>3946</v>
      </c>
      <c r="AM12" s="37">
        <v>4165</v>
      </c>
      <c r="AN12" s="37">
        <v>4426</v>
      </c>
      <c r="AO12" s="37">
        <v>4923</v>
      </c>
      <c r="AP12" s="37">
        <v>4300</v>
      </c>
      <c r="AQ12" s="37">
        <v>4856</v>
      </c>
      <c r="AR12" s="37">
        <v>5125</v>
      </c>
      <c r="AS12" s="37">
        <v>5742</v>
      </c>
      <c r="AT12" s="37">
        <v>5186</v>
      </c>
      <c r="AU12" s="37">
        <v>5739</v>
      </c>
      <c r="AV12" s="37">
        <v>6034</v>
      </c>
      <c r="AW12" s="37">
        <v>6641</v>
      </c>
      <c r="AX12" s="37">
        <v>6568</v>
      </c>
      <c r="AY12" s="37">
        <v>7972</v>
      </c>
      <c r="AZ12" s="37">
        <v>8380</v>
      </c>
      <c r="BA12" s="37">
        <v>9309</v>
      </c>
      <c r="BB12" s="37">
        <v>7638</v>
      </c>
      <c r="BC12" s="37">
        <v>9304</v>
      </c>
      <c r="BD12" s="37">
        <v>9918</v>
      </c>
      <c r="BE12" s="37">
        <v>10744</v>
      </c>
      <c r="BF12" s="37">
        <v>8608</v>
      </c>
      <c r="BG12" s="37">
        <v>10244</v>
      </c>
      <c r="BH12" s="37">
        <v>10825</v>
      </c>
      <c r="BI12" s="37">
        <v>12261</v>
      </c>
      <c r="BJ12" s="37">
        <v>9264</v>
      </c>
      <c r="BK12" s="37">
        <v>11136</v>
      </c>
      <c r="BL12" s="37">
        <v>11256</v>
      </c>
      <c r="BM12" s="37">
        <v>12631</v>
      </c>
      <c r="BN12" s="37">
        <v>10140.9</v>
      </c>
      <c r="BO12" s="37">
        <v>11814.95</v>
      </c>
      <c r="BP12" s="37">
        <v>12465</v>
      </c>
      <c r="BQ12" s="37">
        <v>13499</v>
      </c>
      <c r="BR12" s="37">
        <v>11036</v>
      </c>
      <c r="BS12" s="37">
        <v>13194</v>
      </c>
      <c r="BT12" s="37">
        <v>13475</v>
      </c>
      <c r="BU12" s="37">
        <v>14671</v>
      </c>
      <c r="BV12" s="37">
        <v>11990</v>
      </c>
      <c r="BW12" s="37">
        <v>14200</v>
      </c>
      <c r="BX12" s="37">
        <v>14250</v>
      </c>
      <c r="BY12" s="37">
        <v>15550</v>
      </c>
      <c r="BZ12" s="37">
        <v>12587</v>
      </c>
      <c r="CA12" s="37">
        <v>14915</v>
      </c>
      <c r="CB12" s="37">
        <v>15000</v>
      </c>
    </row>
    <row r="13" spans="1:80">
      <c r="A13" s="2" t="s">
        <v>7</v>
      </c>
      <c r="B13" s="31">
        <f t="shared" ref="B13:Y13" si="14">SUM(B14:B18)</f>
        <v>42083.218699476303</v>
      </c>
      <c r="C13" s="32">
        <f t="shared" si="14"/>
        <v>43986.518847049148</v>
      </c>
      <c r="D13" s="32">
        <f t="shared" si="14"/>
        <v>45067.446732855809</v>
      </c>
      <c r="E13" s="32">
        <f t="shared" si="14"/>
        <v>47556.762136432211</v>
      </c>
      <c r="F13" s="32">
        <f t="shared" si="14"/>
        <v>47849.744928549466</v>
      </c>
      <c r="G13" s="32">
        <f t="shared" si="14"/>
        <v>50780.235617605678</v>
      </c>
      <c r="H13" s="32">
        <f t="shared" si="14"/>
        <v>51925.790897101906</v>
      </c>
      <c r="I13" s="32">
        <f t="shared" si="14"/>
        <v>54583.102224661707</v>
      </c>
      <c r="J13" s="32">
        <f t="shared" si="14"/>
        <v>54727.931224983193</v>
      </c>
      <c r="K13" s="32">
        <f t="shared" si="14"/>
        <v>56315.70888504896</v>
      </c>
      <c r="L13" s="32">
        <f t="shared" si="14"/>
        <v>57775.536028643954</v>
      </c>
      <c r="M13" s="32">
        <f t="shared" si="14"/>
        <v>60917.58928939113</v>
      </c>
      <c r="N13" s="32">
        <f t="shared" si="14"/>
        <v>60174.972909832562</v>
      </c>
      <c r="O13" s="32">
        <f t="shared" si="14"/>
        <v>61694.713698954387</v>
      </c>
      <c r="P13" s="32">
        <f t="shared" si="14"/>
        <v>63409.6947727855</v>
      </c>
      <c r="Q13" s="32">
        <f t="shared" si="14"/>
        <v>66860.09819301519</v>
      </c>
      <c r="R13" s="32">
        <f t="shared" si="14"/>
        <v>65830.32431325884</v>
      </c>
      <c r="S13" s="32">
        <f t="shared" si="14"/>
        <v>68295.418602800783</v>
      </c>
      <c r="T13" s="32">
        <f t="shared" si="14"/>
        <v>69634.240687088342</v>
      </c>
      <c r="U13" s="32">
        <f t="shared" si="14"/>
        <v>72853.936155178919</v>
      </c>
      <c r="V13" s="32">
        <f t="shared" si="14"/>
        <v>72474.510693460848</v>
      </c>
      <c r="W13" s="32">
        <f t="shared" si="14"/>
        <v>75083.226080172972</v>
      </c>
      <c r="X13" s="32">
        <f t="shared" si="14"/>
        <v>76513.242021878788</v>
      </c>
      <c r="Y13" s="32">
        <f t="shared" si="14"/>
        <v>80067.752111953916</v>
      </c>
      <c r="Z13" s="32">
        <f t="shared" ref="Z13:AZ13" si="15">SUM(Z14:Z18)</f>
        <v>78808.924222667236</v>
      </c>
      <c r="AA13" s="32">
        <f t="shared" si="15"/>
        <v>80381.862322508445</v>
      </c>
      <c r="AB13" s="32">
        <f t="shared" si="15"/>
        <v>81925.644783253199</v>
      </c>
      <c r="AC13" s="32">
        <f t="shared" si="15"/>
        <v>85371.320448230836</v>
      </c>
      <c r="AD13" s="32">
        <f t="shared" si="15"/>
        <v>86111.925999999992</v>
      </c>
      <c r="AE13" s="32">
        <f t="shared" si="15"/>
        <v>89278.131999999998</v>
      </c>
      <c r="AF13" s="32">
        <f t="shared" si="15"/>
        <v>92043.228000000003</v>
      </c>
      <c r="AG13" s="32">
        <f t="shared" si="15"/>
        <v>94286.89499999999</v>
      </c>
      <c r="AH13" s="32">
        <f t="shared" si="15"/>
        <v>95509.672999999995</v>
      </c>
      <c r="AI13" s="32">
        <f t="shared" si="15"/>
        <v>99397.988000000012</v>
      </c>
      <c r="AJ13" s="32">
        <f t="shared" si="15"/>
        <v>101897.76700000001</v>
      </c>
      <c r="AK13" s="32">
        <f t="shared" si="15"/>
        <v>106818.39099999999</v>
      </c>
      <c r="AL13" s="32">
        <f t="shared" si="15"/>
        <v>107028.535</v>
      </c>
      <c r="AM13" s="32">
        <f t="shared" si="15"/>
        <v>109465.016</v>
      </c>
      <c r="AN13" s="32">
        <f t="shared" si="15"/>
        <v>112203.01699999999</v>
      </c>
      <c r="AO13" s="32">
        <f t="shared" si="15"/>
        <v>121807.77100000001</v>
      </c>
      <c r="AP13" s="32">
        <f t="shared" si="15"/>
        <v>116394.234</v>
      </c>
      <c r="AQ13" s="32">
        <f t="shared" si="15"/>
        <v>121735.895</v>
      </c>
      <c r="AR13" s="32">
        <f t="shared" si="15"/>
        <v>127359.87699999999</v>
      </c>
      <c r="AS13" s="32">
        <f t="shared" si="15"/>
        <v>134814.486</v>
      </c>
      <c r="AT13" s="32">
        <f t="shared" si="15"/>
        <v>129399.58</v>
      </c>
      <c r="AU13" s="32">
        <f t="shared" si="15"/>
        <v>134360.413</v>
      </c>
      <c r="AV13" s="32">
        <f t="shared" si="15"/>
        <v>140270.09000000003</v>
      </c>
      <c r="AW13" s="32">
        <f t="shared" si="15"/>
        <v>149816.098</v>
      </c>
      <c r="AX13" s="32">
        <f t="shared" si="15"/>
        <v>144522.56299999999</v>
      </c>
      <c r="AY13" s="32">
        <f t="shared" si="15"/>
        <v>150824.29300000001</v>
      </c>
      <c r="AZ13" s="32">
        <f t="shared" si="15"/>
        <v>158342.07199999999</v>
      </c>
      <c r="BA13" s="32">
        <f t="shared" ref="BA13:BH13" si="16">SUM(BA14:BA18)</f>
        <v>169105.783</v>
      </c>
      <c r="BB13" s="32">
        <f t="shared" si="16"/>
        <v>163735.69099999999</v>
      </c>
      <c r="BC13" s="32">
        <f t="shared" si="16"/>
        <v>170547.31099999999</v>
      </c>
      <c r="BD13" s="32">
        <f t="shared" si="16"/>
        <v>180000.64300000001</v>
      </c>
      <c r="BE13" s="32">
        <f t="shared" si="16"/>
        <v>187703.95499999999</v>
      </c>
      <c r="BF13" s="17">
        <f t="shared" si="16"/>
        <v>179648.27</v>
      </c>
      <c r="BG13" s="17">
        <f t="shared" si="16"/>
        <v>183178.06700000001</v>
      </c>
      <c r="BH13" s="17">
        <f t="shared" si="16"/>
        <v>195428.647</v>
      </c>
      <c r="BI13" s="17">
        <f t="shared" ref="BI13:BN13" si="17">SUM(BI14:BI18)</f>
        <v>206895.476</v>
      </c>
      <c r="BJ13" s="17">
        <f t="shared" si="17"/>
        <v>203604.649</v>
      </c>
      <c r="BK13" s="17">
        <f t="shared" si="17"/>
        <v>207143.13299999997</v>
      </c>
      <c r="BL13" s="17">
        <f t="shared" si="17"/>
        <v>217512.57500000001</v>
      </c>
      <c r="BM13" s="17">
        <f t="shared" si="17"/>
        <v>228494.90599999999</v>
      </c>
      <c r="BN13" s="17">
        <f t="shared" si="17"/>
        <v>224459.76799999998</v>
      </c>
      <c r="BO13" s="17">
        <f t="shared" ref="BO13:BY13" si="18">SUM(BO14:BO18)</f>
        <v>233323.96799999999</v>
      </c>
      <c r="BP13" s="17">
        <f t="shared" si="18"/>
        <v>242169.986</v>
      </c>
      <c r="BQ13" s="17">
        <f t="shared" si="18"/>
        <v>249648.96799999999</v>
      </c>
      <c r="BR13" s="17">
        <f t="shared" si="18"/>
        <v>244310.49900000001</v>
      </c>
      <c r="BS13" s="17">
        <f t="shared" si="18"/>
        <v>251506.69500000001</v>
      </c>
      <c r="BT13" s="17">
        <f t="shared" ref="BT13:BX13" si="19">SUM(BT14:BT18)</f>
        <v>259118.21100000001</v>
      </c>
      <c r="BU13" s="17">
        <f t="shared" si="19"/>
        <v>268234.78700000001</v>
      </c>
      <c r="BV13" s="17">
        <f t="shared" si="19"/>
        <v>265776.44500000001</v>
      </c>
      <c r="BW13" s="17">
        <f t="shared" si="19"/>
        <v>276062.11300000001</v>
      </c>
      <c r="BX13" s="17">
        <f t="shared" si="19"/>
        <v>283993.54700000002</v>
      </c>
      <c r="BY13" s="17">
        <f t="shared" si="18"/>
        <v>294271.23499999999</v>
      </c>
      <c r="BZ13" s="17">
        <f t="shared" ref="BZ13:CB13" si="20">SUM(BZ14:BZ18)</f>
        <v>288202.65100000001</v>
      </c>
      <c r="CA13" s="17">
        <f t="shared" si="20"/>
        <v>299216.76500000001</v>
      </c>
      <c r="CB13" s="17">
        <f t="shared" si="20"/>
        <v>305685.77600000001</v>
      </c>
    </row>
    <row r="14" spans="1:80">
      <c r="A14" s="3" t="s">
        <v>8</v>
      </c>
      <c r="B14" s="34">
        <v>8088.5215681734308</v>
      </c>
      <c r="C14" s="35">
        <v>8528.5106656313255</v>
      </c>
      <c r="D14" s="35">
        <v>8855.2517892318065</v>
      </c>
      <c r="E14" s="35">
        <v>10269.656863569096</v>
      </c>
      <c r="F14" s="35">
        <v>9260.0354285849335</v>
      </c>
      <c r="G14" s="35">
        <v>9239.8602883269505</v>
      </c>
      <c r="H14" s="35">
        <v>9521.2504024514437</v>
      </c>
      <c r="I14" s="35">
        <v>10829.246713713334</v>
      </c>
      <c r="J14" s="35">
        <v>9881.0264594616565</v>
      </c>
      <c r="K14" s="35">
        <v>10112.611634483645</v>
      </c>
      <c r="L14" s="35">
        <v>10517.127224041704</v>
      </c>
      <c r="M14" s="35">
        <v>12096.760601265922</v>
      </c>
      <c r="N14" s="35">
        <v>10522.243145896553</v>
      </c>
      <c r="O14" s="35">
        <v>10563.705132343623</v>
      </c>
      <c r="P14" s="35">
        <v>11501.150533232245</v>
      </c>
      <c r="Q14" s="35">
        <v>13987.858452094293</v>
      </c>
      <c r="R14" s="35">
        <v>12058.443299742486</v>
      </c>
      <c r="S14" s="35">
        <v>13232.435137981565</v>
      </c>
      <c r="T14" s="35">
        <v>13771.399521944897</v>
      </c>
      <c r="U14" s="35">
        <v>16007.141084689605</v>
      </c>
      <c r="V14" s="35">
        <v>13965.840540390547</v>
      </c>
      <c r="W14" s="35">
        <v>15105.529485219129</v>
      </c>
      <c r="X14" s="35">
        <v>15409.864450081977</v>
      </c>
      <c r="Y14" s="35">
        <v>17715.125977946744</v>
      </c>
      <c r="Z14" s="35">
        <v>14695.605544744518</v>
      </c>
      <c r="AA14" s="35">
        <v>15140.520924283683</v>
      </c>
      <c r="AB14" s="35">
        <v>15368.034470638939</v>
      </c>
      <c r="AC14" s="35">
        <v>17501.605949792669</v>
      </c>
      <c r="AD14" s="35">
        <v>15401.089</v>
      </c>
      <c r="AE14" s="35">
        <v>16146.44</v>
      </c>
      <c r="AF14" s="35">
        <v>16704.240000000002</v>
      </c>
      <c r="AG14" s="35">
        <v>19455.231</v>
      </c>
      <c r="AH14" s="35">
        <v>16938.936000000002</v>
      </c>
      <c r="AI14" s="35">
        <v>17899.037</v>
      </c>
      <c r="AJ14" s="35">
        <v>18566.280999999999</v>
      </c>
      <c r="AK14" s="35">
        <v>21636.744999999999</v>
      </c>
      <c r="AL14" s="35">
        <v>18587.032999999999</v>
      </c>
      <c r="AM14" s="35">
        <v>19999.956999999999</v>
      </c>
      <c r="AN14" s="35">
        <v>20686.367999999999</v>
      </c>
      <c r="AO14" s="35">
        <v>24906.641</v>
      </c>
      <c r="AP14" s="35">
        <v>20428.993999999999</v>
      </c>
      <c r="AQ14" s="35">
        <v>21641.865000000002</v>
      </c>
      <c r="AR14" s="35">
        <v>23310.822</v>
      </c>
      <c r="AS14" s="35">
        <v>27015.798999999999</v>
      </c>
      <c r="AT14" s="35">
        <v>23464.473000000002</v>
      </c>
      <c r="AU14" s="35">
        <v>24871.592000000001</v>
      </c>
      <c r="AV14" s="35">
        <v>25872.952000000001</v>
      </c>
      <c r="AW14" s="35">
        <v>30383.434000000001</v>
      </c>
      <c r="AX14" s="35">
        <v>25203.934000000001</v>
      </c>
      <c r="AY14" s="35">
        <v>26946.437000000002</v>
      </c>
      <c r="AZ14" s="35">
        <v>28488.481</v>
      </c>
      <c r="BA14" s="35">
        <v>33111.478000000003</v>
      </c>
      <c r="BB14" s="35">
        <v>28093.745999999999</v>
      </c>
      <c r="BC14" s="35">
        <v>30654.627</v>
      </c>
      <c r="BD14" s="35">
        <v>31600.922999999999</v>
      </c>
      <c r="BE14" s="35">
        <v>36279.563999999998</v>
      </c>
      <c r="BF14" s="35">
        <v>30033.538</v>
      </c>
      <c r="BG14" s="35">
        <v>31973.093000000001</v>
      </c>
      <c r="BH14" s="35">
        <v>34150.436000000002</v>
      </c>
      <c r="BI14" s="35">
        <v>38143.563000000002</v>
      </c>
      <c r="BJ14" s="35">
        <v>32691.39</v>
      </c>
      <c r="BK14" s="35">
        <v>35277.142999999996</v>
      </c>
      <c r="BL14" s="35">
        <v>37277.94</v>
      </c>
      <c r="BM14" s="35">
        <v>42796.527999999998</v>
      </c>
      <c r="BN14" s="35">
        <v>36578.159</v>
      </c>
      <c r="BO14" s="35">
        <v>38688.591999999997</v>
      </c>
      <c r="BP14" s="35">
        <v>40687.83</v>
      </c>
      <c r="BQ14" s="35">
        <v>46357.999000000003</v>
      </c>
      <c r="BR14" s="35">
        <v>40572.703999999998</v>
      </c>
      <c r="BS14" s="35">
        <v>42654.858</v>
      </c>
      <c r="BT14" s="35">
        <v>44385.911</v>
      </c>
      <c r="BU14" s="35">
        <v>49709.527999999998</v>
      </c>
      <c r="BV14" s="35">
        <v>43604.373</v>
      </c>
      <c r="BW14" s="35">
        <v>45544.802000000003</v>
      </c>
      <c r="BX14" s="35">
        <v>47105.495000000003</v>
      </c>
      <c r="BY14" s="35">
        <v>53109.33</v>
      </c>
      <c r="BZ14" s="35">
        <v>46609.625999999997</v>
      </c>
      <c r="CA14" s="35">
        <v>48569.625999999997</v>
      </c>
      <c r="CB14" s="35">
        <v>50569.625999999997</v>
      </c>
    </row>
    <row r="15" spans="1:80">
      <c r="A15" s="3" t="s">
        <v>9</v>
      </c>
      <c r="B15" s="34">
        <v>5104.1205912884661</v>
      </c>
      <c r="C15" s="35">
        <v>5588.6377857449024</v>
      </c>
      <c r="D15" s="35">
        <v>5743.6124817003729</v>
      </c>
      <c r="E15" s="35">
        <v>6095.4083795291908</v>
      </c>
      <c r="F15" s="35">
        <v>5936.2347155554698</v>
      </c>
      <c r="G15" s="35">
        <v>6346.775404674192</v>
      </c>
      <c r="H15" s="35">
        <v>6460.0796189043176</v>
      </c>
      <c r="I15" s="35">
        <v>6836.8838872204969</v>
      </c>
      <c r="J15" s="35">
        <v>6674.8542362578964</v>
      </c>
      <c r="K15" s="35">
        <v>6832.6641400066756</v>
      </c>
      <c r="L15" s="35">
        <v>6977.2954047382982</v>
      </c>
      <c r="M15" s="35">
        <v>7365.0690194103563</v>
      </c>
      <c r="N15" s="35">
        <v>7062.6594471467288</v>
      </c>
      <c r="O15" s="35">
        <v>7495.4427480342238</v>
      </c>
      <c r="P15" s="35">
        <v>7550.2484838008177</v>
      </c>
      <c r="Q15" s="35">
        <v>7945.8205102194806</v>
      </c>
      <c r="R15" s="35">
        <v>7385.1154590682718</v>
      </c>
      <c r="S15" s="35">
        <v>7776.1456523449742</v>
      </c>
      <c r="T15" s="35">
        <v>7935.7910542512254</v>
      </c>
      <c r="U15" s="35">
        <v>8318.7379360390041</v>
      </c>
      <c r="V15" s="35">
        <v>7986.2137867180581</v>
      </c>
      <c r="W15" s="35">
        <v>8450.8221516972299</v>
      </c>
      <c r="X15" s="35">
        <v>8568.9942793114969</v>
      </c>
      <c r="Y15" s="35">
        <v>8956.8412622506312</v>
      </c>
      <c r="Z15" s="35">
        <v>8684.9277945094727</v>
      </c>
      <c r="AA15" s="35">
        <v>9069.7797937776868</v>
      </c>
      <c r="AB15" s="35">
        <v>9138.4672897100718</v>
      </c>
      <c r="AC15" s="35">
        <v>9707.159351620845</v>
      </c>
      <c r="AD15" s="35">
        <v>8863.4120000000003</v>
      </c>
      <c r="AE15" s="35">
        <v>9377.5939999999991</v>
      </c>
      <c r="AF15" s="35">
        <v>9531.4349999999995</v>
      </c>
      <c r="AG15" s="35">
        <v>10275.56</v>
      </c>
      <c r="AH15" s="35">
        <v>9843.3860000000004</v>
      </c>
      <c r="AI15" s="35">
        <v>10507.583000000001</v>
      </c>
      <c r="AJ15" s="35">
        <v>10575.41</v>
      </c>
      <c r="AK15" s="35">
        <v>11386.620999999999</v>
      </c>
      <c r="AL15" s="35">
        <v>10235.61</v>
      </c>
      <c r="AM15" s="35">
        <v>10849.151</v>
      </c>
      <c r="AN15" s="35">
        <v>11927.421</v>
      </c>
      <c r="AO15" s="35">
        <v>13775.817999999999</v>
      </c>
      <c r="AP15" s="35">
        <v>11226.749</v>
      </c>
      <c r="AQ15" s="35">
        <v>12720.895</v>
      </c>
      <c r="AR15" s="35">
        <v>13308.343999999999</v>
      </c>
      <c r="AS15" s="35">
        <v>13879.013000000001</v>
      </c>
      <c r="AT15" s="35">
        <v>12806.963</v>
      </c>
      <c r="AU15" s="35">
        <v>13736.665000000001</v>
      </c>
      <c r="AV15" s="35">
        <v>14265.302</v>
      </c>
      <c r="AW15" s="35">
        <v>15325.07</v>
      </c>
      <c r="AX15" s="35">
        <v>14059.772999999999</v>
      </c>
      <c r="AY15" s="35">
        <v>14836.51</v>
      </c>
      <c r="AZ15" s="35">
        <v>15602.633</v>
      </c>
      <c r="BA15" s="35">
        <v>16720.083999999999</v>
      </c>
      <c r="BB15" s="35">
        <v>15172.790999999999</v>
      </c>
      <c r="BC15" s="35">
        <v>15925.401</v>
      </c>
      <c r="BD15" s="35">
        <v>16904.825000000001</v>
      </c>
      <c r="BE15" s="35">
        <v>17624.983</v>
      </c>
      <c r="BF15" s="35">
        <v>15630.06</v>
      </c>
      <c r="BG15" s="35">
        <v>16556.955999999998</v>
      </c>
      <c r="BH15" s="35">
        <v>17792.8</v>
      </c>
      <c r="BI15" s="35">
        <v>18796.184000000001</v>
      </c>
      <c r="BJ15" s="35">
        <v>17215.39</v>
      </c>
      <c r="BK15" s="35">
        <v>17954.929</v>
      </c>
      <c r="BL15" s="35">
        <v>18999.324000000001</v>
      </c>
      <c r="BM15" s="35">
        <v>20493.358</v>
      </c>
      <c r="BN15" s="35">
        <v>18567.526000000002</v>
      </c>
      <c r="BO15" s="35">
        <v>20360.811000000002</v>
      </c>
      <c r="BP15" s="35">
        <v>20957.705999999998</v>
      </c>
      <c r="BQ15" s="35">
        <v>22803.956999999999</v>
      </c>
      <c r="BR15" s="35">
        <v>19744.947</v>
      </c>
      <c r="BS15" s="35">
        <v>21625.661</v>
      </c>
      <c r="BT15" s="35">
        <v>22353.629000000001</v>
      </c>
      <c r="BU15" s="35">
        <v>24569.762999999999</v>
      </c>
      <c r="BV15" s="35">
        <v>21428.773000000001</v>
      </c>
      <c r="BW15" s="35">
        <v>23206.743999999999</v>
      </c>
      <c r="BX15" s="35">
        <v>23811.298999999999</v>
      </c>
      <c r="BY15" s="35">
        <v>26230.184000000001</v>
      </c>
      <c r="BZ15" s="35">
        <v>22899.082999999999</v>
      </c>
      <c r="CA15" s="35">
        <v>25045.031999999999</v>
      </c>
      <c r="CB15" s="35">
        <v>25591.030999999999</v>
      </c>
    </row>
    <row r="16" spans="1:80">
      <c r="A16" s="3" t="s">
        <v>10</v>
      </c>
      <c r="B16" s="34">
        <v>6486.91</v>
      </c>
      <c r="C16" s="35">
        <v>7016</v>
      </c>
      <c r="D16" s="35">
        <v>7225</v>
      </c>
      <c r="E16" s="35">
        <v>7658</v>
      </c>
      <c r="F16" s="35">
        <v>7276.9</v>
      </c>
      <c r="G16" s="35">
        <v>7922.9</v>
      </c>
      <c r="H16" s="35">
        <v>8154.9</v>
      </c>
      <c r="I16" s="35">
        <v>8642.8799999999992</v>
      </c>
      <c r="J16" s="35">
        <v>8507.9</v>
      </c>
      <c r="K16" s="35">
        <v>9264.9</v>
      </c>
      <c r="L16" s="35">
        <v>9353.9</v>
      </c>
      <c r="M16" s="35">
        <v>9983.91</v>
      </c>
      <c r="N16" s="35">
        <v>10292.9</v>
      </c>
      <c r="O16" s="35">
        <v>10910.9</v>
      </c>
      <c r="P16" s="35">
        <v>11188.9</v>
      </c>
      <c r="Q16" s="35">
        <v>11382.95</v>
      </c>
      <c r="R16" s="35">
        <v>11749.1</v>
      </c>
      <c r="S16" s="35">
        <v>12221.08</v>
      </c>
      <c r="T16" s="35">
        <v>12431.04</v>
      </c>
      <c r="U16" s="35">
        <v>12686</v>
      </c>
      <c r="V16" s="35">
        <v>12983.9</v>
      </c>
      <c r="W16" s="35">
        <v>13599.9</v>
      </c>
      <c r="X16" s="35">
        <v>14000.9</v>
      </c>
      <c r="Y16" s="35">
        <v>14500.86</v>
      </c>
      <c r="Z16" s="35">
        <v>14687.1</v>
      </c>
      <c r="AA16" s="35">
        <v>15471.1</v>
      </c>
      <c r="AB16" s="35">
        <v>16457.05</v>
      </c>
      <c r="AC16" s="35">
        <v>16856</v>
      </c>
      <c r="AD16" s="35">
        <v>17213.099999999999</v>
      </c>
      <c r="AE16" s="35">
        <v>18591.080000000002</v>
      </c>
      <c r="AF16" s="35">
        <v>19140</v>
      </c>
      <c r="AG16" s="35">
        <v>19317</v>
      </c>
      <c r="AH16" s="35">
        <v>19384.98</v>
      </c>
      <c r="AI16" s="35">
        <v>20636.93</v>
      </c>
      <c r="AJ16" s="35">
        <v>21940.95</v>
      </c>
      <c r="AK16" s="35">
        <v>22486.959999999999</v>
      </c>
      <c r="AL16" s="35">
        <v>22571.1</v>
      </c>
      <c r="AM16" s="35">
        <v>23659.1</v>
      </c>
      <c r="AN16" s="35">
        <v>25494.1</v>
      </c>
      <c r="AO16" s="35">
        <v>26284.04</v>
      </c>
      <c r="AP16" s="35">
        <v>25467</v>
      </c>
      <c r="AQ16" s="35">
        <v>27729</v>
      </c>
      <c r="AR16" s="35">
        <v>29900</v>
      </c>
      <c r="AS16" s="35">
        <v>31048.01</v>
      </c>
      <c r="AT16" s="35">
        <v>29895.919999999998</v>
      </c>
      <c r="AU16" s="35">
        <v>32168.93</v>
      </c>
      <c r="AV16" s="35">
        <v>33753.96</v>
      </c>
      <c r="AW16" s="35">
        <v>34625.919999999998</v>
      </c>
      <c r="AX16" s="35">
        <v>34856.1</v>
      </c>
      <c r="AY16" s="35">
        <v>37341</v>
      </c>
      <c r="AZ16" s="35">
        <v>39282.199999999997</v>
      </c>
      <c r="BA16" s="35">
        <v>41303.08</v>
      </c>
      <c r="BB16" s="35">
        <v>40738.93</v>
      </c>
      <c r="BC16" s="35">
        <v>41900.92</v>
      </c>
      <c r="BD16" s="35">
        <v>45278.92</v>
      </c>
      <c r="BE16" s="35">
        <v>43523.97</v>
      </c>
      <c r="BF16" s="35">
        <v>41530.92</v>
      </c>
      <c r="BG16" s="35">
        <v>42517.91</v>
      </c>
      <c r="BH16" s="35">
        <v>46105</v>
      </c>
      <c r="BI16" s="35">
        <v>44930</v>
      </c>
      <c r="BJ16" s="35">
        <v>46768.1</v>
      </c>
      <c r="BK16" s="35">
        <v>48269.1</v>
      </c>
      <c r="BL16" s="35">
        <v>50716.06</v>
      </c>
      <c r="BM16" s="35">
        <v>50545</v>
      </c>
      <c r="BN16" s="35">
        <v>52213</v>
      </c>
      <c r="BO16" s="35">
        <v>53814.2</v>
      </c>
      <c r="BP16" s="35">
        <v>56361.91</v>
      </c>
      <c r="BQ16" s="35">
        <v>55859</v>
      </c>
      <c r="BR16" s="35">
        <v>58392.06</v>
      </c>
      <c r="BS16" s="35">
        <v>59746.06</v>
      </c>
      <c r="BT16" s="35">
        <v>59423.07</v>
      </c>
      <c r="BU16" s="35">
        <v>59092</v>
      </c>
      <c r="BV16" s="35">
        <v>63657.04</v>
      </c>
      <c r="BW16" s="35">
        <v>66157</v>
      </c>
      <c r="BX16" s="35">
        <v>66889</v>
      </c>
      <c r="BY16" s="35">
        <v>67867.3</v>
      </c>
      <c r="BZ16" s="35">
        <v>69079</v>
      </c>
      <c r="CA16" s="35">
        <v>72079</v>
      </c>
      <c r="CB16" s="35">
        <v>73068</v>
      </c>
    </row>
    <row r="17" spans="1:81">
      <c r="A17" s="155" t="s">
        <v>11</v>
      </c>
      <c r="B17" s="34">
        <v>4746.666540014402</v>
      </c>
      <c r="C17" s="35">
        <v>4925.3703956729232</v>
      </c>
      <c r="D17" s="35">
        <v>5136.5824619236346</v>
      </c>
      <c r="E17" s="35">
        <v>5204.6968933339249</v>
      </c>
      <c r="F17" s="35">
        <v>5303.8247844090702</v>
      </c>
      <c r="G17" s="35">
        <v>5522.9499246045416</v>
      </c>
      <c r="H17" s="35">
        <v>5751.5608757461414</v>
      </c>
      <c r="I17" s="35">
        <v>5841.0916237278816</v>
      </c>
      <c r="J17" s="35">
        <v>6134.1505292636448</v>
      </c>
      <c r="K17" s="35">
        <v>6353.5331105586374</v>
      </c>
      <c r="L17" s="35">
        <v>6588.2133998639565</v>
      </c>
      <c r="M17" s="35">
        <v>6676.8496687148536</v>
      </c>
      <c r="N17" s="35">
        <v>6745.1703167892792</v>
      </c>
      <c r="O17" s="35">
        <v>6911.6658185765418</v>
      </c>
      <c r="P17" s="35">
        <v>7232.3957557524409</v>
      </c>
      <c r="Q17" s="35">
        <v>7318.4692307014157</v>
      </c>
      <c r="R17" s="35">
        <v>7588.6655544480809</v>
      </c>
      <c r="S17" s="35">
        <v>7756.7578124742413</v>
      </c>
      <c r="T17" s="35">
        <v>8110.0101108922263</v>
      </c>
      <c r="U17" s="35">
        <v>8188.0571344503114</v>
      </c>
      <c r="V17" s="35">
        <v>8712.5563663522353</v>
      </c>
      <c r="W17" s="35">
        <v>9070.9744432566185</v>
      </c>
      <c r="X17" s="35">
        <v>9329.483292485309</v>
      </c>
      <c r="Y17" s="35">
        <v>9333.9248717565515</v>
      </c>
      <c r="Z17" s="35">
        <v>9922.2908834132541</v>
      </c>
      <c r="AA17" s="35">
        <v>10017.461604447071</v>
      </c>
      <c r="AB17" s="35">
        <v>10088.093022904191</v>
      </c>
      <c r="AC17" s="35">
        <v>9978.5551468173144</v>
      </c>
      <c r="AD17" s="35">
        <v>11226.325000000001</v>
      </c>
      <c r="AE17" s="35">
        <v>11457.018</v>
      </c>
      <c r="AF17" s="35">
        <v>11512.553</v>
      </c>
      <c r="AG17" s="35">
        <v>11504.103999999999</v>
      </c>
      <c r="AH17" s="35">
        <v>12304.370999999999</v>
      </c>
      <c r="AI17" s="35">
        <v>12668.438</v>
      </c>
      <c r="AJ17" s="35">
        <v>12759.126</v>
      </c>
      <c r="AK17" s="35">
        <v>13049.064999999999</v>
      </c>
      <c r="AL17" s="35">
        <v>13808.792000000001</v>
      </c>
      <c r="AM17" s="35">
        <v>13658.808000000001</v>
      </c>
      <c r="AN17" s="35">
        <v>13649.128000000001</v>
      </c>
      <c r="AO17" s="35">
        <v>14124.272000000001</v>
      </c>
      <c r="AP17" s="35">
        <v>14924.491</v>
      </c>
      <c r="AQ17" s="35">
        <v>15196.135000000002</v>
      </c>
      <c r="AR17" s="35">
        <v>15319.710999999999</v>
      </c>
      <c r="AS17" s="35">
        <v>15422.664000000001</v>
      </c>
      <c r="AT17" s="35">
        <v>16108.224</v>
      </c>
      <c r="AU17" s="35">
        <v>16560.225999999999</v>
      </c>
      <c r="AV17" s="35">
        <v>16692.876</v>
      </c>
      <c r="AW17" s="35">
        <v>16893.673999999999</v>
      </c>
      <c r="AX17" s="35">
        <v>18219.756000000001</v>
      </c>
      <c r="AY17" s="35">
        <v>18701.345999999998</v>
      </c>
      <c r="AZ17" s="35">
        <v>18785.758000000002</v>
      </c>
      <c r="BA17" s="35">
        <v>19079.141</v>
      </c>
      <c r="BB17" s="35">
        <v>20020.224000000002</v>
      </c>
      <c r="BC17" s="35">
        <v>20016.362999999998</v>
      </c>
      <c r="BD17" s="35">
        <v>20338.974999999999</v>
      </c>
      <c r="BE17" s="35">
        <v>20667.438000000002</v>
      </c>
      <c r="BF17" s="35">
        <v>20971.752</v>
      </c>
      <c r="BG17" s="35">
        <v>20970.108</v>
      </c>
      <c r="BH17" s="35">
        <v>21599.411</v>
      </c>
      <c r="BI17" s="35">
        <v>21704.728999999999</v>
      </c>
      <c r="BJ17" s="35">
        <v>22171.769</v>
      </c>
      <c r="BK17" s="35">
        <v>22319.960999999999</v>
      </c>
      <c r="BL17" s="35">
        <v>22887.251</v>
      </c>
      <c r="BM17" s="35">
        <v>23046.02</v>
      </c>
      <c r="BN17" s="35">
        <v>24057.082999999999</v>
      </c>
      <c r="BO17" s="35">
        <v>24023.364999999998</v>
      </c>
      <c r="BP17" s="35">
        <v>25032.54</v>
      </c>
      <c r="BQ17" s="35">
        <v>24703.012000000002</v>
      </c>
      <c r="BR17" s="35">
        <v>25726.788</v>
      </c>
      <c r="BS17" s="35">
        <v>25711.116000000002</v>
      </c>
      <c r="BT17" s="35">
        <v>26676.601000000002</v>
      </c>
      <c r="BU17" s="35">
        <v>26247.495999999999</v>
      </c>
      <c r="BV17" s="35">
        <v>27623.258999999998</v>
      </c>
      <c r="BW17" s="35">
        <v>27523.566999999999</v>
      </c>
      <c r="BX17" s="35">
        <v>28382.753000000001</v>
      </c>
      <c r="BY17" s="35">
        <v>28271.421000000002</v>
      </c>
      <c r="BZ17" s="35">
        <v>29260.941999999999</v>
      </c>
      <c r="CA17" s="35">
        <v>29420.107</v>
      </c>
      <c r="CB17" s="35">
        <v>30209.118999999999</v>
      </c>
    </row>
    <row r="18" spans="1:81">
      <c r="A18" s="68" t="s">
        <v>12</v>
      </c>
      <c r="B18" s="36">
        <v>17657</v>
      </c>
      <c r="C18" s="37">
        <v>17928</v>
      </c>
      <c r="D18" s="37">
        <v>18107</v>
      </c>
      <c r="E18" s="37">
        <v>18329</v>
      </c>
      <c r="F18" s="37">
        <v>20072.75</v>
      </c>
      <c r="G18" s="37">
        <v>21747.75</v>
      </c>
      <c r="H18" s="37">
        <v>22038</v>
      </c>
      <c r="I18" s="37">
        <v>22433</v>
      </c>
      <c r="J18" s="37">
        <v>23530</v>
      </c>
      <c r="K18" s="37">
        <v>23752</v>
      </c>
      <c r="L18" s="37">
        <v>24339</v>
      </c>
      <c r="M18" s="37">
        <v>24795</v>
      </c>
      <c r="N18" s="37">
        <v>25552</v>
      </c>
      <c r="O18" s="37">
        <v>25813</v>
      </c>
      <c r="P18" s="37">
        <v>25937</v>
      </c>
      <c r="Q18" s="37">
        <v>26225</v>
      </c>
      <c r="R18" s="37">
        <v>27049</v>
      </c>
      <c r="S18" s="37">
        <v>27309</v>
      </c>
      <c r="T18" s="37">
        <v>27386</v>
      </c>
      <c r="U18" s="37">
        <v>27654</v>
      </c>
      <c r="V18" s="37">
        <v>28826</v>
      </c>
      <c r="W18" s="37">
        <v>28856</v>
      </c>
      <c r="X18" s="37">
        <v>29204</v>
      </c>
      <c r="Y18" s="37">
        <v>29561</v>
      </c>
      <c r="Z18" s="37">
        <v>30819</v>
      </c>
      <c r="AA18" s="37">
        <v>30683</v>
      </c>
      <c r="AB18" s="37">
        <v>30874</v>
      </c>
      <c r="AC18" s="37">
        <v>31328</v>
      </c>
      <c r="AD18" s="37">
        <v>33408</v>
      </c>
      <c r="AE18" s="37">
        <v>33706</v>
      </c>
      <c r="AF18" s="37">
        <v>35155</v>
      </c>
      <c r="AG18" s="37">
        <v>33735</v>
      </c>
      <c r="AH18" s="37">
        <v>37038</v>
      </c>
      <c r="AI18" s="37">
        <v>37686</v>
      </c>
      <c r="AJ18" s="37">
        <v>38056</v>
      </c>
      <c r="AK18" s="37">
        <v>38259</v>
      </c>
      <c r="AL18" s="37">
        <v>41826</v>
      </c>
      <c r="AM18" s="37">
        <v>41298</v>
      </c>
      <c r="AN18" s="37">
        <v>40446</v>
      </c>
      <c r="AO18" s="37">
        <v>42717</v>
      </c>
      <c r="AP18" s="37">
        <v>44347</v>
      </c>
      <c r="AQ18" s="37">
        <v>44448</v>
      </c>
      <c r="AR18" s="37">
        <v>45521</v>
      </c>
      <c r="AS18" s="37">
        <v>47449</v>
      </c>
      <c r="AT18" s="37">
        <v>47124</v>
      </c>
      <c r="AU18" s="37">
        <v>47023</v>
      </c>
      <c r="AV18" s="37">
        <v>49685</v>
      </c>
      <c r="AW18" s="37">
        <v>52588</v>
      </c>
      <c r="AX18" s="37">
        <v>52183</v>
      </c>
      <c r="AY18" s="37">
        <v>52999</v>
      </c>
      <c r="AZ18" s="37">
        <v>56183</v>
      </c>
      <c r="BA18" s="37">
        <v>58892</v>
      </c>
      <c r="BB18" s="37">
        <v>59710</v>
      </c>
      <c r="BC18" s="37">
        <v>62050</v>
      </c>
      <c r="BD18" s="37">
        <v>65877</v>
      </c>
      <c r="BE18" s="37">
        <v>69608</v>
      </c>
      <c r="BF18" s="37">
        <v>71482</v>
      </c>
      <c r="BG18" s="37">
        <v>71160</v>
      </c>
      <c r="BH18" s="37">
        <v>75781</v>
      </c>
      <c r="BI18" s="37">
        <v>83321</v>
      </c>
      <c r="BJ18" s="37">
        <v>84758</v>
      </c>
      <c r="BK18" s="37">
        <v>83322</v>
      </c>
      <c r="BL18" s="37">
        <v>87632</v>
      </c>
      <c r="BM18" s="37">
        <v>91614</v>
      </c>
      <c r="BN18" s="37">
        <v>93044</v>
      </c>
      <c r="BO18" s="37">
        <v>96437</v>
      </c>
      <c r="BP18" s="37">
        <v>99130</v>
      </c>
      <c r="BQ18" s="37">
        <v>99925</v>
      </c>
      <c r="BR18" s="37">
        <v>99874</v>
      </c>
      <c r="BS18" s="37">
        <v>101769</v>
      </c>
      <c r="BT18" s="37">
        <v>106279</v>
      </c>
      <c r="BU18" s="37">
        <v>108616</v>
      </c>
      <c r="BV18" s="37">
        <v>109463</v>
      </c>
      <c r="BW18" s="37">
        <v>113630</v>
      </c>
      <c r="BX18" s="37">
        <v>117805</v>
      </c>
      <c r="BY18" s="37">
        <v>118793</v>
      </c>
      <c r="BZ18" s="37">
        <v>120354</v>
      </c>
      <c r="CA18" s="37">
        <v>124103</v>
      </c>
      <c r="CB18" s="37">
        <v>126248</v>
      </c>
    </row>
    <row r="19" spans="1:81" hidden="1">
      <c r="A19" s="2" t="s">
        <v>13</v>
      </c>
      <c r="B19" s="31">
        <f t="shared" ref="B19:Y19" si="21">B13+B9+B6</f>
        <v>64902.498626260553</v>
      </c>
      <c r="C19" s="32">
        <f t="shared" si="21"/>
        <v>67249.033997929539</v>
      </c>
      <c r="D19" s="32">
        <f t="shared" si="21"/>
        <v>69615.438869361198</v>
      </c>
      <c r="E19" s="32">
        <f t="shared" si="21"/>
        <v>74745.285251685957</v>
      </c>
      <c r="F19" s="32">
        <f t="shared" si="21"/>
        <v>72876.101354649742</v>
      </c>
      <c r="G19" s="32">
        <f t="shared" si="21"/>
        <v>75898.088206724002</v>
      </c>
      <c r="H19" s="32">
        <f t="shared" si="21"/>
        <v>78297.199796802233</v>
      </c>
      <c r="I19" s="32">
        <f t="shared" si="21"/>
        <v>82967.995887491968</v>
      </c>
      <c r="J19" s="32">
        <f t="shared" si="21"/>
        <v>81282.623975239694</v>
      </c>
      <c r="K19" s="32">
        <f t="shared" si="21"/>
        <v>83465.621581021813</v>
      </c>
      <c r="L19" s="32">
        <f t="shared" si="21"/>
        <v>86022.033205906948</v>
      </c>
      <c r="M19" s="32">
        <f t="shared" si="21"/>
        <v>91499.461493591079</v>
      </c>
      <c r="N19" s="32">
        <f t="shared" si="21"/>
        <v>89376.041694667903</v>
      </c>
      <c r="O19" s="32">
        <f t="shared" si="21"/>
        <v>91651.396546045245</v>
      </c>
      <c r="P19" s="32">
        <f t="shared" si="21"/>
        <v>94283.963649982994</v>
      </c>
      <c r="Q19" s="32">
        <f t="shared" si="21"/>
        <v>100724.85988760623</v>
      </c>
      <c r="R19" s="32">
        <f t="shared" si="21"/>
        <v>96952.262424396875</v>
      </c>
      <c r="S19" s="32">
        <f t="shared" si="21"/>
        <v>100212.41079533007</v>
      </c>
      <c r="T19" s="32">
        <f t="shared" si="21"/>
        <v>102375.73315610913</v>
      </c>
      <c r="U19" s="32">
        <f t="shared" si="21"/>
        <v>108723.91277303726</v>
      </c>
      <c r="V19" s="32">
        <f t="shared" si="21"/>
        <v>106089.17097748833</v>
      </c>
      <c r="W19" s="32">
        <f t="shared" si="21"/>
        <v>109683.5755370031</v>
      </c>
      <c r="X19" s="32">
        <f t="shared" si="21"/>
        <v>112102.45052787672</v>
      </c>
      <c r="Y19" s="32">
        <f t="shared" si="21"/>
        <v>118796.93423651933</v>
      </c>
      <c r="Z19" s="32">
        <f t="shared" ref="Z19:AZ19" si="22">Z13+Z9+Z6</f>
        <v>114941.68531178494</v>
      </c>
      <c r="AA19" s="32">
        <f t="shared" si="22"/>
        <v>117237.83699975425</v>
      </c>
      <c r="AB19" s="32">
        <f t="shared" si="22"/>
        <v>119748.01381328251</v>
      </c>
      <c r="AC19" s="32">
        <f t="shared" si="22"/>
        <v>126734.09938398204</v>
      </c>
      <c r="AD19" s="32">
        <f t="shared" si="22"/>
        <v>125774.76395302013</v>
      </c>
      <c r="AE19" s="32">
        <f t="shared" si="22"/>
        <v>130766.52160430078</v>
      </c>
      <c r="AF19" s="32">
        <f t="shared" si="22"/>
        <v>134950.35400643747</v>
      </c>
      <c r="AG19" s="32">
        <f t="shared" si="22"/>
        <v>140838.8234362416</v>
      </c>
      <c r="AH19" s="32">
        <f t="shared" si="22"/>
        <v>138720.96900000001</v>
      </c>
      <c r="AI19" s="32">
        <f t="shared" si="22"/>
        <v>143384.34200000003</v>
      </c>
      <c r="AJ19" s="32">
        <f t="shared" si="22"/>
        <v>146836.53400000001</v>
      </c>
      <c r="AK19" s="32">
        <f t="shared" si="22"/>
        <v>155687.71</v>
      </c>
      <c r="AL19" s="32">
        <f t="shared" si="22"/>
        <v>152687.89000000001</v>
      </c>
      <c r="AM19" s="32">
        <f t="shared" si="22"/>
        <v>156821.383</v>
      </c>
      <c r="AN19" s="32">
        <f t="shared" si="22"/>
        <v>160281.01800000001</v>
      </c>
      <c r="AO19" s="32">
        <f t="shared" si="22"/>
        <v>174115.02499999999</v>
      </c>
      <c r="AP19" s="32">
        <f t="shared" si="22"/>
        <v>165078.054</v>
      </c>
      <c r="AQ19" s="32">
        <f t="shared" si="22"/>
        <v>172096.65100000001</v>
      </c>
      <c r="AR19" s="32">
        <f t="shared" si="22"/>
        <v>179243.171</v>
      </c>
      <c r="AS19" s="32">
        <f t="shared" si="22"/>
        <v>191868.25</v>
      </c>
      <c r="AT19" s="32">
        <f t="shared" si="22"/>
        <v>183558.38099999999</v>
      </c>
      <c r="AU19" s="32">
        <f t="shared" si="22"/>
        <v>191056.12399999998</v>
      </c>
      <c r="AV19" s="32">
        <f t="shared" si="22"/>
        <v>198657.31400000001</v>
      </c>
      <c r="AW19" s="32">
        <f t="shared" si="22"/>
        <v>214911.103</v>
      </c>
      <c r="AX19" s="32">
        <f t="shared" si="22"/>
        <v>206917.62899999999</v>
      </c>
      <c r="AY19" s="32">
        <f t="shared" si="22"/>
        <v>217215.242</v>
      </c>
      <c r="AZ19" s="32">
        <f t="shared" si="22"/>
        <v>227163.33199999997</v>
      </c>
      <c r="BA19" s="32">
        <f t="shared" ref="BA19:BH19" si="23">BA13+BA9+BA6</f>
        <v>246443.948</v>
      </c>
      <c r="BB19" s="32">
        <f t="shared" si="23"/>
        <v>236142.264</v>
      </c>
      <c r="BC19" s="32">
        <f t="shared" si="23"/>
        <v>247641.826</v>
      </c>
      <c r="BD19" s="32">
        <f t="shared" si="23"/>
        <v>260386.11600000001</v>
      </c>
      <c r="BE19" s="32">
        <f t="shared" si="23"/>
        <v>276565.44400000002</v>
      </c>
      <c r="BF19" s="17">
        <f t="shared" si="23"/>
        <v>257948.77</v>
      </c>
      <c r="BG19" s="17">
        <f t="shared" si="23"/>
        <v>264394.90899999999</v>
      </c>
      <c r="BH19" s="17">
        <f t="shared" si="23"/>
        <v>281628.54499999998</v>
      </c>
      <c r="BI19" s="17">
        <f t="shared" ref="BI19:BN19" si="24">BI13+BI9+BI6</f>
        <v>302220.41200000001</v>
      </c>
      <c r="BJ19" s="17">
        <f t="shared" si="24"/>
        <v>290338.50800000003</v>
      </c>
      <c r="BK19" s="17">
        <f t="shared" si="24"/>
        <v>298366.73099999997</v>
      </c>
      <c r="BL19" s="17">
        <f t="shared" si="24"/>
        <v>312460.01199999999</v>
      </c>
      <c r="BM19" s="17">
        <f t="shared" si="24"/>
        <v>333541.61300000001</v>
      </c>
      <c r="BN19" s="17">
        <f t="shared" si="24"/>
        <v>319157.83400000003</v>
      </c>
      <c r="BO19" s="17">
        <f t="shared" ref="BO19:BY19" si="25">BO13+BO9+BO6</f>
        <v>331698.05299999996</v>
      </c>
      <c r="BP19" s="17">
        <f t="shared" si="25"/>
        <v>343500.29399999999</v>
      </c>
      <c r="BQ19" s="17">
        <f t="shared" si="25"/>
        <v>363754.35000000003</v>
      </c>
      <c r="BR19" s="17">
        <f t="shared" si="25"/>
        <v>348691.53600000002</v>
      </c>
      <c r="BS19" s="17">
        <f t="shared" si="25"/>
        <v>360654.652</v>
      </c>
      <c r="BT19" s="17">
        <f t="shared" ref="BT19:BX19" si="26">BT13+BT9+BT6</f>
        <v>370645.77</v>
      </c>
      <c r="BU19" s="17">
        <f t="shared" si="26"/>
        <v>393860.47700000001</v>
      </c>
      <c r="BV19" s="17">
        <f t="shared" si="26"/>
        <v>379649.973</v>
      </c>
      <c r="BW19" s="17">
        <f t="shared" si="26"/>
        <v>395804.93</v>
      </c>
      <c r="BX19" s="17">
        <f t="shared" si="26"/>
        <v>405080.152</v>
      </c>
      <c r="BY19" s="17">
        <f t="shared" si="25"/>
        <v>430112.13500000001</v>
      </c>
      <c r="BZ19" s="17">
        <f t="shared" ref="BZ19:CB19" si="27">BZ13+BZ9+BZ6</f>
        <v>407734.80200000003</v>
      </c>
      <c r="CA19" s="17">
        <f t="shared" si="27"/>
        <v>424669.25</v>
      </c>
      <c r="CB19" s="17">
        <f t="shared" si="27"/>
        <v>435771.22000000003</v>
      </c>
    </row>
    <row r="20" spans="1:81" hidden="1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</row>
    <row r="21" spans="1:81" ht="13.5" thickBot="1">
      <c r="A21" s="67" t="s">
        <v>211</v>
      </c>
      <c r="B21" s="23">
        <f t="shared" ref="B21:U21" si="28">B19+B20</f>
        <v>64902.498626260553</v>
      </c>
      <c r="C21" s="24">
        <f t="shared" si="28"/>
        <v>67249.033997929539</v>
      </c>
      <c r="D21" s="24">
        <f t="shared" si="28"/>
        <v>69615.438869361198</v>
      </c>
      <c r="E21" s="24">
        <f t="shared" si="28"/>
        <v>74745.285251685957</v>
      </c>
      <c r="F21" s="24">
        <f t="shared" si="28"/>
        <v>72876.101354649742</v>
      </c>
      <c r="G21" s="24">
        <f t="shared" si="28"/>
        <v>75898.088206724002</v>
      </c>
      <c r="H21" s="24">
        <f t="shared" si="28"/>
        <v>78297.199796802233</v>
      </c>
      <c r="I21" s="24">
        <f t="shared" si="28"/>
        <v>82967.995887491968</v>
      </c>
      <c r="J21" s="24">
        <f t="shared" si="28"/>
        <v>81282.623975239694</v>
      </c>
      <c r="K21" s="24">
        <f t="shared" si="28"/>
        <v>83465.621581021813</v>
      </c>
      <c r="L21" s="24">
        <f t="shared" si="28"/>
        <v>86022.033205906948</v>
      </c>
      <c r="M21" s="24">
        <f t="shared" si="28"/>
        <v>91499.461493591079</v>
      </c>
      <c r="N21" s="24">
        <f t="shared" si="28"/>
        <v>89376.041694667903</v>
      </c>
      <c r="O21" s="24">
        <f t="shared" si="28"/>
        <v>91651.396546045245</v>
      </c>
      <c r="P21" s="24">
        <f t="shared" si="28"/>
        <v>94283.963649982994</v>
      </c>
      <c r="Q21" s="24">
        <f t="shared" si="28"/>
        <v>100724.85988760623</v>
      </c>
      <c r="R21" s="24">
        <f t="shared" si="28"/>
        <v>96952.262424396875</v>
      </c>
      <c r="S21" s="24">
        <f t="shared" si="28"/>
        <v>100212.41079533007</v>
      </c>
      <c r="T21" s="24">
        <f t="shared" si="28"/>
        <v>102375.73315610913</v>
      </c>
      <c r="U21" s="24">
        <f t="shared" si="28"/>
        <v>108723.91277303726</v>
      </c>
      <c r="V21" s="24">
        <f t="shared" ref="V21:AA21" si="29">V19+V20</f>
        <v>106089.17097748833</v>
      </c>
      <c r="W21" s="24">
        <f t="shared" si="29"/>
        <v>109683.5755370031</v>
      </c>
      <c r="X21" s="24">
        <f t="shared" si="29"/>
        <v>112102.45052787672</v>
      </c>
      <c r="Y21" s="24">
        <f t="shared" si="29"/>
        <v>118796.93423651933</v>
      </c>
      <c r="Z21" s="24">
        <f t="shared" si="29"/>
        <v>114941.68531178494</v>
      </c>
      <c r="AA21" s="24">
        <f t="shared" si="29"/>
        <v>117237.83699975425</v>
      </c>
      <c r="AB21" s="24">
        <f t="shared" ref="AB21:BH21" si="30">AB19+AB20</f>
        <v>119748.01381328251</v>
      </c>
      <c r="AC21" s="24">
        <f t="shared" si="30"/>
        <v>126734.09938398204</v>
      </c>
      <c r="AD21" s="24">
        <f t="shared" si="30"/>
        <v>125774.76395302013</v>
      </c>
      <c r="AE21" s="24">
        <f t="shared" si="30"/>
        <v>130766.52160430078</v>
      </c>
      <c r="AF21" s="24">
        <f t="shared" si="30"/>
        <v>134950.35400643747</v>
      </c>
      <c r="AG21" s="24">
        <f t="shared" si="30"/>
        <v>140838.8234362416</v>
      </c>
      <c r="AH21" s="24">
        <f t="shared" si="30"/>
        <v>138720.96900000001</v>
      </c>
      <c r="AI21" s="24">
        <f t="shared" si="30"/>
        <v>143384.34200000003</v>
      </c>
      <c r="AJ21" s="24">
        <f t="shared" si="30"/>
        <v>146836.53400000001</v>
      </c>
      <c r="AK21" s="24">
        <f t="shared" si="30"/>
        <v>155687.71</v>
      </c>
      <c r="AL21" s="24">
        <f t="shared" si="30"/>
        <v>152687.89000000001</v>
      </c>
      <c r="AM21" s="24">
        <f t="shared" si="30"/>
        <v>156821.383</v>
      </c>
      <c r="AN21" s="24">
        <f t="shared" si="30"/>
        <v>160281.01800000001</v>
      </c>
      <c r="AO21" s="24">
        <f t="shared" si="30"/>
        <v>174115.02499999999</v>
      </c>
      <c r="AP21" s="24">
        <f t="shared" si="30"/>
        <v>165078.054</v>
      </c>
      <c r="AQ21" s="24">
        <f t="shared" si="30"/>
        <v>172096.65100000001</v>
      </c>
      <c r="AR21" s="24">
        <f t="shared" si="30"/>
        <v>179243.171</v>
      </c>
      <c r="AS21" s="24">
        <f t="shared" si="30"/>
        <v>191868.25</v>
      </c>
      <c r="AT21" s="24">
        <f t="shared" si="30"/>
        <v>183558.38099999999</v>
      </c>
      <c r="AU21" s="24">
        <f t="shared" si="30"/>
        <v>191056.12399999998</v>
      </c>
      <c r="AV21" s="24">
        <f t="shared" si="30"/>
        <v>198657.31400000001</v>
      </c>
      <c r="AW21" s="24">
        <f t="shared" si="30"/>
        <v>214911.103</v>
      </c>
      <c r="AX21" s="24">
        <f t="shared" si="30"/>
        <v>206917.62899999999</v>
      </c>
      <c r="AY21" s="24">
        <f t="shared" si="30"/>
        <v>217215.242</v>
      </c>
      <c r="AZ21" s="24">
        <f t="shared" si="30"/>
        <v>227163.33199999997</v>
      </c>
      <c r="BA21" s="24">
        <f t="shared" si="30"/>
        <v>246443.948</v>
      </c>
      <c r="BB21" s="24">
        <f t="shared" si="30"/>
        <v>236142.264</v>
      </c>
      <c r="BC21" s="24">
        <f t="shared" si="30"/>
        <v>247641.826</v>
      </c>
      <c r="BD21" s="24">
        <f t="shared" si="30"/>
        <v>260386.11600000001</v>
      </c>
      <c r="BE21" s="24">
        <f t="shared" si="30"/>
        <v>276565.44400000002</v>
      </c>
      <c r="BF21" s="24">
        <f t="shared" si="30"/>
        <v>257948.77</v>
      </c>
      <c r="BG21" s="24">
        <f t="shared" si="30"/>
        <v>264394.90899999999</v>
      </c>
      <c r="BH21" s="24">
        <f t="shared" si="30"/>
        <v>281628.54499999998</v>
      </c>
      <c r="BI21" s="24">
        <f t="shared" ref="BI21:BN21" si="31">BI19+BI20</f>
        <v>302220.41200000001</v>
      </c>
      <c r="BJ21" s="24">
        <f t="shared" si="31"/>
        <v>290338.50800000003</v>
      </c>
      <c r="BK21" s="24">
        <f t="shared" si="31"/>
        <v>298366.73099999997</v>
      </c>
      <c r="BL21" s="24">
        <f t="shared" si="31"/>
        <v>312460.01199999999</v>
      </c>
      <c r="BM21" s="24">
        <f t="shared" si="31"/>
        <v>333541.61300000001</v>
      </c>
      <c r="BN21" s="24">
        <f t="shared" si="31"/>
        <v>319157.83400000003</v>
      </c>
      <c r="BO21" s="24">
        <f t="shared" ref="BO21:BY21" si="32">BO19+BO20</f>
        <v>331698.05299999996</v>
      </c>
      <c r="BP21" s="24">
        <f t="shared" si="32"/>
        <v>343500.29399999999</v>
      </c>
      <c r="BQ21" s="24">
        <f t="shared" si="32"/>
        <v>363754.35000000003</v>
      </c>
      <c r="BR21" s="24">
        <f t="shared" si="32"/>
        <v>348691.53600000002</v>
      </c>
      <c r="BS21" s="24">
        <f t="shared" si="32"/>
        <v>360654.652</v>
      </c>
      <c r="BT21" s="24">
        <f t="shared" ref="BT21:BX21" si="33">BT19+BT20</f>
        <v>370645.77</v>
      </c>
      <c r="BU21" s="24">
        <f t="shared" si="33"/>
        <v>393860.47700000001</v>
      </c>
      <c r="BV21" s="24">
        <f t="shared" si="33"/>
        <v>379649.973</v>
      </c>
      <c r="BW21" s="24">
        <f t="shared" si="33"/>
        <v>395804.93</v>
      </c>
      <c r="BX21" s="24">
        <f t="shared" si="33"/>
        <v>405080.152</v>
      </c>
      <c r="BY21" s="24">
        <f t="shared" si="32"/>
        <v>430112.13500000001</v>
      </c>
      <c r="BZ21" s="24">
        <f t="shared" ref="BZ21:CB21" si="34">BZ19+BZ20</f>
        <v>407734.80200000003</v>
      </c>
      <c r="CA21" s="24">
        <f t="shared" si="34"/>
        <v>424669.25</v>
      </c>
      <c r="CB21" s="24">
        <f t="shared" si="34"/>
        <v>435771.22000000003</v>
      </c>
      <c r="CC21" s="8"/>
    </row>
    <row r="23" spans="1:81" ht="18">
      <c r="A23" s="206" t="str">
        <f>Annual!A23</f>
        <v>KZN – Annual Compensation of Employees</v>
      </c>
      <c r="B23" s="212"/>
      <c r="C23" s="212"/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2"/>
      <c r="X23" s="212"/>
      <c r="Y23" s="212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  <c r="AT23" s="213"/>
      <c r="AU23" s="213"/>
      <c r="AV23" s="213"/>
      <c r="AW23" s="213"/>
      <c r="AX23" s="213"/>
      <c r="AY23" s="213"/>
      <c r="AZ23" s="213"/>
      <c r="BA23" s="213"/>
      <c r="BB23" s="213"/>
      <c r="BC23" s="213"/>
      <c r="BD23" s="213"/>
      <c r="BE23" s="213"/>
      <c r="BF23" s="213"/>
      <c r="BG23" s="213"/>
      <c r="BH23" s="213"/>
    </row>
    <row r="24" spans="1:81" ht="13.5" thickBot="1">
      <c r="A24" s="1" t="s">
        <v>180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81" ht="13.5" thickBot="1">
      <c r="A25" s="52" t="s">
        <v>24</v>
      </c>
      <c r="B25" s="133" t="str">
        <f>B5</f>
        <v>1995q1</v>
      </c>
      <c r="C25" s="132" t="str">
        <f t="shared" ref="C25:AG25" si="35">C5</f>
        <v>1995q2</v>
      </c>
      <c r="D25" s="132" t="str">
        <f t="shared" si="35"/>
        <v>1995q3</v>
      </c>
      <c r="E25" s="132" t="str">
        <f t="shared" si="35"/>
        <v>1995q4</v>
      </c>
      <c r="F25" s="132" t="str">
        <f t="shared" si="35"/>
        <v>1996q1</v>
      </c>
      <c r="G25" s="132" t="str">
        <f t="shared" si="35"/>
        <v>1996q2</v>
      </c>
      <c r="H25" s="132" t="str">
        <f t="shared" si="35"/>
        <v>1996q3</v>
      </c>
      <c r="I25" s="132" t="str">
        <f t="shared" si="35"/>
        <v>1996q4</v>
      </c>
      <c r="J25" s="132" t="str">
        <f t="shared" si="35"/>
        <v>1997q1</v>
      </c>
      <c r="K25" s="132" t="str">
        <f t="shared" si="35"/>
        <v>1997q2</v>
      </c>
      <c r="L25" s="132" t="str">
        <f t="shared" si="35"/>
        <v>1997q3</v>
      </c>
      <c r="M25" s="132" t="str">
        <f t="shared" si="35"/>
        <v>1997q4</v>
      </c>
      <c r="N25" s="132" t="str">
        <f t="shared" si="35"/>
        <v>1998q1</v>
      </c>
      <c r="O25" s="132" t="str">
        <f t="shared" si="35"/>
        <v>1998q2</v>
      </c>
      <c r="P25" s="132" t="str">
        <f t="shared" si="35"/>
        <v>1998q3</v>
      </c>
      <c r="Q25" s="132" t="str">
        <f t="shared" si="35"/>
        <v>1998q4</v>
      </c>
      <c r="R25" s="132" t="str">
        <f t="shared" si="35"/>
        <v>1999q1</v>
      </c>
      <c r="S25" s="132" t="str">
        <f t="shared" si="35"/>
        <v>1999q2</v>
      </c>
      <c r="T25" s="132" t="str">
        <f t="shared" si="35"/>
        <v>1999q3</v>
      </c>
      <c r="U25" s="132" t="str">
        <f t="shared" si="35"/>
        <v>1999q4</v>
      </c>
      <c r="V25" s="132" t="str">
        <f>V5</f>
        <v>2000q1</v>
      </c>
      <c r="W25" s="132" t="str">
        <f>W5</f>
        <v>2000q2</v>
      </c>
      <c r="X25" s="132" t="str">
        <f>X5</f>
        <v>2000q3</v>
      </c>
      <c r="Y25" s="132" t="str">
        <f>Y5</f>
        <v>2000q4</v>
      </c>
      <c r="Z25" s="132" t="str">
        <f t="shared" si="35"/>
        <v>2001q1</v>
      </c>
      <c r="AA25" s="132" t="str">
        <f t="shared" si="35"/>
        <v>2001q2</v>
      </c>
      <c r="AB25" s="132" t="str">
        <f t="shared" si="35"/>
        <v>2001q3</v>
      </c>
      <c r="AC25" s="132" t="str">
        <f t="shared" si="35"/>
        <v>2001q4</v>
      </c>
      <c r="AD25" s="132" t="str">
        <f t="shared" si="35"/>
        <v>2002q1</v>
      </c>
      <c r="AE25" s="132" t="str">
        <f t="shared" si="35"/>
        <v>2002q2</v>
      </c>
      <c r="AF25" s="132" t="str">
        <f t="shared" si="35"/>
        <v>2002q3</v>
      </c>
      <c r="AG25" s="132" t="str">
        <f t="shared" si="35"/>
        <v>2002q4</v>
      </c>
      <c r="AH25" s="132" t="str">
        <f t="shared" ref="AH25:BQ25" si="36">AH5</f>
        <v>2003q1</v>
      </c>
      <c r="AI25" s="132" t="str">
        <f t="shared" si="36"/>
        <v>2003q2</v>
      </c>
      <c r="AJ25" s="132" t="str">
        <f t="shared" si="36"/>
        <v>2003q3</v>
      </c>
      <c r="AK25" s="132" t="str">
        <f t="shared" si="36"/>
        <v>2003q4</v>
      </c>
      <c r="AL25" s="132" t="str">
        <f t="shared" si="36"/>
        <v>2004q1</v>
      </c>
      <c r="AM25" s="132" t="str">
        <f t="shared" si="36"/>
        <v>2004q2</v>
      </c>
      <c r="AN25" s="132" t="str">
        <f t="shared" si="36"/>
        <v>2004q3</v>
      </c>
      <c r="AO25" s="132" t="str">
        <f t="shared" si="36"/>
        <v>2004q4</v>
      </c>
      <c r="AP25" s="132" t="str">
        <f t="shared" si="36"/>
        <v>2005q1</v>
      </c>
      <c r="AQ25" s="132" t="str">
        <f t="shared" si="36"/>
        <v>2005q2</v>
      </c>
      <c r="AR25" s="132" t="str">
        <f t="shared" si="36"/>
        <v>2005q3</v>
      </c>
      <c r="AS25" s="132" t="str">
        <f t="shared" si="36"/>
        <v>2005q4</v>
      </c>
      <c r="AT25" s="132" t="str">
        <f t="shared" si="36"/>
        <v>2006q1</v>
      </c>
      <c r="AU25" s="132" t="str">
        <f t="shared" si="36"/>
        <v>2006q2</v>
      </c>
      <c r="AV25" s="132" t="str">
        <f t="shared" si="36"/>
        <v>2006q3</v>
      </c>
      <c r="AW25" s="132" t="str">
        <f t="shared" si="36"/>
        <v>2006q4</v>
      </c>
      <c r="AX25" s="132" t="str">
        <f t="shared" si="36"/>
        <v>2007q1</v>
      </c>
      <c r="AY25" s="132" t="str">
        <f t="shared" si="36"/>
        <v>2007q2</v>
      </c>
      <c r="AZ25" s="132" t="str">
        <f t="shared" si="36"/>
        <v>2007q3</v>
      </c>
      <c r="BA25" s="132" t="str">
        <f t="shared" si="36"/>
        <v>2007q4</v>
      </c>
      <c r="BB25" s="132" t="str">
        <f t="shared" si="36"/>
        <v>2008q1</v>
      </c>
      <c r="BC25" s="132" t="str">
        <f t="shared" si="36"/>
        <v>2008q2</v>
      </c>
      <c r="BD25" s="132" t="str">
        <f t="shared" si="36"/>
        <v>2008q3</v>
      </c>
      <c r="BE25" s="132" t="str">
        <f t="shared" si="36"/>
        <v>2008q4</v>
      </c>
      <c r="BF25" s="132" t="str">
        <f t="shared" si="36"/>
        <v>2009q1</v>
      </c>
      <c r="BG25" s="132" t="str">
        <f t="shared" si="36"/>
        <v>2009q2</v>
      </c>
      <c r="BH25" s="132" t="str">
        <f t="shared" si="36"/>
        <v>2009q3</v>
      </c>
      <c r="BI25" s="132" t="str">
        <f t="shared" si="36"/>
        <v>2009q4</v>
      </c>
      <c r="BJ25" s="132" t="str">
        <f t="shared" si="36"/>
        <v>2010q1</v>
      </c>
      <c r="BK25" s="132" t="str">
        <f t="shared" si="36"/>
        <v>2010q2</v>
      </c>
      <c r="BL25" s="132" t="str">
        <f t="shared" si="36"/>
        <v>2010q3</v>
      </c>
      <c r="BM25" s="132" t="str">
        <f t="shared" si="36"/>
        <v>2010q4</v>
      </c>
      <c r="BN25" s="132" t="str">
        <f t="shared" si="36"/>
        <v>2011q1</v>
      </c>
      <c r="BO25" s="132" t="str">
        <f t="shared" si="36"/>
        <v>2011q2</v>
      </c>
      <c r="BP25" s="132" t="str">
        <f t="shared" si="36"/>
        <v>2011q3</v>
      </c>
      <c r="BQ25" s="132" t="str">
        <f t="shared" si="36"/>
        <v>2011q4</v>
      </c>
      <c r="BR25" s="132" t="str">
        <f t="shared" ref="BR25" si="37">BR5</f>
        <v>2012q1</v>
      </c>
      <c r="BS25" s="132" t="str">
        <f t="shared" ref="BS25:BY25" si="38">BS5</f>
        <v>2012q2</v>
      </c>
      <c r="BT25" s="132" t="str">
        <f t="shared" si="38"/>
        <v>2012q3</v>
      </c>
      <c r="BU25" s="132" t="str">
        <f t="shared" si="38"/>
        <v>2012q4</v>
      </c>
      <c r="BV25" s="132" t="str">
        <f t="shared" si="38"/>
        <v>2013q1</v>
      </c>
      <c r="BW25" s="132" t="str">
        <f t="shared" si="38"/>
        <v>2013q2</v>
      </c>
      <c r="BX25" s="132" t="str">
        <f t="shared" ref="BX25" si="39">BX5</f>
        <v>2013q3</v>
      </c>
      <c r="BY25" s="132" t="str">
        <f t="shared" si="38"/>
        <v>2013q4</v>
      </c>
      <c r="BZ25" s="132" t="str">
        <f t="shared" ref="BZ25:CB25" si="40">BZ5</f>
        <v>2014q1</v>
      </c>
      <c r="CA25" s="132" t="str">
        <f t="shared" si="40"/>
        <v>2014q2</v>
      </c>
      <c r="CB25" s="132" t="str">
        <f t="shared" si="40"/>
        <v>2014q3</v>
      </c>
    </row>
    <row r="26" spans="1:81" ht="13.5" thickTop="1">
      <c r="A26" s="53" t="s">
        <v>0</v>
      </c>
      <c r="B26" s="21">
        <f t="shared" ref="B26" si="41">SUM(B27:B28)</f>
        <v>601.87506194752154</v>
      </c>
      <c r="C26" s="15">
        <f t="shared" ref="C26:F26" si="42">SUM(C27:C28)</f>
        <v>638.21180221747454</v>
      </c>
      <c r="D26" s="15">
        <f t="shared" si="42"/>
        <v>647.91394409370196</v>
      </c>
      <c r="E26" s="15">
        <f t="shared" si="42"/>
        <v>621.92177144564334</v>
      </c>
      <c r="F26" s="15">
        <f t="shared" si="42"/>
        <v>628.06630250663477</v>
      </c>
      <c r="G26" s="15">
        <f t="shared" ref="G26:J26" si="43">SUM(G27:G28)</f>
        <v>657.83244929095815</v>
      </c>
      <c r="H26" s="15">
        <f t="shared" si="43"/>
        <v>664.08083854663596</v>
      </c>
      <c r="I26" s="15">
        <f t="shared" si="43"/>
        <v>637.69217188768414</v>
      </c>
      <c r="J26" s="15">
        <f t="shared" si="43"/>
        <v>670.5398182409931</v>
      </c>
      <c r="K26" s="15">
        <f t="shared" ref="K26:N26" si="44">SUM(K27:K28)</f>
        <v>702.13129258746199</v>
      </c>
      <c r="L26" s="15">
        <f t="shared" si="44"/>
        <v>711.24671028992293</v>
      </c>
      <c r="M26" s="15">
        <f t="shared" si="44"/>
        <v>683.30781280194412</v>
      </c>
      <c r="N26" s="185">
        <f t="shared" si="44"/>
        <v>779.63971725040903</v>
      </c>
      <c r="O26" s="185">
        <f t="shared" ref="O26:R26" si="45">SUM(O27:O28)</f>
        <v>817.13241103702876</v>
      </c>
      <c r="P26" s="185">
        <f t="shared" si="45"/>
        <v>820.97213525667348</v>
      </c>
      <c r="Q26" s="185">
        <f t="shared" si="45"/>
        <v>788.82395788620045</v>
      </c>
      <c r="R26" s="185">
        <f t="shared" si="45"/>
        <v>776.20784554547686</v>
      </c>
      <c r="S26" s="185">
        <f t="shared" ref="S26:V26" si="46">SUM(S27:S28)</f>
        <v>819.71394561120007</v>
      </c>
      <c r="T26" s="185">
        <f t="shared" si="46"/>
        <v>810.88686900012976</v>
      </c>
      <c r="U26" s="185">
        <f t="shared" si="46"/>
        <v>765.28263286821891</v>
      </c>
      <c r="V26" s="185">
        <f t="shared" si="46"/>
        <v>820.71233955412924</v>
      </c>
      <c r="W26" s="15">
        <f t="shared" ref="W26:BH26" si="47">SUM(W27:W28)</f>
        <v>870.68108154601714</v>
      </c>
      <c r="X26" s="15">
        <f t="shared" si="47"/>
        <v>864.51324074830234</v>
      </c>
      <c r="Y26" s="15">
        <f t="shared" si="47"/>
        <v>822.90830722309863</v>
      </c>
      <c r="Z26" s="15">
        <f t="shared" si="47"/>
        <v>912.86660200487381</v>
      </c>
      <c r="AA26" s="39">
        <f t="shared" si="47"/>
        <v>960.11728679643363</v>
      </c>
      <c r="AB26" s="39">
        <f t="shared" si="47"/>
        <v>948.63054734898708</v>
      </c>
      <c r="AC26" s="39">
        <f t="shared" si="47"/>
        <v>905.77152569972168</v>
      </c>
      <c r="AD26" s="39">
        <f t="shared" si="47"/>
        <v>970.76404870550596</v>
      </c>
      <c r="AE26" s="39">
        <f t="shared" si="47"/>
        <v>1083.4281001617496</v>
      </c>
      <c r="AF26" s="39">
        <f t="shared" si="47"/>
        <v>1108.5953209714214</v>
      </c>
      <c r="AG26" s="39">
        <f t="shared" si="47"/>
        <v>1038.5589865054985</v>
      </c>
      <c r="AH26" s="39">
        <f t="shared" si="47"/>
        <v>1182.7780152828136</v>
      </c>
      <c r="AI26" s="39">
        <f t="shared" si="47"/>
        <v>1262.0503041712604</v>
      </c>
      <c r="AJ26" s="39">
        <f t="shared" si="47"/>
        <v>1270.5751597014482</v>
      </c>
      <c r="AK26" s="15">
        <f t="shared" si="47"/>
        <v>1189.1390853610746</v>
      </c>
      <c r="AL26" s="15">
        <f t="shared" si="47"/>
        <v>1195.4041811423128</v>
      </c>
      <c r="AM26" s="15">
        <f t="shared" si="47"/>
        <v>1257.1539334036188</v>
      </c>
      <c r="AN26" s="15">
        <f t="shared" si="47"/>
        <v>1259.1013230244464</v>
      </c>
      <c r="AO26" s="15">
        <f t="shared" si="47"/>
        <v>1179.9051556623449</v>
      </c>
      <c r="AP26" s="15">
        <f t="shared" si="47"/>
        <v>1053.6331600447306</v>
      </c>
      <c r="AQ26" s="15">
        <f t="shared" si="47"/>
        <v>1111.9961465651836</v>
      </c>
      <c r="AR26" s="15">
        <f t="shared" si="47"/>
        <v>1148.6770294574324</v>
      </c>
      <c r="AS26" s="15">
        <f t="shared" si="47"/>
        <v>1076.9859935614149</v>
      </c>
      <c r="AT26" s="15">
        <f t="shared" si="47"/>
        <v>1189.8777828193388</v>
      </c>
      <c r="AU26" s="15">
        <f t="shared" si="47"/>
        <v>1251.2715463113068</v>
      </c>
      <c r="AV26" s="15">
        <f t="shared" si="47"/>
        <v>1289.9513964139144</v>
      </c>
      <c r="AW26" s="15">
        <f t="shared" si="47"/>
        <v>1238.5201331222893</v>
      </c>
      <c r="AX26" s="15">
        <f t="shared" si="47"/>
        <v>1407.2334200630091</v>
      </c>
      <c r="AY26" s="15">
        <f t="shared" si="47"/>
        <v>1476.4257961877724</v>
      </c>
      <c r="AZ26" s="15">
        <f t="shared" si="47"/>
        <v>1521.6577698345091</v>
      </c>
      <c r="BA26" s="15">
        <f t="shared" si="47"/>
        <v>1467.638721961154</v>
      </c>
      <c r="BB26" s="39">
        <f t="shared" si="47"/>
        <v>1670.8752788021661</v>
      </c>
      <c r="BC26" s="39">
        <f t="shared" si="47"/>
        <v>1703.6421673738046</v>
      </c>
      <c r="BD26" s="39">
        <f t="shared" si="47"/>
        <v>1744.6894371073931</v>
      </c>
      <c r="BE26" s="39">
        <f t="shared" si="47"/>
        <v>1708.5057293451584</v>
      </c>
      <c r="BF26" s="15">
        <f t="shared" si="47"/>
        <v>1871.6498994313783</v>
      </c>
      <c r="BG26" s="15">
        <f t="shared" si="47"/>
        <v>1885.0833073851841</v>
      </c>
      <c r="BH26" s="15">
        <f t="shared" si="47"/>
        <v>1907.1905439804282</v>
      </c>
      <c r="BI26" s="15">
        <f t="shared" ref="BI26:BN26" si="48">SUM(BI27:BI28)</f>
        <v>1819.1585939267168</v>
      </c>
      <c r="BJ26" s="15">
        <f t="shared" si="48"/>
        <v>2054.825037750255</v>
      </c>
      <c r="BK26" s="15">
        <f t="shared" si="48"/>
        <v>2093.4470326704122</v>
      </c>
      <c r="BL26" s="15">
        <f t="shared" si="48"/>
        <v>2118.7410683031635</v>
      </c>
      <c r="BM26" s="15">
        <f t="shared" si="48"/>
        <v>1982.9952919086504</v>
      </c>
      <c r="BN26" s="15">
        <f t="shared" si="48"/>
        <v>2297.12241541509</v>
      </c>
      <c r="BO26" s="15">
        <f t="shared" ref="BO26:BR26" si="49">SUM(BO27:BO28)</f>
        <v>2371.2333668886704</v>
      </c>
      <c r="BP26" s="15">
        <f t="shared" si="49"/>
        <v>2356.1644580034335</v>
      </c>
      <c r="BQ26" s="15">
        <f t="shared" si="49"/>
        <v>2284.8793562157498</v>
      </c>
      <c r="BR26" s="15">
        <f t="shared" si="49"/>
        <v>2538.3925611007608</v>
      </c>
      <c r="BS26" s="15">
        <f t="shared" ref="BS26:BY26" si="50">SUM(BS27:BS28)</f>
        <v>2617.5510429171959</v>
      </c>
      <c r="BT26" s="15">
        <f t="shared" si="50"/>
        <v>2597.2373011497912</v>
      </c>
      <c r="BU26" s="15">
        <f t="shared" si="50"/>
        <v>2531.4781335633515</v>
      </c>
      <c r="BV26" s="15">
        <f t="shared" si="50"/>
        <v>2725.0961931218153</v>
      </c>
      <c r="BW26" s="15">
        <f t="shared" si="50"/>
        <v>2840.9089375523313</v>
      </c>
      <c r="BX26" s="15">
        <f t="shared" ref="BX26" si="51">SUM(BX27:BX28)</f>
        <v>2800.2206568920815</v>
      </c>
      <c r="BY26" s="15">
        <f t="shared" si="50"/>
        <v>2718.6723434921755</v>
      </c>
      <c r="BZ26" s="15">
        <f t="shared" ref="BZ26:CB26" si="52">SUM(BZ27:BZ28)</f>
        <v>2786.9295449263063</v>
      </c>
      <c r="CA26" s="15">
        <f t="shared" si="52"/>
        <v>2930.1875305489739</v>
      </c>
      <c r="CB26" s="15">
        <f t="shared" si="52"/>
        <v>3001.6008330011473</v>
      </c>
    </row>
    <row r="27" spans="1:81">
      <c r="A27" s="54" t="s">
        <v>1</v>
      </c>
      <c r="B27" s="55">
        <f>B7*Annual!$B46/100</f>
        <v>443.39639525355238</v>
      </c>
      <c r="C27" s="56">
        <f>C7*Annual!$B46/100</f>
        <v>476.85552586856954</v>
      </c>
      <c r="D27" s="56">
        <f>D7*Annual!$B46/100</f>
        <v>474.81652072938084</v>
      </c>
      <c r="E27" s="56">
        <f>E7*Annual!$B46/100</f>
        <v>436.98768485113754</v>
      </c>
      <c r="F27" s="56">
        <f>F7*Annual!$C46/100</f>
        <v>445.12624920189262</v>
      </c>
      <c r="G27" s="56">
        <f>G7*Annual!$C46/100</f>
        <v>478.64116757032957</v>
      </c>
      <c r="H27" s="56">
        <f>H7*Annual!$C46/100</f>
        <v>476.5672839092752</v>
      </c>
      <c r="I27" s="56">
        <f>I7*Annual!$C46/100</f>
        <v>438.74486391877707</v>
      </c>
      <c r="J27" s="56">
        <f>J7*Annual!$D46/100</f>
        <v>470.62790760234003</v>
      </c>
      <c r="K27" s="56">
        <f>K7*Annual!$D46/100</f>
        <v>506.31926567447516</v>
      </c>
      <c r="L27" s="56">
        <f>L7*Annual!$D46/100</f>
        <v>504.29146699684151</v>
      </c>
      <c r="M27" s="56">
        <f>M7*Annual!$D46/100</f>
        <v>463.83005400426197</v>
      </c>
      <c r="N27" s="56">
        <f>N7*Annual!$E46/100</f>
        <v>565.3135017530609</v>
      </c>
      <c r="O27" s="56">
        <f>O7*Annual!$E46/100</f>
        <v>608.36252673992294</v>
      </c>
      <c r="P27" s="56">
        <f>P7*Annual!$E46/100</f>
        <v>605.60873793528003</v>
      </c>
      <c r="Q27" s="56">
        <f>Q7*Annual!$E46/100</f>
        <v>556.93973579608644</v>
      </c>
      <c r="R27" s="56">
        <f>R7*Annual!$F46/100</f>
        <v>560.57890728476809</v>
      </c>
      <c r="S27" s="56">
        <f>S7*Annual!$F46/100</f>
        <v>597.77553996125425</v>
      </c>
      <c r="T27" s="56">
        <f>T7*Annual!$F46/100</f>
        <v>576.48367436023113</v>
      </c>
      <c r="U27" s="56">
        <f>U7*Annual!$F46/100</f>
        <v>525.69103111923641</v>
      </c>
      <c r="V27" s="56">
        <f>V7*Annual!$G46/100</f>
        <v>579.87529760954067</v>
      </c>
      <c r="W27" s="56">
        <f>W7*Annual!$G46/100</f>
        <v>630.33782099420102</v>
      </c>
      <c r="X27" s="56">
        <f>X7*Annual!$G46/100</f>
        <v>615.09916329438147</v>
      </c>
      <c r="Y27" s="56">
        <f>Y7*Annual!$G46/100</f>
        <v>560.38705749626047</v>
      </c>
      <c r="Z27" s="56">
        <f>Z7*Annual!H46/100</f>
        <v>646.97689444374259</v>
      </c>
      <c r="AA27" s="56">
        <f>AA7*Annual!H46/100</f>
        <v>693.94388789621337</v>
      </c>
      <c r="AB27" s="56">
        <f>AB7*Annual!H46/100</f>
        <v>669.01727125942716</v>
      </c>
      <c r="AC27" s="56">
        <f>AC7*Annual!H46/100</f>
        <v>608.14384957801258</v>
      </c>
      <c r="AD27" s="56">
        <f>AD7*Annual!$I46/100</f>
        <v>680.3832835268031</v>
      </c>
      <c r="AE27" s="56">
        <f>AE7*Annual!$I46/100</f>
        <v>793.099841902192</v>
      </c>
      <c r="AF27" s="56">
        <f>AF7*Annual!$I46/100</f>
        <v>797.79636516783319</v>
      </c>
      <c r="AG27" s="56">
        <f>AG7*Annual!$I46/100</f>
        <v>710.40019309416209</v>
      </c>
      <c r="AH27" s="56">
        <f>AH7*Annual!$J46/100</f>
        <v>861.0817587617521</v>
      </c>
      <c r="AI27" s="56">
        <f>AI7*Annual!$J46/100</f>
        <v>954.38851065452536</v>
      </c>
      <c r="AJ27" s="56">
        <f>AJ7*Annual!$J46/100</f>
        <v>946.65095632747409</v>
      </c>
      <c r="AK27" s="56">
        <f>AK7*Annual!$J46/100</f>
        <v>851.78350837847063</v>
      </c>
      <c r="AL27" s="56">
        <f>AL7*Annual!$K46/100</f>
        <v>855.08099469236606</v>
      </c>
      <c r="AM27" s="56">
        <f>AM7*Annual!$K46/100</f>
        <v>915.13795514891501</v>
      </c>
      <c r="AN27" s="56">
        <f>AN7*Annual!$K46/100</f>
        <v>908.38727624104536</v>
      </c>
      <c r="AO27" s="56">
        <f>AO7*Annual!$K46/100</f>
        <v>813.47515772988743</v>
      </c>
      <c r="AP27" s="56">
        <f>AP7*Annual!$L46/100</f>
        <v>722.80578588321089</v>
      </c>
      <c r="AQ27" s="56">
        <f>AQ7*Annual!$L46/100</f>
        <v>779.40589341399539</v>
      </c>
      <c r="AR27" s="56">
        <f>AR7*Annual!$L46/100</f>
        <v>787.06526104407271</v>
      </c>
      <c r="AS27" s="56">
        <f>AS7*Annual!$L46/100</f>
        <v>696.96751464164288</v>
      </c>
      <c r="AT27" s="56">
        <f>AT7*Annual!$M46/100</f>
        <v>812.53252357441443</v>
      </c>
      <c r="AU27" s="56">
        <f>AU7*Annual!$M46/100</f>
        <v>871.24423057724084</v>
      </c>
      <c r="AV27" s="56">
        <f>AV7*Annual!$M46/100</f>
        <v>879.26578593276349</v>
      </c>
      <c r="AW27" s="56">
        <f>AW7*Annual!$M46/100</f>
        <v>796.90930907073027</v>
      </c>
      <c r="AX27" s="56">
        <f>AX7*Annual!$N46/100</f>
        <v>952.4808337833831</v>
      </c>
      <c r="AY27" s="56">
        <f>AY7*Annual!$N46/100</f>
        <v>1012.3011148065119</v>
      </c>
      <c r="AZ27" s="56">
        <f>AZ7*Annual!$N46/100</f>
        <v>1025.194490051477</v>
      </c>
      <c r="BA27" s="56">
        <f>BA7*Annual!$N46/100</f>
        <v>931.46331512334348</v>
      </c>
      <c r="BB27" s="56">
        <f>BB7*Annual!$O46/100</f>
        <v>1132.9832419107979</v>
      </c>
      <c r="BC27" s="56">
        <f>BC7*Annual!$O46/100</f>
        <v>1149.7300428869521</v>
      </c>
      <c r="BD27" s="56">
        <f>BD7*Annual!$O46/100</f>
        <v>1156.1149982542622</v>
      </c>
      <c r="BE27" s="56">
        <f>BE7*Annual!$O46/100</f>
        <v>1083.0794035400404</v>
      </c>
      <c r="BF27" s="56">
        <f>BF7*Annual!P46/100</f>
        <v>1253.4935390591845</v>
      </c>
      <c r="BG27" s="56">
        <f>BG7*Annual!P46/100</f>
        <v>1268.3124934981599</v>
      </c>
      <c r="BH27" s="56">
        <f>BH7*Annual!P46/100</f>
        <v>1253.3130516221784</v>
      </c>
      <c r="BI27" s="56">
        <f>BI7*Annual!P46/100</f>
        <v>1142.4282550455944</v>
      </c>
      <c r="BJ27" s="56">
        <f>BJ7*Annual!Q46/100</f>
        <v>1348.8107669643016</v>
      </c>
      <c r="BK27" s="56">
        <f>BK7*Annual!Q46/100</f>
        <v>1373.1598253174643</v>
      </c>
      <c r="BL27" s="56">
        <f>BL7*Annual!Q46/100</f>
        <v>1336.2297406281743</v>
      </c>
      <c r="BM27" s="56">
        <f>BM7*Annual!Q46/100</f>
        <v>1205.3371152382522</v>
      </c>
      <c r="BN27" s="56">
        <f>BN7*Annual!$R46/100</f>
        <v>1478.8566168343864</v>
      </c>
      <c r="BO27" s="56">
        <f>BO7*Annual!$R46/100</f>
        <v>1527.9350584216133</v>
      </c>
      <c r="BP27" s="56">
        <f>BP7*Annual!$R46/100</f>
        <v>1474.0122585007921</v>
      </c>
      <c r="BQ27" s="56">
        <f>BQ7*Annual!$R46/100</f>
        <v>1335.3940725238585</v>
      </c>
      <c r="BR27" s="56">
        <f>BR7*Annual!$S46/100</f>
        <v>1602.2122948723013</v>
      </c>
      <c r="BS27" s="56">
        <f>BS7*Annual!$S46/100</f>
        <v>1645.2147624388904</v>
      </c>
      <c r="BT27" s="56">
        <f>BT7*Annual!$S46/100</f>
        <v>1609.8404436962271</v>
      </c>
      <c r="BU27" s="56">
        <f>BU7*Annual!$S46/100</f>
        <v>1468.1222876807756</v>
      </c>
      <c r="BV27" s="56">
        <f>BV7*Annual!$T46/100</f>
        <v>1700.9413126746797</v>
      </c>
      <c r="BW27" s="56">
        <f>BW7*Annual!$T46/100</f>
        <v>1774.085274162403</v>
      </c>
      <c r="BX27" s="56">
        <f>BX7*Annual!$T46/100</f>
        <v>1730.3260526484303</v>
      </c>
      <c r="BY27" s="56">
        <f>BY7*Annual!$T46/100</f>
        <v>1574.7035289853281</v>
      </c>
      <c r="BZ27" s="56">
        <f>BZ7*Annual!$T46/100</f>
        <v>1806.7186932985378</v>
      </c>
      <c r="CA27" s="56">
        <f>CA7*Annual!$T46/100</f>
        <v>1911.4934349933301</v>
      </c>
      <c r="CB27" s="56">
        <f>CB7*Annual!$T46/100</f>
        <v>1855.9761532685081</v>
      </c>
      <c r="CC27" s="121"/>
    </row>
    <row r="28" spans="1:81">
      <c r="A28" s="57" t="s">
        <v>2</v>
      </c>
      <c r="B28" s="58">
        <f>B8*Annual!$B47/100</f>
        <v>158.4786666939691</v>
      </c>
      <c r="C28" s="184">
        <f>C8*Annual!$B47/100</f>
        <v>161.35627634890506</v>
      </c>
      <c r="D28" s="184">
        <f>D8*Annual!$B47/100</f>
        <v>173.09742336432109</v>
      </c>
      <c r="E28" s="184">
        <f>E8*Annual!$B47/100</f>
        <v>184.93408659450574</v>
      </c>
      <c r="F28" s="184">
        <f>F8*Annual!$C47/100</f>
        <v>182.94005330474215</v>
      </c>
      <c r="G28" s="184">
        <f>G8*Annual!$C47/100</f>
        <v>179.19128172062858</v>
      </c>
      <c r="H28" s="184">
        <f>H8*Annual!$C47/100</f>
        <v>187.51355463736073</v>
      </c>
      <c r="I28" s="184">
        <f>I8*Annual!$C47/100</f>
        <v>198.94730796890707</v>
      </c>
      <c r="J28" s="184">
        <f>J8*Annual!$D47/100</f>
        <v>199.91191063865307</v>
      </c>
      <c r="K28" s="184">
        <f>K8*Annual!$D47/100</f>
        <v>195.81202691298677</v>
      </c>
      <c r="L28" s="184">
        <f>L8*Annual!$D47/100</f>
        <v>206.95524329308148</v>
      </c>
      <c r="M28" s="184">
        <f>M8*Annual!$D47/100</f>
        <v>219.47775879768218</v>
      </c>
      <c r="N28" s="184">
        <f>N8*Annual!$E47/100</f>
        <v>214.32621549734816</v>
      </c>
      <c r="O28" s="184">
        <f>O8*Annual!$E47/100</f>
        <v>208.76988429710579</v>
      </c>
      <c r="P28" s="184">
        <f>P8*Annual!$E47/100</f>
        <v>215.36339732139339</v>
      </c>
      <c r="Q28" s="184">
        <f>Q8*Annual!$E47/100</f>
        <v>231.88422209011398</v>
      </c>
      <c r="R28" s="184">
        <f>R8*Annual!$F47/100</f>
        <v>215.62893826070879</v>
      </c>
      <c r="S28" s="184">
        <f>S8*Annual!$F47/100</f>
        <v>221.93840564994579</v>
      </c>
      <c r="T28" s="184">
        <f>T8*Annual!$F47/100</f>
        <v>234.40319463989869</v>
      </c>
      <c r="U28" s="184">
        <f>U8*Annual!$F47/100</f>
        <v>239.59160174898253</v>
      </c>
      <c r="V28" s="184">
        <f>V8*Annual!$G47/100</f>
        <v>240.83704194458858</v>
      </c>
      <c r="W28" s="59">
        <f>W8*Annual!$G47/100</f>
        <v>240.34326055181609</v>
      </c>
      <c r="X28" s="59">
        <f>X8*Annual!$G47/100</f>
        <v>249.41407745392084</v>
      </c>
      <c r="Y28" s="59">
        <f>Y8*Annual!$G47/100</f>
        <v>262.52124972683816</v>
      </c>
      <c r="Z28" s="59">
        <f>Z8*Annual!H47/100</f>
        <v>265.88970756113127</v>
      </c>
      <c r="AA28" s="59">
        <f>AA8*Annual!H47/100</f>
        <v>266.17339890022026</v>
      </c>
      <c r="AB28" s="59">
        <f>AB8*Annual!H47/100</f>
        <v>279.61327608955992</v>
      </c>
      <c r="AC28" s="59">
        <f>AC8*Annual!H47/100</f>
        <v>297.6276761217091</v>
      </c>
      <c r="AD28" s="59">
        <f>AD8*Annual!$I47/100</f>
        <v>290.3807651787028</v>
      </c>
      <c r="AE28" s="59">
        <f>AE8*Annual!$I47/100</f>
        <v>290.32825825955769</v>
      </c>
      <c r="AF28" s="59">
        <f>AF8*Annual!$I47/100</f>
        <v>310.79895580358823</v>
      </c>
      <c r="AG28" s="59">
        <f>AG8*Annual!$I47/100</f>
        <v>328.15879341133632</v>
      </c>
      <c r="AH28" s="59">
        <f>AH8*Annual!$J47/100</f>
        <v>321.69625652106157</v>
      </c>
      <c r="AI28" s="59">
        <f>AI8*Annual!$J47/100</f>
        <v>307.66179351673514</v>
      </c>
      <c r="AJ28" s="59">
        <f>AJ8*Annual!$J47/100</f>
        <v>323.92420337397425</v>
      </c>
      <c r="AK28" s="59">
        <f>AK8*Annual!$J47/100</f>
        <v>337.35557698260413</v>
      </c>
      <c r="AL28" s="59">
        <f>AL8*Annual!$K47/100</f>
        <v>340.32318644994683</v>
      </c>
      <c r="AM28" s="59">
        <f>AM8*Annual!$K47/100</f>
        <v>342.01597825470367</v>
      </c>
      <c r="AN28" s="59">
        <f>AN8*Annual!$K47/100</f>
        <v>350.71404678340105</v>
      </c>
      <c r="AO28" s="59">
        <f>AO8*Annual!$K47/100</f>
        <v>366.42999793245758</v>
      </c>
      <c r="AP28" s="59">
        <f>AP8*Annual!$L47/100</f>
        <v>330.82737416151963</v>
      </c>
      <c r="AQ28" s="59">
        <f>AQ8*Annual!$L47/100</f>
        <v>332.59025315118811</v>
      </c>
      <c r="AR28" s="59">
        <f>AR8*Annual!$L47/100</f>
        <v>361.61176841335958</v>
      </c>
      <c r="AS28" s="59">
        <f>AS8*Annual!$L47/100</f>
        <v>380.01847891977201</v>
      </c>
      <c r="AT28" s="59">
        <f>AT8*Annual!$M47/100</f>
        <v>377.34525924492436</v>
      </c>
      <c r="AU28" s="59">
        <f>AU8*Annual!$M47/100</f>
        <v>380.02731573406584</v>
      </c>
      <c r="AV28" s="59">
        <f>AV8*Annual!$M47/100</f>
        <v>410.68561048115089</v>
      </c>
      <c r="AW28" s="59">
        <f>AW8*Annual!$M47/100</f>
        <v>441.61082405155912</v>
      </c>
      <c r="AX28" s="59">
        <f>AX8*Annual!$N47/100</f>
        <v>454.75258627962597</v>
      </c>
      <c r="AY28" s="59">
        <f>AY8*Annual!$N47/100</f>
        <v>464.12468138126059</v>
      </c>
      <c r="AZ28" s="59">
        <f>AZ8*Annual!$N47/100</f>
        <v>496.46327978303202</v>
      </c>
      <c r="BA28" s="59">
        <f>BA8*Annual!$N47/100</f>
        <v>536.17540683781056</v>
      </c>
      <c r="BB28" s="59">
        <f>BB8*Annual!$O47/100</f>
        <v>537.89203689136809</v>
      </c>
      <c r="BC28" s="59">
        <f>BC8*Annual!$O47/100</f>
        <v>553.91212448685246</v>
      </c>
      <c r="BD28" s="59">
        <f>BD8*Annual!$O47/100</f>
        <v>588.57443885313103</v>
      </c>
      <c r="BE28" s="59">
        <f>BE8*Annual!$O47/100</f>
        <v>625.42632580511804</v>
      </c>
      <c r="BF28" s="184">
        <f>BF8*Annual!P47/100</f>
        <v>618.15636037219383</v>
      </c>
      <c r="BG28" s="59">
        <f>BG8*Annual!P47/100</f>
        <v>616.77081388702425</v>
      </c>
      <c r="BH28" s="59">
        <f>BH8*Annual!P47/100</f>
        <v>653.87749235824992</v>
      </c>
      <c r="BI28" s="59">
        <f>BI8*Annual!P47/100</f>
        <v>676.73033888112241</v>
      </c>
      <c r="BJ28" s="59">
        <f>BJ8*Annual!Q47/100</f>
        <v>706.01427078595327</v>
      </c>
      <c r="BK28" s="59">
        <f>BK8*Annual!Q47/100</f>
        <v>720.28720735294769</v>
      </c>
      <c r="BL28" s="59">
        <f>BL8*Annual!Q47/100</f>
        <v>782.51132767498905</v>
      </c>
      <c r="BM28" s="59">
        <f>BM8*Annual!Q47/100</f>
        <v>777.65817667039812</v>
      </c>
      <c r="BN28" s="184">
        <f>BN8*Annual!$T47/100</f>
        <v>818.26579858070374</v>
      </c>
      <c r="BO28" s="184">
        <f>BO8*Annual!$T47/100</f>
        <v>843.29830846705681</v>
      </c>
      <c r="BP28" s="184">
        <f>BP8*Annual!$T47/100</f>
        <v>882.15219950264134</v>
      </c>
      <c r="BQ28" s="56">
        <f>BQ8*Annual!$T47/100</f>
        <v>949.48528369189125</v>
      </c>
      <c r="BR28" s="56">
        <f>BR8*Annual!$S47/100</f>
        <v>936.18026622845923</v>
      </c>
      <c r="BS28" s="56">
        <f>BS8*Annual!$S47/100</f>
        <v>972.33628047830553</v>
      </c>
      <c r="BT28" s="56">
        <f>BT8*Annual!$S47/100</f>
        <v>987.39685745356417</v>
      </c>
      <c r="BU28" s="56">
        <f>BU8*Annual!$S47/100</f>
        <v>1063.355845882576</v>
      </c>
      <c r="BV28" s="56">
        <f>BV8*Annual!$T47/100</f>
        <v>1024.1548804471356</v>
      </c>
      <c r="BW28" s="56">
        <f>BW8*Annual!$T47/100</f>
        <v>1066.8236633899282</v>
      </c>
      <c r="BX28" s="56">
        <f>BX8*Annual!$T47/100</f>
        <v>1069.8946042436512</v>
      </c>
      <c r="BY28" s="56">
        <f>BY8*Annual!$T47/100</f>
        <v>1143.9688145068474</v>
      </c>
      <c r="BZ28" s="56">
        <f>BZ8*Annual!$T47/100</f>
        <v>980.21085162776876</v>
      </c>
      <c r="CA28" s="56">
        <f>CA8*Annual!$T47/100</f>
        <v>1018.6940955556437</v>
      </c>
      <c r="CB28" s="56">
        <f>CB8*Annual!$T47/100</f>
        <v>1145.6246797326389</v>
      </c>
    </row>
    <row r="29" spans="1:81">
      <c r="A29" s="53" t="s">
        <v>3</v>
      </c>
      <c r="B29" s="38">
        <f t="shared" ref="B29" si="53">SUM(B30:B32)</f>
        <v>3501.3674658281693</v>
      </c>
      <c r="C29" s="39">
        <f t="shared" ref="C29:F29" si="54">SUM(C30:C32)</f>
        <v>3547.7184415418897</v>
      </c>
      <c r="D29" s="39">
        <f t="shared" si="54"/>
        <v>3744.1878809214236</v>
      </c>
      <c r="E29" s="39">
        <f t="shared" si="54"/>
        <v>4252.292205891591</v>
      </c>
      <c r="F29" s="39">
        <f t="shared" si="54"/>
        <v>3794.2121489526016</v>
      </c>
      <c r="G29" s="39">
        <f t="shared" ref="G29:J29" si="55">SUM(G30:G32)</f>
        <v>3800.6133076333035</v>
      </c>
      <c r="H29" s="39">
        <f t="shared" si="55"/>
        <v>4011.8377335762125</v>
      </c>
      <c r="I29" s="39">
        <f t="shared" si="55"/>
        <v>4393.9481536017647</v>
      </c>
      <c r="J29" s="39">
        <f t="shared" si="55"/>
        <v>3992.590567492507</v>
      </c>
      <c r="K29" s="39">
        <f t="shared" ref="K29:N29" si="56">SUM(K30:K32)</f>
        <v>4104.0786736301334</v>
      </c>
      <c r="L29" s="39">
        <f t="shared" si="56"/>
        <v>4267.8856772746049</v>
      </c>
      <c r="M29" s="39">
        <f t="shared" si="56"/>
        <v>4714.6779685668789</v>
      </c>
      <c r="N29" s="39">
        <f t="shared" si="56"/>
        <v>4351.7274452882048</v>
      </c>
      <c r="O29" s="39">
        <f t="shared" ref="O29:R29" si="57">SUM(O30:O32)</f>
        <v>4499.198279987364</v>
      </c>
      <c r="P29" s="39">
        <f t="shared" si="57"/>
        <v>4649.1202146978203</v>
      </c>
      <c r="Q29" s="39">
        <f t="shared" si="57"/>
        <v>5203.6006931115307</v>
      </c>
      <c r="R29" s="39">
        <f t="shared" si="57"/>
        <v>4630.6033486932683</v>
      </c>
      <c r="S29" s="39">
        <f t="shared" ref="S29:V29" si="58">SUM(S30:S32)</f>
        <v>4724.412197875954</v>
      </c>
      <c r="T29" s="39">
        <f t="shared" si="58"/>
        <v>4835.5600517891971</v>
      </c>
      <c r="U29" s="39">
        <f t="shared" si="58"/>
        <v>5475.733420576038</v>
      </c>
      <c r="V29" s="39">
        <f t="shared" si="58"/>
        <v>4998.1359182963479</v>
      </c>
      <c r="W29" s="39">
        <f t="shared" ref="W29:BH29" si="59">SUM(W30:W32)</f>
        <v>5160.5962123809304</v>
      </c>
      <c r="X29" s="39">
        <f t="shared" si="59"/>
        <v>5319.4004438426591</v>
      </c>
      <c r="Y29" s="39">
        <f t="shared" si="59"/>
        <v>5929.2960801645386</v>
      </c>
      <c r="Z29" s="39">
        <f t="shared" si="59"/>
        <v>5473.6314373559781</v>
      </c>
      <c r="AA29" s="39">
        <f t="shared" si="59"/>
        <v>5582.5952281625232</v>
      </c>
      <c r="AB29" s="39">
        <f t="shared" si="59"/>
        <v>5724.7446999860495</v>
      </c>
      <c r="AC29" s="39">
        <f t="shared" si="59"/>
        <v>6407.5264400016285</v>
      </c>
      <c r="AD29" s="39">
        <f t="shared" si="59"/>
        <v>5813.6349809784742</v>
      </c>
      <c r="AE29" s="39">
        <f t="shared" si="59"/>
        <v>6091.5602781182788</v>
      </c>
      <c r="AF29" s="39">
        <f t="shared" si="59"/>
        <v>6257.8034398130048</v>
      </c>
      <c r="AG29" s="39">
        <f t="shared" si="59"/>
        <v>6962.564973179773</v>
      </c>
      <c r="AH29" s="39">
        <f t="shared" si="59"/>
        <v>6292.1568992735029</v>
      </c>
      <c r="AI29" s="39">
        <f t="shared" si="59"/>
        <v>6453.4102534251779</v>
      </c>
      <c r="AJ29" s="39">
        <f t="shared" si="59"/>
        <v>6559.9793798291948</v>
      </c>
      <c r="AK29" s="39">
        <f t="shared" si="59"/>
        <v>7349.7841433531557</v>
      </c>
      <c r="AL29" s="39">
        <f t="shared" si="59"/>
        <v>6696.3194387101375</v>
      </c>
      <c r="AM29" s="39">
        <f t="shared" si="59"/>
        <v>6976.0599097620852</v>
      </c>
      <c r="AN29" s="39">
        <f t="shared" si="59"/>
        <v>7080.6526616630272</v>
      </c>
      <c r="AO29" s="39">
        <f t="shared" si="59"/>
        <v>7913.8683811527235</v>
      </c>
      <c r="AP29" s="39">
        <f t="shared" si="59"/>
        <v>7278.7891382387406</v>
      </c>
      <c r="AQ29" s="39">
        <f t="shared" si="59"/>
        <v>7546.037957546906</v>
      </c>
      <c r="AR29" s="39">
        <f t="shared" si="59"/>
        <v>7676.1504235268931</v>
      </c>
      <c r="AS29" s="39">
        <f t="shared" si="59"/>
        <v>8682.9463411206034</v>
      </c>
      <c r="AT29" s="39">
        <f t="shared" si="59"/>
        <v>7954.4766801894211</v>
      </c>
      <c r="AU29" s="39">
        <f t="shared" si="59"/>
        <v>8390.204791150567</v>
      </c>
      <c r="AV29" s="39">
        <f t="shared" si="59"/>
        <v>8538.4412060698414</v>
      </c>
      <c r="AW29" s="39">
        <f t="shared" si="59"/>
        <v>9766.1968441662666</v>
      </c>
      <c r="AX29" s="39">
        <f t="shared" si="59"/>
        <v>9125.67827751816</v>
      </c>
      <c r="AY29" s="39">
        <f t="shared" si="59"/>
        <v>9803.7315748588062</v>
      </c>
      <c r="AZ29" s="39">
        <f t="shared" si="59"/>
        <v>10091.346511757474</v>
      </c>
      <c r="BA29" s="39">
        <f t="shared" si="59"/>
        <v>11642.663551572243</v>
      </c>
      <c r="BB29" s="39">
        <f t="shared" si="59"/>
        <v>10472.978801989922</v>
      </c>
      <c r="BC29" s="39">
        <f t="shared" si="59"/>
        <v>11277.153905808736</v>
      </c>
      <c r="BD29" s="39">
        <f t="shared" si="59"/>
        <v>11724.240852517418</v>
      </c>
      <c r="BE29" s="39">
        <f t="shared" si="59"/>
        <v>13265.353574709105</v>
      </c>
      <c r="BF29" s="39">
        <f t="shared" si="59"/>
        <v>11161.487376075989</v>
      </c>
      <c r="BG29" s="39">
        <f t="shared" si="59"/>
        <v>11713.331101034681</v>
      </c>
      <c r="BH29" s="39">
        <f t="shared" si="59"/>
        <v>12502.67335265206</v>
      </c>
      <c r="BI29" s="39">
        <f t="shared" ref="BI29:BN29" si="60">SUM(BI30:BI32)</f>
        <v>14288.657330808395</v>
      </c>
      <c r="BJ29" s="39">
        <f t="shared" si="60"/>
        <v>12402.746116714596</v>
      </c>
      <c r="BK29" s="39">
        <f t="shared" si="60"/>
        <v>13174.899951388761</v>
      </c>
      <c r="BL29" s="39">
        <f t="shared" si="60"/>
        <v>13586.954277314067</v>
      </c>
      <c r="BM29" s="39">
        <f t="shared" si="60"/>
        <v>15762.994234648033</v>
      </c>
      <c r="BN29" s="39">
        <f t="shared" si="60"/>
        <v>13554.843759495427</v>
      </c>
      <c r="BO29" s="39">
        <f t="shared" ref="BO29:BR29" si="61">SUM(BO30:BO32)</f>
        <v>14095.093067054186</v>
      </c>
      <c r="BP29" s="39">
        <f t="shared" si="61"/>
        <v>14501.167899279211</v>
      </c>
      <c r="BQ29" s="183">
        <f t="shared" si="61"/>
        <v>16804.988569256446</v>
      </c>
      <c r="BR29" s="183">
        <f t="shared" si="61"/>
        <v>14742.720299675406</v>
      </c>
      <c r="BS29" s="183">
        <f t="shared" ref="BS29:BY29" si="62">SUM(BS30:BS32)</f>
        <v>15432.801379267221</v>
      </c>
      <c r="BT29" s="183">
        <f t="shared" si="62"/>
        <v>15843.797537455033</v>
      </c>
      <c r="BU29" s="183">
        <f t="shared" si="62"/>
        <v>18366.446020486481</v>
      </c>
      <c r="BV29" s="183">
        <f t="shared" si="62"/>
        <v>16146.459617791259</v>
      </c>
      <c r="BW29" s="183">
        <f t="shared" si="62"/>
        <v>17004.196954571293</v>
      </c>
      <c r="BX29" s="183">
        <f t="shared" ref="BX29" si="63">SUM(BX30:BX32)</f>
        <v>17294.573214365566</v>
      </c>
      <c r="BY29" s="183">
        <f t="shared" si="62"/>
        <v>19962.280614682812</v>
      </c>
      <c r="BZ29" s="183">
        <f t="shared" ref="BZ29:CB29" si="64">SUM(BZ30:BZ32)</f>
        <v>17465.333938213855</v>
      </c>
      <c r="CA29" s="183">
        <f t="shared" si="64"/>
        <v>18333.048058160035</v>
      </c>
      <c r="CB29" s="183">
        <f t="shared" si="64"/>
        <v>18609.648074907924</v>
      </c>
    </row>
    <row r="30" spans="1:81">
      <c r="A30" s="54" t="s">
        <v>4</v>
      </c>
      <c r="B30" s="55">
        <f>B10*Annual!$B49/100</f>
        <v>2714.533947969227</v>
      </c>
      <c r="C30" s="56">
        <f>C10*Annual!$B49/100</f>
        <v>2721.5667408606237</v>
      </c>
      <c r="D30" s="56">
        <f>D10*Annual!$B49/100</f>
        <v>2907.2903903114225</v>
      </c>
      <c r="E30" s="56">
        <f>E10*Annual!$B49/100</f>
        <v>3340.1629297138757</v>
      </c>
      <c r="F30" s="56">
        <f>F10*Annual!$C49/100</f>
        <v>2962.7597801032452</v>
      </c>
      <c r="G30" s="56">
        <f>G10*Annual!$C49/100</f>
        <v>2935.2999135654113</v>
      </c>
      <c r="H30" s="56">
        <f>H10*Annual!$C49/100</f>
        <v>3119.7978377187046</v>
      </c>
      <c r="I30" s="56">
        <f>I10*Annual!$C49/100</f>
        <v>3428.4359446103099</v>
      </c>
      <c r="J30" s="56">
        <f>J10*Annual!$D49/100</f>
        <v>3094.0921031558864</v>
      </c>
      <c r="K30" s="56">
        <f>K10*Annual!$D49/100</f>
        <v>3148.8562638489298</v>
      </c>
      <c r="L30" s="56">
        <f>L10*Annual!$D49/100</f>
        <v>3288.2559456130398</v>
      </c>
      <c r="M30" s="56">
        <f>M10*Annual!$D49/100</f>
        <v>3647.9589845650994</v>
      </c>
      <c r="N30" s="56">
        <f>N10*Annual!$E49/100</f>
        <v>3483.2963209100085</v>
      </c>
      <c r="O30" s="56">
        <f>O10*Annual!$E49/100</f>
        <v>3574.3358445928361</v>
      </c>
      <c r="P30" s="56">
        <f>P10*Annual!$E49/100</f>
        <v>3699.5151896567236</v>
      </c>
      <c r="Q30" s="56">
        <f>Q10*Annual!$E49/100</f>
        <v>4171.2654487404661</v>
      </c>
      <c r="R30" s="56">
        <f>R10*Annual!$F49/100</f>
        <v>3716.3417069898196</v>
      </c>
      <c r="S30" s="56">
        <f>S10*Annual!$F49/100</f>
        <v>3798.099969941095</v>
      </c>
      <c r="T30" s="56">
        <f>T10*Annual!$F49/100</f>
        <v>3897.4226678998057</v>
      </c>
      <c r="U30" s="56">
        <f>U10*Annual!$F49/100</f>
        <v>4413.2733960348351</v>
      </c>
      <c r="V30" s="56">
        <f>V10*Annual!$G49/100</f>
        <v>4062.2552817130263</v>
      </c>
      <c r="W30" s="56">
        <f>W10*Annual!$G49/100</f>
        <v>4209.3242601044985</v>
      </c>
      <c r="X30" s="56">
        <f>X10*Annual!$G49/100</f>
        <v>4328.4501326015916</v>
      </c>
      <c r="Y30" s="56">
        <f>Y10*Annual!$G49/100</f>
        <v>4836.8886007549672</v>
      </c>
      <c r="Z30" s="56">
        <f>Z10*Annual!H49/100</f>
        <v>4380.3940839980169</v>
      </c>
      <c r="AA30" s="56">
        <f>AA10*Annual!H49/100</f>
        <v>4480.3657581318621</v>
      </c>
      <c r="AB30" s="56">
        <f>AB10*Annual!H49/100</f>
        <v>4583.8584472037564</v>
      </c>
      <c r="AC30" s="56">
        <f>AC10*Annual!H49/100</f>
        <v>5151.3706048969025</v>
      </c>
      <c r="AD30" s="56">
        <f>AD10*Annual!$I49/100</f>
        <v>4835.3771785407453</v>
      </c>
      <c r="AE30" s="56">
        <f>AE10*Annual!$I49/100</f>
        <v>5067.8300434798375</v>
      </c>
      <c r="AF30" s="56">
        <f>AF10*Annual!$I49/100</f>
        <v>5199.2809847585149</v>
      </c>
      <c r="AG30" s="56">
        <f>AG10*Annual!$I49/100</f>
        <v>5771.5087948968367</v>
      </c>
      <c r="AH30" s="56">
        <f>AH10*Annual!$J49/100</f>
        <v>5219.0577661416346</v>
      </c>
      <c r="AI30" s="56">
        <f>AI10*Annual!$J49/100</f>
        <v>5330.4337313525957</v>
      </c>
      <c r="AJ30" s="56">
        <f>AJ10*Annual!$J49/100</f>
        <v>5397.5893046621768</v>
      </c>
      <c r="AK30" s="56">
        <f>AK10*Annual!$J49/100</f>
        <v>6044.1061852680978</v>
      </c>
      <c r="AL30" s="56">
        <f>AL10*Annual!$K49/100</f>
        <v>5541.1314851785755</v>
      </c>
      <c r="AM30" s="56">
        <f>AM10*Annual!$K49/100</f>
        <v>5733.3520153993377</v>
      </c>
      <c r="AN30" s="56">
        <f>AN10*Annual!$K49/100</f>
        <v>5802.093841444087</v>
      </c>
      <c r="AO30" s="56">
        <f>AO10*Annual!$K49/100</f>
        <v>6463.7208426806374</v>
      </c>
      <c r="AP30" s="56">
        <f>AP10*Annual!$L49/100</f>
        <v>5996.4153276174011</v>
      </c>
      <c r="AQ30" s="56">
        <f>AQ10*Annual!$L49/100</f>
        <v>6105.8263208707758</v>
      </c>
      <c r="AR30" s="56">
        <f>AR10*Annual!$L49/100</f>
        <v>6199.8199310675091</v>
      </c>
      <c r="AS30" s="56">
        <f>AS10*Annual!$L49/100</f>
        <v>7002.019730754404</v>
      </c>
      <c r="AT30" s="56">
        <f>AT10*Annual!$M49/100</f>
        <v>6472.6256261088956</v>
      </c>
      <c r="AU30" s="56">
        <f>AU10*Annual!$M49/100</f>
        <v>6743.8991179363766</v>
      </c>
      <c r="AV30" s="56">
        <f>AV10*Annual!$M49/100</f>
        <v>6854.7556339094963</v>
      </c>
      <c r="AW30" s="56">
        <f>AW10*Annual!$M49/100</f>
        <v>7886.5094410420788</v>
      </c>
      <c r="AX30" s="56">
        <f>AX10*Annual!$N49/100</f>
        <v>7341.3460099374524</v>
      </c>
      <c r="AY30" s="56">
        <f>AY10*Annual!$N49/100</f>
        <v>7686.6672959222178</v>
      </c>
      <c r="AZ30" s="56">
        <f>AZ10*Annual!$N49/100</f>
        <v>7902.2208047921467</v>
      </c>
      <c r="BA30" s="56">
        <f>BA10*Annual!$N49/100</f>
        <v>9178.4437166848038</v>
      </c>
      <c r="BB30" s="56">
        <f>BB10*Annual!$O49/100</f>
        <v>8417.7555115263749</v>
      </c>
      <c r="BC30" s="56">
        <f>BC10*Annual!$O49/100</f>
        <v>8827.9766882769691</v>
      </c>
      <c r="BD30" s="56">
        <f>BD10*Annual!$O49/100</f>
        <v>9152.4607097756525</v>
      </c>
      <c r="BE30" s="56">
        <f>BE10*Annual!$O49/100</f>
        <v>10438.761488940245</v>
      </c>
      <c r="BF30" s="56">
        <f>BF10*Annual!P49/100</f>
        <v>8855.4417694191816</v>
      </c>
      <c r="BG30" s="56">
        <f>BG10*Annual!P49/100</f>
        <v>9030.3595330850603</v>
      </c>
      <c r="BH30" s="56">
        <f>BH10*Annual!P49/100</f>
        <v>9642.3978894066859</v>
      </c>
      <c r="BI30" s="56">
        <f>BI10*Annual!P49/100</f>
        <v>11050.353294515337</v>
      </c>
      <c r="BJ30" s="56">
        <f>BJ10*Annual!Q49/100</f>
        <v>9890.1214521566726</v>
      </c>
      <c r="BK30" s="56">
        <f>BK10*Annual!Q49/100</f>
        <v>10223.362152493797</v>
      </c>
      <c r="BL30" s="56">
        <f>BL10*Annual!Q49/100</f>
        <v>10564.027914486087</v>
      </c>
      <c r="BM30" s="56">
        <f>BM10*Annual!Q49/100</f>
        <v>12353.888296737663</v>
      </c>
      <c r="BN30" s="56">
        <f>BN10*Annual!$R49/100</f>
        <v>10703.596120815766</v>
      </c>
      <c r="BO30" s="56">
        <f>BO10*Annual!$R49/100</f>
        <v>10858.706218472551</v>
      </c>
      <c r="BP30" s="56">
        <f>BP10*Annual!$R49/100</f>
        <v>11090.805960600945</v>
      </c>
      <c r="BQ30" s="56">
        <f>BQ10*Annual!$R49/100</f>
        <v>13014.666370482841</v>
      </c>
      <c r="BR30" s="56">
        <f>BR10*Annual!$S49/100</f>
        <v>11623.631762473886</v>
      </c>
      <c r="BS30" s="56">
        <f>BS10*Annual!$S49/100</f>
        <v>11813.552285001082</v>
      </c>
      <c r="BT30" s="56">
        <f>BT10*Annual!$S49/100</f>
        <v>12112.926489118654</v>
      </c>
      <c r="BU30" s="56">
        <f>BU10*Annual!$S49/100</f>
        <v>14212.706154426058</v>
      </c>
      <c r="BV30" s="56">
        <f>BV10*Annual!$T49/100</f>
        <v>12719.285026854115</v>
      </c>
      <c r="BW30" s="56">
        <f>BW10*Annual!$T49/100</f>
        <v>13046.259572606368</v>
      </c>
      <c r="BX30" s="56">
        <f>BX10*Annual!$T49/100</f>
        <v>13316.426248249274</v>
      </c>
      <c r="BY30" s="56">
        <f>BY10*Annual!$T49/100</f>
        <v>15489.129013643893</v>
      </c>
      <c r="BZ30" s="56">
        <f>BZ10*Annual!$T49/100</f>
        <v>13827.592844225317</v>
      </c>
      <c r="CA30" s="56">
        <f>CA10*Annual!$T49/100</f>
        <v>14141.186587099917</v>
      </c>
      <c r="CB30" s="56">
        <f>CB10*Annual!$T49/100</f>
        <v>14397.526216818429</v>
      </c>
    </row>
    <row r="31" spans="1:81">
      <c r="A31" s="54" t="s">
        <v>5</v>
      </c>
      <c r="B31" s="55">
        <f>B11*Annual!$B50/100</f>
        <v>169.52313615173284</v>
      </c>
      <c r="C31" s="56">
        <f>C11*Annual!$B50/100</f>
        <v>190.9145607190971</v>
      </c>
      <c r="D31" s="56">
        <f>D11*Annual!$B50/100</f>
        <v>200.64219393476714</v>
      </c>
      <c r="E31" s="56">
        <f>E11*Annual!$B50/100</f>
        <v>210.79140997037791</v>
      </c>
      <c r="F31" s="56">
        <f>F11*Annual!$C50/100</f>
        <v>207.9444664220772</v>
      </c>
      <c r="G31" s="56">
        <f>G11*Annual!$C50/100</f>
        <v>231.97972664487312</v>
      </c>
      <c r="H31" s="56">
        <f>H11*Annual!$C50/100</f>
        <v>244.74333199306355</v>
      </c>
      <c r="I31" s="56">
        <f>I11*Annual!$C50/100</f>
        <v>259.17222645907304</v>
      </c>
      <c r="J31" s="56">
        <f>J11*Annual!$D50/100</f>
        <v>228.08124846994968</v>
      </c>
      <c r="K31" s="56">
        <f>K11*Annual!$D50/100</f>
        <v>254.98884259392722</v>
      </c>
      <c r="L31" s="56">
        <f>L11*Annual!$D50/100</f>
        <v>265.67773761906642</v>
      </c>
      <c r="M31" s="56">
        <f>M11*Annual!$D50/100</f>
        <v>280.4444769890564</v>
      </c>
      <c r="N31" s="56">
        <f>N11*Annual!$E50/100</f>
        <v>227.61713241917826</v>
      </c>
      <c r="O31" s="56">
        <f>O11*Annual!$E50/100</f>
        <v>254.861838149439</v>
      </c>
      <c r="P31" s="56">
        <f>P11*Annual!$E50/100</f>
        <v>268.43775117525638</v>
      </c>
      <c r="Q31" s="56">
        <f>Q11*Annual!$E50/100</f>
        <v>289.95487672358723</v>
      </c>
      <c r="R31" s="56">
        <f>R11*Annual!$F50/100</f>
        <v>274.6324629945056</v>
      </c>
      <c r="S31" s="56">
        <f>S11*Annual!$F50/100</f>
        <v>284.63378091853082</v>
      </c>
      <c r="T31" s="56">
        <f>T11*Annual!$F50/100</f>
        <v>293.42375909399397</v>
      </c>
      <c r="U31" s="56">
        <f>U11*Annual!$F50/100</f>
        <v>352.43774684445322</v>
      </c>
      <c r="V31" s="56">
        <f>V11*Annual!$G50/100</f>
        <v>293.43900173568443</v>
      </c>
      <c r="W31" s="56">
        <f>W11*Annual!$G50/100</f>
        <v>306.99203833572142</v>
      </c>
      <c r="X31" s="56">
        <f>X11*Annual!$G50/100</f>
        <v>324.95769150321229</v>
      </c>
      <c r="Y31" s="56">
        <f>Y11*Annual!$G50/100</f>
        <v>361.51937163354467</v>
      </c>
      <c r="Z31" s="56">
        <f>Z11*Annual!H50/100</f>
        <v>310.13642922754133</v>
      </c>
      <c r="AA31" s="56">
        <f>AA11*Annual!H50/100</f>
        <v>318.92362805565506</v>
      </c>
      <c r="AB31" s="56">
        <f>AB11*Annual!H50/100</f>
        <v>331.68444988324654</v>
      </c>
      <c r="AC31" s="56">
        <f>AC11*Annual!H50/100</f>
        <v>365.08872778129631</v>
      </c>
      <c r="AD31" s="56">
        <f>AD11*Annual!$I50/100</f>
        <v>362.92562348296997</v>
      </c>
      <c r="AE31" s="56">
        <f>AE11*Annual!$I50/100</f>
        <v>395.55867356285773</v>
      </c>
      <c r="AF31" s="56">
        <f>AF11*Annual!$I50/100</f>
        <v>397.39009211648983</v>
      </c>
      <c r="AG31" s="56">
        <f>AG11*Annual!$I50/100</f>
        <v>446.56364784405844</v>
      </c>
      <c r="AH31" s="56">
        <f>AH11*Annual!$J50/100</f>
        <v>400.86649849106442</v>
      </c>
      <c r="AI31" s="56">
        <f>AI11*Annual!$J50/100</f>
        <v>424.17119287490897</v>
      </c>
      <c r="AJ31" s="56">
        <f>AJ11*Annual!$J50/100</f>
        <v>421.36996880098508</v>
      </c>
      <c r="AK31" s="56">
        <f>AK11*Annual!$J50/100</f>
        <v>480.03983855566048</v>
      </c>
      <c r="AL31" s="56">
        <f>AL11*Annual!$K50/100</f>
        <v>406.78559285977923</v>
      </c>
      <c r="AM31" s="56">
        <f>AM11*Annual!$K50/100</f>
        <v>452.76977165672207</v>
      </c>
      <c r="AN31" s="56">
        <f>AN11*Annual!$K50/100</f>
        <v>439.11917289676273</v>
      </c>
      <c r="AO31" s="56">
        <f>AO11*Annual!$K50/100</f>
        <v>516.44636726397982</v>
      </c>
      <c r="AP31" s="56">
        <f>AP11*Annual!$L50/100</f>
        <v>454.17375414103913</v>
      </c>
      <c r="AQ31" s="56">
        <f>AQ11*Annual!$L50/100</f>
        <v>504.92338684628311</v>
      </c>
      <c r="AR31" s="56">
        <f>AR11*Annual!$L50/100</f>
        <v>489.23158793344476</v>
      </c>
      <c r="AS31" s="56">
        <f>AS11*Annual!$L50/100</f>
        <v>574.99062796855196</v>
      </c>
      <c r="AT31" s="56">
        <f>AT11*Annual!$M50/100</f>
        <v>507.06997793921767</v>
      </c>
      <c r="AU31" s="56">
        <f>AU11*Annual!$M50/100</f>
        <v>567.5805293701942</v>
      </c>
      <c r="AV31" s="56">
        <f>AV11*Annual!$M50/100</f>
        <v>549.51106127784465</v>
      </c>
      <c r="AW31" s="56">
        <f>AW11*Annual!$M50/100</f>
        <v>631.41877091161086</v>
      </c>
      <c r="AX31" s="56">
        <f>AX11*Annual!$N50/100</f>
        <v>553.87182559329744</v>
      </c>
      <c r="AY31" s="56">
        <f>AY11*Annual!$N50/100</f>
        <v>623.57605671922715</v>
      </c>
      <c r="AZ31" s="56">
        <f>AZ11*Annual!$N50/100</f>
        <v>619.20206143327789</v>
      </c>
      <c r="BA31" s="56">
        <f>BA11*Annual!$N50/100</f>
        <v>720.25572793543051</v>
      </c>
      <c r="BB31" s="56">
        <f>BB11*Annual!$O50/100</f>
        <v>620.83646816787268</v>
      </c>
      <c r="BC31" s="56">
        <f>BC11*Annual!$O50/100</f>
        <v>701.9220467227907</v>
      </c>
      <c r="BD31" s="56">
        <f>BD11*Annual!$O50/100</f>
        <v>709.21814961156133</v>
      </c>
      <c r="BE31" s="56">
        <f>BE11*Annual!$O50/100</f>
        <v>808.9104912749176</v>
      </c>
      <c r="BF31" s="56">
        <f>BF11*Annual!P50/100</f>
        <v>675.26368230392723</v>
      </c>
      <c r="BG31" s="56">
        <f>BG11*Annual!P50/100</f>
        <v>742.25014217465321</v>
      </c>
      <c r="BH31" s="56">
        <f>BH11*Annual!P50/100</f>
        <v>809.48383555950795</v>
      </c>
      <c r="BI31" s="56">
        <f>BI11*Annual!P50/100</f>
        <v>915.46282178438298</v>
      </c>
      <c r="BJ31" s="56">
        <f>BJ11*Annual!Q50/100</f>
        <v>741.34175105468125</v>
      </c>
      <c r="BK31" s="56">
        <f>BK11*Annual!Q50/100</f>
        <v>822.32725002059988</v>
      </c>
      <c r="BL31" s="56">
        <f>BL11*Annual!Q50/100</f>
        <v>870.77173476315863</v>
      </c>
      <c r="BM31" s="56">
        <f>BM11*Annual!Q50/100</f>
        <v>994.05040245490045</v>
      </c>
      <c r="BN31" s="56">
        <f>BN11*Annual!$T50/100</f>
        <v>899.07022917466543</v>
      </c>
      <c r="BO31" s="56">
        <f>BO11*Annual!$T50/100</f>
        <v>961.94587347774495</v>
      </c>
      <c r="BP31" s="56">
        <f>BP11*Annual!$T50/100</f>
        <v>1010.7828668523201</v>
      </c>
      <c r="BQ31" s="56">
        <f>BQ11*Annual!$T50/100</f>
        <v>1191.6926046638218</v>
      </c>
      <c r="BR31" s="56">
        <f>BR11*Annual!$S50/100</f>
        <v>1003.3290341405134</v>
      </c>
      <c r="BS31" s="56">
        <f>BS11*Annual!$S50/100</f>
        <v>1089.7700363296638</v>
      </c>
      <c r="BT31" s="56">
        <f>BT11*Annual!$S50/100</f>
        <v>1147.5202596677423</v>
      </c>
      <c r="BU31" s="56">
        <f>BU11*Annual!$S50/100</f>
        <v>1341.098721677673</v>
      </c>
      <c r="BV31" s="56">
        <f>BV11*Annual!$T50/100</f>
        <v>1119.0355559437137</v>
      </c>
      <c r="BW31" s="56">
        <f>BW11*Annual!$T50/100</f>
        <v>1224.3615440244157</v>
      </c>
      <c r="BX31" s="56">
        <f>BX11*Annual!$T50/100</f>
        <v>1234.9458611407802</v>
      </c>
      <c r="BY31" s="56">
        <f>BY11*Annual!$T50/100</f>
        <v>1479.6935531533613</v>
      </c>
      <c r="BZ31" s="56">
        <f>BZ11*Annual!$T50/100</f>
        <v>1214.6763705971871</v>
      </c>
      <c r="CA31" s="56">
        <f>CA11*Annual!$T50/100</f>
        <v>1320.6443145190829</v>
      </c>
      <c r="CB31" s="56">
        <f>CB11*Annual!$T50/100</f>
        <v>1324.5417475889565</v>
      </c>
    </row>
    <row r="32" spans="1:81">
      <c r="A32" s="57" t="s">
        <v>6</v>
      </c>
      <c r="B32" s="58">
        <f>B12*Annual!$B51/100</f>
        <v>617.31038170720922</v>
      </c>
      <c r="C32" s="184">
        <f>C12*Annual!$B51/100</f>
        <v>635.23713996216884</v>
      </c>
      <c r="D32" s="184">
        <f>D12*Annual!$B51/100</f>
        <v>636.25529667523404</v>
      </c>
      <c r="E32" s="184">
        <f>E12*Annual!$B51/100</f>
        <v>701.33786620733724</v>
      </c>
      <c r="F32" s="184">
        <f>F12*Annual!$C51/100</f>
        <v>623.5079024272793</v>
      </c>
      <c r="G32" s="184">
        <f>G12*Annual!$C51/100</f>
        <v>633.33366742301882</v>
      </c>
      <c r="H32" s="184">
        <f>H12*Annual!$C51/100</f>
        <v>647.29656386444435</v>
      </c>
      <c r="I32" s="184">
        <f>I12*Annual!$C51/100</f>
        <v>706.33998253238155</v>
      </c>
      <c r="J32" s="184">
        <f>J12*Annual!$D51/100</f>
        <v>670.41721586667086</v>
      </c>
      <c r="K32" s="184">
        <f>K12*Annual!$D51/100</f>
        <v>700.23356718727632</v>
      </c>
      <c r="L32" s="184">
        <f>L12*Annual!$D51/100</f>
        <v>713.95199404249854</v>
      </c>
      <c r="M32" s="184">
        <f>M12*Annual!$D51/100</f>
        <v>786.27450701272301</v>
      </c>
      <c r="N32" s="184">
        <f>N12*Annual!$E51/100</f>
        <v>640.81399195901838</v>
      </c>
      <c r="O32" s="184">
        <f>O12*Annual!$E51/100</f>
        <v>670.00059724508867</v>
      </c>
      <c r="P32" s="184">
        <f>P12*Annual!$E51/100</f>
        <v>681.16727386584023</v>
      </c>
      <c r="Q32" s="184">
        <f>Q12*Annual!$E51/100</f>
        <v>742.38036764747721</v>
      </c>
      <c r="R32" s="184">
        <f>R12*Annual!$F51/100</f>
        <v>639.62917870894307</v>
      </c>
      <c r="S32" s="184">
        <f>S12*Annual!$F51/100</f>
        <v>641.67844701632839</v>
      </c>
      <c r="T32" s="184">
        <f>T12*Annual!$F51/100</f>
        <v>644.71362479539766</v>
      </c>
      <c r="U32" s="184">
        <f>U12*Annual!$F51/100</f>
        <v>710.02227769674971</v>
      </c>
      <c r="V32" s="184">
        <f>V12*Annual!$G51/100</f>
        <v>642.44163484763703</v>
      </c>
      <c r="W32" s="59">
        <f>W12*Annual!$G51/100</f>
        <v>644.2799139407108</v>
      </c>
      <c r="X32" s="59">
        <f>X12*Annual!$G51/100</f>
        <v>665.99261973785531</v>
      </c>
      <c r="Y32" s="59">
        <f>Y12*Annual!$G51/100</f>
        <v>730.88810777602737</v>
      </c>
      <c r="Z32" s="59">
        <f>Z12*Annual!H51/100</f>
        <v>783.10092413042037</v>
      </c>
      <c r="AA32" s="59">
        <f>AA12*Annual!H51/100</f>
        <v>783.30584197500605</v>
      </c>
      <c r="AB32" s="59">
        <f>AB12*Annual!H51/100</f>
        <v>809.20180289904556</v>
      </c>
      <c r="AC32" s="59">
        <f>AC12*Annual!H51/100</f>
        <v>891.06710732342947</v>
      </c>
      <c r="AD32" s="59">
        <f>AD12*Annual!$I51/100</f>
        <v>615.33217895475889</v>
      </c>
      <c r="AE32" s="59">
        <f>AE12*Annual!$I51/100</f>
        <v>628.1715610755839</v>
      </c>
      <c r="AF32" s="59">
        <f>AF12*Annual!$I51/100</f>
        <v>661.13236293800014</v>
      </c>
      <c r="AG32" s="59">
        <f>AG12*Annual!$I51/100</f>
        <v>744.49253043887848</v>
      </c>
      <c r="AH32" s="59">
        <f>AH12*Annual!$J51/100</f>
        <v>672.23263464080389</v>
      </c>
      <c r="AI32" s="59">
        <f>AI12*Annual!$J51/100</f>
        <v>698.80532919767325</v>
      </c>
      <c r="AJ32" s="59">
        <f>AJ12*Annual!$J51/100</f>
        <v>741.02010636603325</v>
      </c>
      <c r="AK32" s="59">
        <f>AK12*Annual!$J51/100</f>
        <v>825.63811952939761</v>
      </c>
      <c r="AL32" s="59">
        <f>AL12*Annual!$K51/100</f>
        <v>748.4023606717833</v>
      </c>
      <c r="AM32" s="59">
        <f>AM12*Annual!$K51/100</f>
        <v>789.93812270602564</v>
      </c>
      <c r="AN32" s="59">
        <f>AN12*Annual!$K51/100</f>
        <v>839.43964732217751</v>
      </c>
      <c r="AO32" s="59">
        <f>AO12*Annual!$K51/100</f>
        <v>933.70117120810653</v>
      </c>
      <c r="AP32" s="59">
        <f>AP12*Annual!$L51/100</f>
        <v>828.20005648030065</v>
      </c>
      <c r="AQ32" s="59">
        <f>AQ12*Annual!$L51/100</f>
        <v>935.28824982984656</v>
      </c>
      <c r="AR32" s="59">
        <f>AR12*Annual!$L51/100</f>
        <v>987.09890452593982</v>
      </c>
      <c r="AS32" s="59">
        <f>AS12*Annual!$L51/100</f>
        <v>1105.9359823976481</v>
      </c>
      <c r="AT32" s="59">
        <f>AT12*Annual!$M51/100</f>
        <v>974.78107614130761</v>
      </c>
      <c r="AU32" s="59">
        <f>AU12*Annual!$M51/100</f>
        <v>1078.7251438439962</v>
      </c>
      <c r="AV32" s="59">
        <f>AV12*Annual!$M51/100</f>
        <v>1134.174510882501</v>
      </c>
      <c r="AW32" s="59">
        <f>AW12*Annual!$M51/100</f>
        <v>1248.2686322125769</v>
      </c>
      <c r="AX32" s="59">
        <f>AX12*Annual!$N51/100</f>
        <v>1230.4604419874099</v>
      </c>
      <c r="AY32" s="59">
        <f>AY12*Annual!$N51/100</f>
        <v>1493.4882222173619</v>
      </c>
      <c r="AZ32" s="59">
        <f>AZ12*Annual!$N51/100</f>
        <v>1569.9236455320488</v>
      </c>
      <c r="BA32" s="59">
        <f>BA12*Annual!$N51/100</f>
        <v>1743.9641069520098</v>
      </c>
      <c r="BB32" s="59">
        <f>BB12*Annual!$O51/100</f>
        <v>1434.3868222956748</v>
      </c>
      <c r="BC32" s="59">
        <f>BC12*Annual!$O51/100</f>
        <v>1747.2551708089761</v>
      </c>
      <c r="BD32" s="59">
        <f>BD12*Annual!$O51/100</f>
        <v>1862.5619931302049</v>
      </c>
      <c r="BE32" s="59">
        <f>BE12*Annual!$O51/100</f>
        <v>2017.6815944939422</v>
      </c>
      <c r="BF32" s="184">
        <f>BF12*Annual!P51/100</f>
        <v>1630.7819243528813</v>
      </c>
      <c r="BG32" s="59">
        <f>BG12*Annual!P51/100</f>
        <v>1940.721425774967</v>
      </c>
      <c r="BH32" s="59">
        <f>BH12*Annual!P51/100</f>
        <v>2050.7916276858668</v>
      </c>
      <c r="BI32" s="56">
        <f>BI12*Annual!P51/100</f>
        <v>2322.8412145086754</v>
      </c>
      <c r="BJ32" s="56">
        <f>BJ12*Annual!Q51/100</f>
        <v>1771.282913503243</v>
      </c>
      <c r="BK32" s="56">
        <f>BK12*Annual!Q51/100</f>
        <v>2129.2105488743646</v>
      </c>
      <c r="BL32" s="56">
        <f>BL12*Annual!Q51/100</f>
        <v>2152.1546280648208</v>
      </c>
      <c r="BM32" s="56">
        <f>BM12*Annual!Q51/100</f>
        <v>2415.0555354554685</v>
      </c>
      <c r="BN32" s="184">
        <f>BN12*Annual!$T51/100</f>
        <v>1952.1774095049941</v>
      </c>
      <c r="BO32" s="184">
        <f>BO12*Annual!$T51/100</f>
        <v>2274.4409751038893</v>
      </c>
      <c r="BP32" s="184">
        <f>BP12*Annual!$T51/100</f>
        <v>2399.5790718259473</v>
      </c>
      <c r="BQ32" s="184">
        <f>BQ12*Annual!$T51/100</f>
        <v>2598.6295941097846</v>
      </c>
      <c r="BR32" s="56">
        <f>BR12*Annual!$S51/100</f>
        <v>2115.7595030610069</v>
      </c>
      <c r="BS32" s="56">
        <f>BS12*Annual!$S51/100</f>
        <v>2529.4790579364735</v>
      </c>
      <c r="BT32" s="56">
        <f>BT12*Annual!$S51/100</f>
        <v>2583.3507886686361</v>
      </c>
      <c r="BU32" s="56">
        <f>BU12*Annual!$S51/100</f>
        <v>2812.6411443827506</v>
      </c>
      <c r="BV32" s="184">
        <f>BV12*Annual!$T51/100</f>
        <v>2308.1390349934304</v>
      </c>
      <c r="BW32" s="184">
        <f>BW12*Annual!$T51/100</f>
        <v>2733.5758379405097</v>
      </c>
      <c r="BX32" s="184">
        <f>BX12*Annual!$T51/100</f>
        <v>2743.2011049755115</v>
      </c>
      <c r="BY32" s="184">
        <f>BY12*Annual!$T51/100</f>
        <v>2993.4580478855582</v>
      </c>
      <c r="BZ32" s="184">
        <f>BZ12*Annual!$T51/100</f>
        <v>2423.0647233913514</v>
      </c>
      <c r="CA32" s="184">
        <f>CA12*Annual!$T51/100</f>
        <v>2871.2171565410354</v>
      </c>
      <c r="CB32" s="184">
        <f>CB12*Annual!$T51/100</f>
        <v>2887.580110500538</v>
      </c>
    </row>
    <row r="33" spans="1:86">
      <c r="A33" s="53" t="s">
        <v>7</v>
      </c>
      <c r="B33" s="38">
        <f t="shared" ref="B33" si="65">SUM(B34:B38)</f>
        <v>6665.8696419696589</v>
      </c>
      <c r="C33" s="39">
        <f t="shared" ref="C33:F33" si="66">SUM(C34:C38)</f>
        <v>6982.9532703248051</v>
      </c>
      <c r="D33" s="39">
        <f t="shared" si="66"/>
        <v>7157.6365783714846</v>
      </c>
      <c r="E33" s="39">
        <f t="shared" si="66"/>
        <v>7556.9354437915008</v>
      </c>
      <c r="F33" s="39">
        <f t="shared" si="66"/>
        <v>7605.5545471954247</v>
      </c>
      <c r="G33" s="39">
        <f t="shared" ref="G33:J33" si="67">SUM(G34:G38)</f>
        <v>8069.4218854156225</v>
      </c>
      <c r="H33" s="39">
        <f t="shared" si="67"/>
        <v>8250.2249293709901</v>
      </c>
      <c r="I33" s="39">
        <f t="shared" si="67"/>
        <v>8672.4695032550917</v>
      </c>
      <c r="J33" s="39">
        <f t="shared" si="67"/>
        <v>8544.8179438884108</v>
      </c>
      <c r="K33" s="39">
        <f t="shared" ref="K33:N33" si="68">SUM(K34:K38)</f>
        <v>8785.28639536419</v>
      </c>
      <c r="L33" s="39">
        <f t="shared" si="68"/>
        <v>9014.6117542613174</v>
      </c>
      <c r="M33" s="39">
        <f t="shared" si="68"/>
        <v>9505.1595914840946</v>
      </c>
      <c r="N33" s="39">
        <f t="shared" si="68"/>
        <v>9458.3369509782897</v>
      </c>
      <c r="O33" s="39">
        <f t="shared" ref="O33:R33" si="69">SUM(O34:O38)</f>
        <v>9708.0139388441748</v>
      </c>
      <c r="P33" s="39">
        <f t="shared" si="69"/>
        <v>9971.4954102592983</v>
      </c>
      <c r="Q33" s="39">
        <f t="shared" si="69"/>
        <v>10516.962301968601</v>
      </c>
      <c r="R33" s="39">
        <f t="shared" si="69"/>
        <v>10199.80626483989</v>
      </c>
      <c r="S33" s="39">
        <f t="shared" ref="S33:V33" si="70">SUM(S34:S38)</f>
        <v>10590.31908591655</v>
      </c>
      <c r="T33" s="39">
        <f t="shared" si="70"/>
        <v>10803.846836923847</v>
      </c>
      <c r="U33" s="39">
        <f t="shared" si="70"/>
        <v>11309.646131645402</v>
      </c>
      <c r="V33" s="39">
        <f t="shared" si="70"/>
        <v>11192.082234357757</v>
      </c>
      <c r="W33" s="39">
        <f t="shared" ref="W33:BH33" si="71">SUM(W34:W38)</f>
        <v>11607.408799930379</v>
      </c>
      <c r="X33" s="39">
        <f t="shared" si="71"/>
        <v>11825.797932751761</v>
      </c>
      <c r="Y33" s="39">
        <f t="shared" si="71"/>
        <v>12376.395433552629</v>
      </c>
      <c r="Z33" s="39">
        <f t="shared" si="71"/>
        <v>12304.38386213686</v>
      </c>
      <c r="AA33" s="39">
        <f t="shared" si="71"/>
        <v>12552.074844033003</v>
      </c>
      <c r="AB33" s="39">
        <f t="shared" si="71"/>
        <v>12771.589606661339</v>
      </c>
      <c r="AC33" s="39">
        <f t="shared" si="71"/>
        <v>13332.498754310749</v>
      </c>
      <c r="AD33" s="39">
        <f t="shared" si="71"/>
        <v>13354.424838533669</v>
      </c>
      <c r="AE33" s="39">
        <f t="shared" si="71"/>
        <v>13839.969806355832</v>
      </c>
      <c r="AF33" s="39">
        <f t="shared" si="71"/>
        <v>14257.660637385638</v>
      </c>
      <c r="AG33" s="39">
        <f t="shared" si="71"/>
        <v>14661.974296931305</v>
      </c>
      <c r="AH33" s="39">
        <f t="shared" si="71"/>
        <v>14824.978535503542</v>
      </c>
      <c r="AI33" s="39">
        <f t="shared" si="71"/>
        <v>15436.584184384628</v>
      </c>
      <c r="AJ33" s="39">
        <f t="shared" si="71"/>
        <v>15798.243041597978</v>
      </c>
      <c r="AK33" s="39">
        <f t="shared" si="71"/>
        <v>16612.174721107502</v>
      </c>
      <c r="AL33" s="39">
        <f t="shared" si="71"/>
        <v>16509.565689735064</v>
      </c>
      <c r="AM33" s="39">
        <f t="shared" si="71"/>
        <v>16903.719093130763</v>
      </c>
      <c r="AN33" s="39">
        <f t="shared" si="71"/>
        <v>17347.993672965313</v>
      </c>
      <c r="AO33" s="39">
        <f t="shared" si="71"/>
        <v>18928.645641008799</v>
      </c>
      <c r="AP33" s="39">
        <f t="shared" si="71"/>
        <v>18097.113551144939</v>
      </c>
      <c r="AQ33" s="39">
        <f t="shared" si="71"/>
        <v>18969.247026703604</v>
      </c>
      <c r="AR33" s="39">
        <f t="shared" si="71"/>
        <v>19834.897452743342</v>
      </c>
      <c r="AS33" s="39">
        <f t="shared" si="71"/>
        <v>21009.214596445949</v>
      </c>
      <c r="AT33" s="39">
        <f t="shared" si="71"/>
        <v>20065.217661332386</v>
      </c>
      <c r="AU33" s="39">
        <f t="shared" si="71"/>
        <v>20848.904341156856</v>
      </c>
      <c r="AV33" s="39">
        <f t="shared" si="71"/>
        <v>21748.083435169585</v>
      </c>
      <c r="AW33" s="39">
        <f t="shared" si="71"/>
        <v>23276.832947518793</v>
      </c>
      <c r="AX33" s="39">
        <f t="shared" si="71"/>
        <v>22426.63225247222</v>
      </c>
      <c r="AY33" s="39">
        <f t="shared" si="71"/>
        <v>23404.842518217716</v>
      </c>
      <c r="AZ33" s="39">
        <f t="shared" si="71"/>
        <v>24561.4373559616</v>
      </c>
      <c r="BA33" s="39">
        <f t="shared" si="71"/>
        <v>26267.081031270922</v>
      </c>
      <c r="BB33" s="39">
        <f t="shared" si="71"/>
        <v>25324.65937404173</v>
      </c>
      <c r="BC33" s="39">
        <f t="shared" si="71"/>
        <v>26399.550088897944</v>
      </c>
      <c r="BD33" s="39">
        <f t="shared" si="71"/>
        <v>27831.224934335231</v>
      </c>
      <c r="BE33" s="39">
        <f t="shared" si="71"/>
        <v>29111.891170454459</v>
      </c>
      <c r="BF33" s="39">
        <f t="shared" si="71"/>
        <v>27884.284393968406</v>
      </c>
      <c r="BG33" s="39">
        <f t="shared" si="71"/>
        <v>28482.489874778003</v>
      </c>
      <c r="BH33" s="39">
        <f t="shared" si="71"/>
        <v>30373.116460613455</v>
      </c>
      <c r="BI33" s="166">
        <f t="shared" ref="BI33:BN33" si="72">SUM(BI34:BI38)</f>
        <v>32217.14678522533</v>
      </c>
      <c r="BJ33" s="166">
        <f t="shared" si="72"/>
        <v>31643.203144608968</v>
      </c>
      <c r="BK33" s="166">
        <f t="shared" si="72"/>
        <v>32237.073963052302</v>
      </c>
      <c r="BL33" s="166">
        <f t="shared" si="72"/>
        <v>33854.084869303246</v>
      </c>
      <c r="BM33" s="166">
        <f t="shared" si="72"/>
        <v>35674.483981587313</v>
      </c>
      <c r="BN33" s="166">
        <f t="shared" si="72"/>
        <v>34816.264955169987</v>
      </c>
      <c r="BO33" s="166">
        <f t="shared" ref="BO33:BR33" si="73">SUM(BO34:BO38)</f>
        <v>36258.296573780681</v>
      </c>
      <c r="BP33" s="166">
        <f t="shared" si="73"/>
        <v>37625.470651679585</v>
      </c>
      <c r="BQ33" s="166">
        <f t="shared" si="73"/>
        <v>38951.986364412733</v>
      </c>
      <c r="BR33" s="166">
        <f t="shared" si="73"/>
        <v>37826.196133169287</v>
      </c>
      <c r="BS33" s="166">
        <f t="shared" ref="BS33:BY33" si="74">SUM(BS34:BS38)</f>
        <v>39027.091623560351</v>
      </c>
      <c r="BT33" s="166">
        <f t="shared" si="74"/>
        <v>40255.332111110198</v>
      </c>
      <c r="BU33" s="166">
        <f t="shared" si="74"/>
        <v>41835.695695231465</v>
      </c>
      <c r="BV33" s="166">
        <f t="shared" si="74"/>
        <v>41133.502259558874</v>
      </c>
      <c r="BW33" s="166">
        <f t="shared" si="74"/>
        <v>42767.090819966776</v>
      </c>
      <c r="BX33" s="166">
        <f t="shared" ref="BX33" si="75">SUM(BX34:BX38)</f>
        <v>44014.581897033029</v>
      </c>
      <c r="BY33" s="166">
        <f t="shared" si="74"/>
        <v>45775.316761897739</v>
      </c>
      <c r="BZ33" s="166">
        <f t="shared" ref="BZ33:CB33" si="76">SUM(BZ34:BZ38)</f>
        <v>44559.564827866212</v>
      </c>
      <c r="CA33" s="166">
        <f t="shared" si="76"/>
        <v>46321.749509056528</v>
      </c>
      <c r="CB33" s="166">
        <f t="shared" si="76"/>
        <v>47350.132523568354</v>
      </c>
    </row>
    <row r="34" spans="1:86">
      <c r="A34" s="60" t="s">
        <v>8</v>
      </c>
      <c r="B34" s="55">
        <f>B14*Annual!$B53/100</f>
        <v>1247.5318632578833</v>
      </c>
      <c r="C34" s="56">
        <f>C14*Annual!$B53/100</f>
        <v>1315.3935131204</v>
      </c>
      <c r="D34" s="56">
        <f>D14*Annual!$B53/100</f>
        <v>1365.7883793877015</v>
      </c>
      <c r="E34" s="56">
        <f>E14*Annual!$B53/100</f>
        <v>1583.9389255557908</v>
      </c>
      <c r="F34" s="56">
        <f>F14*Annual!$C53/100</f>
        <v>1408.2091023653466</v>
      </c>
      <c r="G34" s="56">
        <f>G14*Annual!$C53/100</f>
        <v>1405.1409914091955</v>
      </c>
      <c r="H34" s="56">
        <f>H14*Annual!$C53/100</f>
        <v>1447.9330652713024</v>
      </c>
      <c r="I34" s="56">
        <f>I14*Annual!$C53/100</f>
        <v>1646.8450808445266</v>
      </c>
      <c r="J34" s="56">
        <f>J14*Annual!$D53/100</f>
        <v>1504.9537718179113</v>
      </c>
      <c r="K34" s="56">
        <f>K14*Annual!$D53/100</f>
        <v>1540.2259152613403</v>
      </c>
      <c r="L34" s="56">
        <f>L14*Annual!$D53/100</f>
        <v>1601.8366461668941</v>
      </c>
      <c r="M34" s="56">
        <f>M14*Annual!$D53/100</f>
        <v>1842.4265503530803</v>
      </c>
      <c r="N34" s="56">
        <f>N14*Annual!$E53/100</f>
        <v>1595.9858546305279</v>
      </c>
      <c r="O34" s="56">
        <f>O14*Annual!$E53/100</f>
        <v>1602.2746984594421</v>
      </c>
      <c r="P34" s="56">
        <f>P14*Annual!$E53/100</f>
        <v>1744.4639235668426</v>
      </c>
      <c r="Q34" s="56">
        <f>Q14*Annual!$E53/100</f>
        <v>2121.6411668668393</v>
      </c>
      <c r="R34" s="56">
        <f>R14*Annual!$F53/100</f>
        <v>1824.0772171533772</v>
      </c>
      <c r="S34" s="56">
        <f>S14*Annual!$F53/100</f>
        <v>2001.6666216913284</v>
      </c>
      <c r="T34" s="56">
        <f>T14*Annual!$F53/100</f>
        <v>2083.1956075817056</v>
      </c>
      <c r="U34" s="56">
        <f>U14*Annual!$F53/100</f>
        <v>2421.3955846991998</v>
      </c>
      <c r="V34" s="56">
        <f>V14*Annual!$G53/100</f>
        <v>2120.4205927087619</v>
      </c>
      <c r="W34" s="56">
        <f>W14*Annual!$G53/100</f>
        <v>2293.4585062455767</v>
      </c>
      <c r="X34" s="56">
        <f>X14*Annual!$G53/100</f>
        <v>2339.6654011839914</v>
      </c>
      <c r="Y34" s="56">
        <f>Y14*Annual!$G53/100</f>
        <v>2689.6711169965693</v>
      </c>
      <c r="Z34" s="56">
        <f>Z14*Annual!H53/100</f>
        <v>2360.662164380999</v>
      </c>
      <c r="AA34" s="56">
        <f>AA14*Annual!H53/100</f>
        <v>2432.1321626489462</v>
      </c>
      <c r="AB34" s="56">
        <f>AB14*Annual!H53/100</f>
        <v>2468.6793208541462</v>
      </c>
      <c r="AC34" s="56">
        <f>AC14*Annual!H53/100</f>
        <v>2811.4104489118013</v>
      </c>
      <c r="AD34" s="56">
        <f>AD14*Annual!$I53/100</f>
        <v>2477.6002209910885</v>
      </c>
      <c r="AE34" s="56">
        <f>AE14*Annual!$I53/100</f>
        <v>2597.5061446771297</v>
      </c>
      <c r="AF34" s="56">
        <f>AF14*Annual!$I53/100</f>
        <v>2687.2404097845406</v>
      </c>
      <c r="AG34" s="56">
        <f>AG14*Annual!$I53/100</f>
        <v>3129.7971607743239</v>
      </c>
      <c r="AH34" s="56">
        <f>AH14*Annual!$J53/100</f>
        <v>2746.3149586467944</v>
      </c>
      <c r="AI34" s="56">
        <f>AI14*Annual!$J53/100</f>
        <v>2901.9764321957673</v>
      </c>
      <c r="AJ34" s="56">
        <f>AJ14*Annual!$J53/100</f>
        <v>3010.1569093088119</v>
      </c>
      <c r="AK34" s="56">
        <f>AK14*Annual!$J53/100</f>
        <v>3507.9721919916478</v>
      </c>
      <c r="AL34" s="56">
        <f>AL14*Annual!$K53/100</f>
        <v>3014.6355410311253</v>
      </c>
      <c r="AM34" s="56">
        <f>AM14*Annual!$K53/100</f>
        <v>3243.7980387345438</v>
      </c>
      <c r="AN34" s="56">
        <f>AN14*Annual!$K53/100</f>
        <v>3355.1272108705543</v>
      </c>
      <c r="AO34" s="56">
        <f>AO14*Annual!$K53/100</f>
        <v>4039.6143465341142</v>
      </c>
      <c r="AP34" s="56">
        <f>AP14*Annual!$L53/100</f>
        <v>3295.4887717241772</v>
      </c>
      <c r="AQ34" s="56">
        <f>AQ14*Annual!$L53/100</f>
        <v>3491.1422024339754</v>
      </c>
      <c r="AR34" s="56">
        <f>AR14*Annual!$L53/100</f>
        <v>3760.3688248506473</v>
      </c>
      <c r="AS34" s="56">
        <f>AS14*Annual!$L53/100</f>
        <v>4358.0345788763389</v>
      </c>
      <c r="AT34" s="56">
        <f>AT14*Annual!$M53/100</f>
        <v>3800.8806142338472</v>
      </c>
      <c r="AU34" s="56">
        <f>AU14*Annual!$M53/100</f>
        <v>4028.8120631532456</v>
      </c>
      <c r="AV34" s="56">
        <f>AV14*Annual!$M53/100</f>
        <v>4191.016848739916</v>
      </c>
      <c r="AW34" s="56">
        <f>AW14*Annual!$M53/100</f>
        <v>4921.6449602108487</v>
      </c>
      <c r="AX34" s="56">
        <f>AX14*Annual!$N53/100</f>
        <v>4101.6801337323959</v>
      </c>
      <c r="AY34" s="56">
        <f>AY14*Annual!$N53/100</f>
        <v>4385.2545129570472</v>
      </c>
      <c r="AZ34" s="56">
        <f>AZ14*Annual!$N53/100</f>
        <v>4636.2062588289909</v>
      </c>
      <c r="BA34" s="56">
        <f>BA14*Annual!$N53/100</f>
        <v>5388.5513075505305</v>
      </c>
      <c r="BB34" s="56">
        <f>BB14*Annual!$O53/100</f>
        <v>4558.9430197484953</v>
      </c>
      <c r="BC34" s="56">
        <f>BC14*Annual!$O53/100</f>
        <v>4974.5127540002586</v>
      </c>
      <c r="BD34" s="56">
        <f>BD14*Annual!$O53/100</f>
        <v>5128.0739609612638</v>
      </c>
      <c r="BE34" s="56">
        <f>BE14*Annual!$O53/100</f>
        <v>5887.3054898879909</v>
      </c>
      <c r="BF34" s="56">
        <f>BF14*Annual!P53/100</f>
        <v>4938.9728071135687</v>
      </c>
      <c r="BG34" s="56">
        <f>BG14*Annual!P53/100</f>
        <v>5257.9298811319923</v>
      </c>
      <c r="BH34" s="56">
        <f>BH14*Annual!P53/100</f>
        <v>5615.9908551257686</v>
      </c>
      <c r="BI34" s="56">
        <f>BI14*Annual!P53/100</f>
        <v>6272.6549374044198</v>
      </c>
      <c r="BJ34" s="56">
        <f>BJ14*Annual!Q53/100</f>
        <v>5380.1834481988599</v>
      </c>
      <c r="BK34" s="56">
        <f>BK14*Annual!Q53/100</f>
        <v>5805.7335851532862</v>
      </c>
      <c r="BL34" s="56">
        <f>BL14*Annual!Q53/100</f>
        <v>6135.0146252866662</v>
      </c>
      <c r="BM34" s="56">
        <f>BM14*Annual!Q53/100</f>
        <v>7043.2358974634935</v>
      </c>
      <c r="BN34" s="56">
        <f>BN14*Annual!$R53/100</f>
        <v>6073.2291077249756</v>
      </c>
      <c r="BO34" s="56">
        <f>BO14*Annual!$R53/100</f>
        <v>6423.6333783582613</v>
      </c>
      <c r="BP34" s="56">
        <f>BP14*Annual!$R53/100</f>
        <v>6755.5754647511239</v>
      </c>
      <c r="BQ34" s="56">
        <f>BQ14*Annual!$R53/100</f>
        <v>7697.0180183941275</v>
      </c>
      <c r="BR34" s="56">
        <f>BR14*Annual!$S53/100</f>
        <v>6726.9470081671434</v>
      </c>
      <c r="BS34" s="56">
        <f>BS14*Annual!$S53/100</f>
        <v>7072.1677659663583</v>
      </c>
      <c r="BT34" s="56">
        <f>BT14*Annual!$S53/100</f>
        <v>7359.176041267131</v>
      </c>
      <c r="BU34" s="56">
        <f>BU14*Annual!$S53/100</f>
        <v>8241.8307800485964</v>
      </c>
      <c r="BV34" s="56">
        <f>BV14*Annual!$T53/100</f>
        <v>7202.6147123564733</v>
      </c>
      <c r="BW34" s="56">
        <f>BW14*Annual!$T53/100</f>
        <v>7523.1367495311206</v>
      </c>
      <c r="BX34" s="56">
        <f>BX14*Annual!$T53/100</f>
        <v>7780.9336077332046</v>
      </c>
      <c r="BY34" s="56">
        <f>BY14*Annual!$T53/100</f>
        <v>8772.6531836931827</v>
      </c>
      <c r="BZ34" s="56">
        <f>BZ14*Annual!$T53/100</f>
        <v>7699.0254616213097</v>
      </c>
      <c r="CA34" s="56">
        <f>CA14*Annual!$T53/100</f>
        <v>8022.7802564951789</v>
      </c>
      <c r="CB34" s="56">
        <f>CB14*Annual!$T53/100</f>
        <v>8353.1422920807599</v>
      </c>
    </row>
    <row r="35" spans="1:86">
      <c r="A35" s="60" t="s">
        <v>9</v>
      </c>
      <c r="B35" s="55">
        <f>B15*Annual!$B54/100</f>
        <v>1132.5198066177779</v>
      </c>
      <c r="C35" s="56">
        <f>C15*Annual!$B54/100</f>
        <v>1240.0261457715467</v>
      </c>
      <c r="D35" s="56">
        <f>D15*Annual!$B54/100</f>
        <v>1274.4124635622541</v>
      </c>
      <c r="E35" s="56">
        <f>E15*Annual!$B54/100</f>
        <v>1352.4701455962606</v>
      </c>
      <c r="F35" s="56">
        <f>F15*Annual!$C54/100</f>
        <v>1298.1194661374625</v>
      </c>
      <c r="G35" s="56">
        <f>G15*Annual!$C54/100</f>
        <v>1387.8953738841685</v>
      </c>
      <c r="H35" s="56">
        <f>H15*Annual!$C54/100</f>
        <v>1412.6724275444824</v>
      </c>
      <c r="I35" s="56">
        <f>I15*Annual!$C54/100</f>
        <v>1495.0709476608058</v>
      </c>
      <c r="J35" s="56">
        <f>J15*Annual!$D54/100</f>
        <v>1433.1515117728043</v>
      </c>
      <c r="K35" s="56">
        <f>K15*Annual!$D54/100</f>
        <v>1467.034723918734</v>
      </c>
      <c r="L35" s="56">
        <f>L15*Annual!$D54/100</f>
        <v>1498.0883631987949</v>
      </c>
      <c r="M35" s="56">
        <f>M15*Annual!$D54/100</f>
        <v>1581.3468618000206</v>
      </c>
      <c r="N35" s="56">
        <f>N15*Annual!$E54/100</f>
        <v>1505.4040364934169</v>
      </c>
      <c r="O35" s="56">
        <f>O15*Annual!$E54/100</f>
        <v>1597.6516852663146</v>
      </c>
      <c r="P35" s="56">
        <f>P15*Annual!$E54/100</f>
        <v>1609.3335136856863</v>
      </c>
      <c r="Q35" s="56">
        <f>Q15*Annual!$E54/100</f>
        <v>1693.649588919232</v>
      </c>
      <c r="R35" s="56">
        <f>R15*Annual!$F54/100</f>
        <v>1550.1948296804642</v>
      </c>
      <c r="S35" s="56">
        <f>S15*Annual!$F54/100</f>
        <v>1632.2751962266866</v>
      </c>
      <c r="T35" s="56">
        <f>T15*Annual!$F54/100</f>
        <v>1665.7860435504672</v>
      </c>
      <c r="U35" s="56">
        <f>U15*Annual!$F54/100</f>
        <v>1746.1696583334601</v>
      </c>
      <c r="V35" s="56">
        <f>V15*Annual!$G54/100</f>
        <v>1646.8974355990983</v>
      </c>
      <c r="W35" s="56">
        <f>W15*Annual!$G54/100</f>
        <v>1742.7078340277801</v>
      </c>
      <c r="X35" s="56">
        <f>X15*Annual!$G54/100</f>
        <v>1767.0770005846402</v>
      </c>
      <c r="Y35" s="56">
        <f>Y15*Annual!$G54/100</f>
        <v>1847.0578549251049</v>
      </c>
      <c r="Z35" s="56">
        <f>Z15*Annual!H54/100</f>
        <v>1773.5711552250598</v>
      </c>
      <c r="AA35" s="56">
        <f>AA15*Annual!H54/100</f>
        <v>1852.1627591027927</v>
      </c>
      <c r="AB35" s="56">
        <f>AB15*Annual!H54/100</f>
        <v>1866.1896070389762</v>
      </c>
      <c r="AC35" s="56">
        <f>AC15*Annual!H54/100</f>
        <v>1982.3236568635525</v>
      </c>
      <c r="AD35" s="56">
        <f>AD15*Annual!$I54/100</f>
        <v>1815.9172411785539</v>
      </c>
      <c r="AE35" s="56">
        <f>AE15*Annual!$I54/100</f>
        <v>1921.261769775856</v>
      </c>
      <c r="AF35" s="56">
        <f>AF15*Annual!$I54/100</f>
        <v>1952.7803908554299</v>
      </c>
      <c r="AG35" s="56">
        <f>AG15*Annual!$I54/100</f>
        <v>2105.2351585105939</v>
      </c>
      <c r="AH35" s="56">
        <f>AH15*Annual!$J54/100</f>
        <v>2028.8894126688238</v>
      </c>
      <c r="AI35" s="56">
        <f>AI15*Annual!$J54/100</f>
        <v>2165.791720596847</v>
      </c>
      <c r="AJ35" s="56">
        <f>AJ15*Annual!$J54/100</f>
        <v>2179.772019875275</v>
      </c>
      <c r="AK35" s="56">
        <f>AK15*Annual!$J54/100</f>
        <v>2346.9764157346358</v>
      </c>
      <c r="AL35" s="56">
        <f>AL15*Annual!$K54/100</f>
        <v>2101.5192647135814</v>
      </c>
      <c r="AM35" s="56">
        <f>AM15*Annual!$K54/100</f>
        <v>2227.4881352734828</v>
      </c>
      <c r="AN35" s="56">
        <f>AN15*Annual!$K54/100</f>
        <v>2448.8726133419823</v>
      </c>
      <c r="AO35" s="56">
        <f>AO15*Annual!$K54/100</f>
        <v>2828.3753400323103</v>
      </c>
      <c r="AP35" s="56">
        <f>AP15*Annual!$L54/100</f>
        <v>2318.6146206705816</v>
      </c>
      <c r="AQ35" s="56">
        <f>AQ15*Annual!$L54/100</f>
        <v>2627.1944919241801</v>
      </c>
      <c r="AR35" s="56">
        <f>AR15*Annual!$L54/100</f>
        <v>2748.5179347390426</v>
      </c>
      <c r="AS35" s="56">
        <f>AS15*Annual!$L54/100</f>
        <v>2866.3758726838087</v>
      </c>
      <c r="AT35" s="56">
        <f>AT15*Annual!$M54/100</f>
        <v>2647.0922785825219</v>
      </c>
      <c r="AU35" s="56">
        <f>AU15*Annual!$M54/100</f>
        <v>2839.2539164027239</v>
      </c>
      <c r="AV35" s="56">
        <f>AV15*Annual!$M54/100</f>
        <v>2948.5187687235298</v>
      </c>
      <c r="AW35" s="56">
        <f>AW15*Annual!$M54/100</f>
        <v>3167.5639623333532</v>
      </c>
      <c r="AX35" s="56">
        <f>AX15*Annual!$N54/100</f>
        <v>2927.4494098256132</v>
      </c>
      <c r="AY35" s="56">
        <f>AY15*Annual!$N54/100</f>
        <v>3089.1773603579386</v>
      </c>
      <c r="AZ35" s="56">
        <f>AZ15*Annual!$N54/100</f>
        <v>3248.6953215799176</v>
      </c>
      <c r="BA35" s="56">
        <f>BA15*Annual!$N54/100</f>
        <v>3481.3648867613069</v>
      </c>
      <c r="BB35" s="56">
        <f>BB15*Annual!$O54/100</f>
        <v>3165.9996090548875</v>
      </c>
      <c r="BC35" s="56">
        <f>BC15*Annual!$O54/100</f>
        <v>3323.041445706483</v>
      </c>
      <c r="BD35" s="56">
        <f>BD15*Annual!$O54/100</f>
        <v>3527.4109648739836</v>
      </c>
      <c r="BE35" s="56">
        <f>BE15*Annual!$O54/100</f>
        <v>3677.6812708748866</v>
      </c>
      <c r="BF35" s="56">
        <f>BF15*Annual!P54/100</f>
        <v>3271.0295271333557</v>
      </c>
      <c r="BG35" s="56">
        <f>BG15*Annual!P54/100</f>
        <v>3465.0085767711557</v>
      </c>
      <c r="BH35" s="56">
        <f>BH15*Annual!P54/100</f>
        <v>3723.6436821341936</v>
      </c>
      <c r="BI35" s="56">
        <f>BI15*Annual!P54/100</f>
        <v>3933.6299963935871</v>
      </c>
      <c r="BJ35" s="56">
        <f>BJ15*Annual!Q54/100</f>
        <v>3621.374323268883</v>
      </c>
      <c r="BK35" s="56">
        <f>BK15*Annual!Q54/100</f>
        <v>3776.9413795862802</v>
      </c>
      <c r="BL35" s="56">
        <f>BL15*Annual!Q54/100</f>
        <v>3996.636968030713</v>
      </c>
      <c r="BM35" s="56">
        <f>BM15*Annual!Q54/100</f>
        <v>4310.9171769420827</v>
      </c>
      <c r="BN35" s="56">
        <f>BN15*Annual!$T54/100</f>
        <v>3909.9272194708028</v>
      </c>
      <c r="BO35" s="56">
        <f>BO15*Annual!$T54/100</f>
        <v>4287.5550107968356</v>
      </c>
      <c r="BP35" s="56">
        <f>BP15*Annual!$T54/100</f>
        <v>4413.2484396179943</v>
      </c>
      <c r="BQ35" s="56">
        <f>BQ15*Annual!$T54/100</f>
        <v>4802.0297473094552</v>
      </c>
      <c r="BR35" s="56">
        <f>BR15*Annual!$S54/100</f>
        <v>4147.3358850473314</v>
      </c>
      <c r="BS35" s="56">
        <f>BS15*Annual!$S54/100</f>
        <v>4542.3712660848651</v>
      </c>
      <c r="BT35" s="56">
        <f>BT15*Annual!$S54/100</f>
        <v>4695.2776177487185</v>
      </c>
      <c r="BU35" s="56">
        <f>BU15*Annual!$S54/100</f>
        <v>5160.7664369526128</v>
      </c>
      <c r="BV35" s="56">
        <f>BV15*Annual!$T54/100</f>
        <v>4512.4451600369912</v>
      </c>
      <c r="BW35" s="56">
        <f>BW15*Annual!$T54/100</f>
        <v>4886.8481477225732</v>
      </c>
      <c r="BX35" s="56">
        <f>BX15*Annual!$T54/100</f>
        <v>5014.1546101003378</v>
      </c>
      <c r="BY35" s="56">
        <f>BY15*Annual!$T54/100</f>
        <v>5523.5204945089363</v>
      </c>
      <c r="BZ35" s="56">
        <f>BZ15*Annual!$T54/100</f>
        <v>4822.0612656000112</v>
      </c>
      <c r="CA35" s="56">
        <f>CA15*Annual!$T54/100</f>
        <v>5273.9526164830604</v>
      </c>
      <c r="CB35" s="56">
        <f>CB15*Annual!$T54/100</f>
        <v>5388.9284270409044</v>
      </c>
    </row>
    <row r="36" spans="1:86">
      <c r="A36" s="60" t="s">
        <v>10</v>
      </c>
      <c r="B36" s="55">
        <f>B16*Annual!$B55/100</f>
        <v>882.49166432337688</v>
      </c>
      <c r="C36" s="56">
        <f>C16*Annual!$B55/100</f>
        <v>954.47008157856555</v>
      </c>
      <c r="D36" s="56">
        <f>D16*Annual!$B55/100</f>
        <v>982.90284199046971</v>
      </c>
      <c r="E36" s="56">
        <f>E16*Annual!$B55/100</f>
        <v>1041.8089915519747</v>
      </c>
      <c r="F36" s="56">
        <f>F16*Annual!$C55/100</f>
        <v>991.52103315839258</v>
      </c>
      <c r="G36" s="56">
        <f>G16*Annual!$C55/100</f>
        <v>1079.5423866771055</v>
      </c>
      <c r="H36" s="56">
        <f>H16*Annual!$C55/100</f>
        <v>1111.1537706033303</v>
      </c>
      <c r="I36" s="56">
        <f>I16*Annual!$C55/100</f>
        <v>1177.6439565012583</v>
      </c>
      <c r="J36" s="56">
        <f>J16*Annual!$D55/100</f>
        <v>1153.1292388324539</v>
      </c>
      <c r="K36" s="56">
        <f>K16*Annual!$D55/100</f>
        <v>1255.7302136671567</v>
      </c>
      <c r="L36" s="56">
        <f>L16*Annual!$D55/100</f>
        <v>1267.7929438656884</v>
      </c>
      <c r="M36" s="56">
        <f>M16*Annual!$D55/100</f>
        <v>1353.1821646789131</v>
      </c>
      <c r="N36" s="56">
        <f>N16*Annual!$E55/100</f>
        <v>1406.3995815075455</v>
      </c>
      <c r="O36" s="56">
        <f>O16*Annual!$E55/100</f>
        <v>1490.841764116107</v>
      </c>
      <c r="P36" s="56">
        <f>P16*Annual!$E55/100</f>
        <v>1528.8270825063662</v>
      </c>
      <c r="Q36" s="56">
        <f>Q16*Annual!$E55/100</f>
        <v>1555.3416545697826</v>
      </c>
      <c r="R36" s="56">
        <f>R16*Annual!$F55/100</f>
        <v>1621.1343545120783</v>
      </c>
      <c r="S36" s="56">
        <f>S16*Annual!$F55/100</f>
        <v>1686.2578952635067</v>
      </c>
      <c r="T36" s="56">
        <f>T16*Annual!$F55/100</f>
        <v>1715.2280605590067</v>
      </c>
      <c r="U36" s="56">
        <f>U16*Annual!$F55/100</f>
        <v>1750.4073010988266</v>
      </c>
      <c r="V36" s="56">
        <f>V16*Annual!$G55/100</f>
        <v>1749.6890593566493</v>
      </c>
      <c r="W36" s="56">
        <f>W16*Annual!$G55/100</f>
        <v>1832.7002085925258</v>
      </c>
      <c r="X36" s="56">
        <f>X16*Annual!$G55/100</f>
        <v>1886.7383106113348</v>
      </c>
      <c r="Y36" s="56">
        <f>Y16*Annual!$G55/100</f>
        <v>1954.1120998515439</v>
      </c>
      <c r="Z36" s="56">
        <f>Z16*Annual!H55/100</f>
        <v>1916.8699081349864</v>
      </c>
      <c r="AA36" s="56">
        <f>AA16*Annual!H55/100</f>
        <v>2019.1927634282592</v>
      </c>
      <c r="AB36" s="56">
        <f>AB16*Annual!H55/100</f>
        <v>2147.8728899287726</v>
      </c>
      <c r="AC36" s="56">
        <f>AC16*Annual!H55/100</f>
        <v>2199.9413888053687</v>
      </c>
      <c r="AD36" s="56">
        <f>AD16*Annual!$I55/100</f>
        <v>2220.6740045413353</v>
      </c>
      <c r="AE36" s="56">
        <f>AE16*Annual!$I55/100</f>
        <v>2398.4481628729477</v>
      </c>
      <c r="AF36" s="56">
        <f>AF16*Annual!$I55/100</f>
        <v>2469.2647139051751</v>
      </c>
      <c r="AG36" s="56">
        <f>AG16*Annual!$I55/100</f>
        <v>2492.099607027495</v>
      </c>
      <c r="AH36" s="56">
        <f>AH16*Annual!$J55/100</f>
        <v>2521.1355789955064</v>
      </c>
      <c r="AI36" s="56">
        <f>AI16*Annual!$J55/100</f>
        <v>2683.9593574117562</v>
      </c>
      <c r="AJ36" s="56">
        <f>AJ16*Annual!$J55/100</f>
        <v>2853.5551587858981</v>
      </c>
      <c r="AK36" s="56">
        <f>AK16*Annual!$J55/100</f>
        <v>2924.5671091457816</v>
      </c>
      <c r="AL36" s="56">
        <f>AL16*Annual!$K55/100</f>
        <v>2940.1865591695555</v>
      </c>
      <c r="AM36" s="56">
        <f>AM16*Annual!$K55/100</f>
        <v>3081.9130579390649</v>
      </c>
      <c r="AN36" s="56">
        <f>AN16*Annual!$K55/100</f>
        <v>3320.9462612865377</v>
      </c>
      <c r="AO36" s="56">
        <f>AO16*Annual!$K55/100</f>
        <v>3423.8464730861579</v>
      </c>
      <c r="AP36" s="56">
        <f>AP16*Annual!$L55/100</f>
        <v>3472.4470125608786</v>
      </c>
      <c r="AQ36" s="56">
        <f>AQ16*Annual!$L55/100</f>
        <v>3780.8726277653677</v>
      </c>
      <c r="AR36" s="56">
        <f>AR16*Annual!$L55/100</f>
        <v>4076.8903159213992</v>
      </c>
      <c r="AS36" s="56">
        <f>AS16*Annual!$L55/100</f>
        <v>4233.4224514257776</v>
      </c>
      <c r="AT36" s="56">
        <f>AT16*Annual!$M55/100</f>
        <v>4002.5418097277511</v>
      </c>
      <c r="AU36" s="56">
        <f>AU16*Annual!$M55/100</f>
        <v>4306.8581699176793</v>
      </c>
      <c r="AV36" s="56">
        <f>AV16*Annual!$M55/100</f>
        <v>4519.0660178338085</v>
      </c>
      <c r="AW36" s="56">
        <f>AW16*Annual!$M55/100</f>
        <v>4635.8062404598459</v>
      </c>
      <c r="AX36" s="56">
        <f>AX16*Annual!$N55/100</f>
        <v>4669.4826069816872</v>
      </c>
      <c r="AY36" s="56">
        <f>AY16*Annual!$N55/100</f>
        <v>5002.3711782816545</v>
      </c>
      <c r="AZ36" s="56">
        <f>AZ16*Annual!$N55/100</f>
        <v>5262.4232103986396</v>
      </c>
      <c r="BA36" s="56">
        <f>BA16*Annual!$N55/100</f>
        <v>5533.1495398157913</v>
      </c>
      <c r="BB36" s="56">
        <f>BB16*Annual!$O55/100</f>
        <v>5470.8577758756619</v>
      </c>
      <c r="BC36" s="56">
        <f>BC16*Annual!$O55/100</f>
        <v>5626.9021792753028</v>
      </c>
      <c r="BD36" s="56">
        <f>BD16*Annual!$O55/100</f>
        <v>6080.5360269710573</v>
      </c>
      <c r="BE36" s="56">
        <f>BE16*Annual!$O55/100</f>
        <v>5844.8626341310155</v>
      </c>
      <c r="BF36" s="56">
        <f>BF16*Annual!P55/100</f>
        <v>5609.7251393630777</v>
      </c>
      <c r="BG36" s="56">
        <f>BG16*Annual!P55/100</f>
        <v>5743.0412955016836</v>
      </c>
      <c r="BH36" s="56">
        <f>BH16*Annual!P55/100</f>
        <v>6227.561959868327</v>
      </c>
      <c r="BI36" s="56">
        <f>BI16*Annual!P55/100</f>
        <v>6068.8506421621059</v>
      </c>
      <c r="BJ36" s="56">
        <f>BJ16*Annual!Q55/100</f>
        <v>6316.9579186517722</v>
      </c>
      <c r="BK36" s="56">
        <f>BK16*Annual!Q55/100</f>
        <v>6519.6976886209668</v>
      </c>
      <c r="BL36" s="56">
        <f>BL16*Annual!Q55/100</f>
        <v>6850.2080867047925</v>
      </c>
      <c r="BM36" s="56">
        <f>BM16*Annual!Q55/100</f>
        <v>6827.1030466975108</v>
      </c>
      <c r="BN36" s="56">
        <f>BN16*Annual!$T55/100</f>
        <v>6998.5051485698941</v>
      </c>
      <c r="BO36" s="56">
        <f>BO16*Annual!$T55/100</f>
        <v>7213.1261518428355</v>
      </c>
      <c r="BP36" s="56">
        <f>BP16*Annual!$T55/100</f>
        <v>7554.6150827999354</v>
      </c>
      <c r="BQ36" s="56">
        <f>BQ16*Annual!$T55/100</f>
        <v>7487.2062339640652</v>
      </c>
      <c r="BR36" s="56">
        <f>BR16*Annual!$S55/100</f>
        <v>7815.2604291777134</v>
      </c>
      <c r="BS36" s="56">
        <f>BS16*Annual!$S55/100</f>
        <v>7996.4813455335789</v>
      </c>
      <c r="BT36" s="56">
        <f>BT16*Annual!$S55/100</f>
        <v>7953.251992672589</v>
      </c>
      <c r="BU36" s="56">
        <f>BU16*Annual!$S55/100</f>
        <v>7908.9412033240396</v>
      </c>
      <c r="BV36" s="56">
        <f>BV16*Annual!$T55/100</f>
        <v>8532.4367912726666</v>
      </c>
      <c r="BW36" s="56">
        <f>BW16*Annual!$T55/100</f>
        <v>8867.5254268848457</v>
      </c>
      <c r="BX36" s="56">
        <f>BX16*Annual!$T55/100</f>
        <v>8965.6409492404509</v>
      </c>
      <c r="BY36" s="56">
        <f>BY16*Annual!$T55/100</f>
        <v>9096.7699321919372</v>
      </c>
      <c r="BZ36" s="56">
        <f>BZ16*Annual!$T55/100</f>
        <v>9259.1832907141852</v>
      </c>
      <c r="CA36" s="56">
        <f>CA16*Annual!$T55/100</f>
        <v>9661.2960872535459</v>
      </c>
      <c r="CB36" s="56">
        <f>CB16*Annual!$T55/100</f>
        <v>9793.8592725126891</v>
      </c>
    </row>
    <row r="37" spans="1:86">
      <c r="A37" s="60" t="s">
        <v>11</v>
      </c>
      <c r="B37" s="55">
        <f>B17*Annual!$B56/100</f>
        <v>784.87408451154488</v>
      </c>
      <c r="C37" s="56">
        <f>C17*Annual!$B56/100</f>
        <v>814.42324789310396</v>
      </c>
      <c r="D37" s="56">
        <f>D17*Annual!$B56/100</f>
        <v>849.34773136773538</v>
      </c>
      <c r="E37" s="56">
        <f>E17*Annual!$B56/100</f>
        <v>860.61063588072318</v>
      </c>
      <c r="F37" s="56">
        <f>F17*Annual!$C56/100</f>
        <v>876.91177723847807</v>
      </c>
      <c r="G37" s="56">
        <f>G17*Annual!$C56/100</f>
        <v>913.14099368832933</v>
      </c>
      <c r="H37" s="56">
        <f>H17*Annual!$C56/100</f>
        <v>950.93855367768981</v>
      </c>
      <c r="I37" s="56">
        <f>I17*Annual!$C56/100</f>
        <v>965.74118583871905</v>
      </c>
      <c r="J37" s="56">
        <f>J17*Annual!$D56/100</f>
        <v>1013.834060606005</v>
      </c>
      <c r="K37" s="56">
        <f>K17*Annual!$D56/100</f>
        <v>1050.0929577686131</v>
      </c>
      <c r="L37" s="56">
        <f>L17*Annual!$D56/100</f>
        <v>1088.8802143766059</v>
      </c>
      <c r="M37" s="56">
        <f>M17*Annual!$D56/100</f>
        <v>1103.5297519021967</v>
      </c>
      <c r="N37" s="56">
        <f>N17*Annual!$E56/100</f>
        <v>1114.8594192390151</v>
      </c>
      <c r="O37" s="56">
        <f>O17*Annual!$E56/100</f>
        <v>1142.3782319169447</v>
      </c>
      <c r="P37" s="56">
        <f>P17*Annual!$E56/100</f>
        <v>1195.389316100019</v>
      </c>
      <c r="Q37" s="56">
        <f>Q17*Annual!$E56/100</f>
        <v>1209.6157655129634</v>
      </c>
      <c r="R37" s="56">
        <f>R17*Annual!$F56/100</f>
        <v>1251.6779708319318</v>
      </c>
      <c r="S37" s="56">
        <f>S17*Annual!$F56/100</f>
        <v>1279.403184827615</v>
      </c>
      <c r="T37" s="56">
        <f>T17*Annual!$F56/100</f>
        <v>1337.6687806564323</v>
      </c>
      <c r="U37" s="56">
        <f>U17*Annual!$F56/100</f>
        <v>1350.5418924539863</v>
      </c>
      <c r="V37" s="56">
        <f>V17*Annual!$G56/100</f>
        <v>1435.5277023733297</v>
      </c>
      <c r="W37" s="56">
        <f>W17*Annual!$G56/100</f>
        <v>1494.5825947370313</v>
      </c>
      <c r="X37" s="56">
        <f>X17*Annual!$G56/100</f>
        <v>1537.1759047567641</v>
      </c>
      <c r="Y37" s="56">
        <f>Y17*Annual!$G56/100</f>
        <v>1537.9077232745506</v>
      </c>
      <c r="Z37" s="56">
        <f>Z17*Annual!H56/100</f>
        <v>1635.2914774158783</v>
      </c>
      <c r="AA37" s="56">
        <f>AA17*Annual!H56/100</f>
        <v>1650.9765516426671</v>
      </c>
      <c r="AB37" s="56">
        <f>AB17*Annual!H56/100</f>
        <v>1662.6173065850369</v>
      </c>
      <c r="AC37" s="56">
        <f>AC17*Annual!H56/100</f>
        <v>1644.5643833918107</v>
      </c>
      <c r="AD37" s="56">
        <f>AD17*Annual!$I56/100</f>
        <v>1849.2428381487655</v>
      </c>
      <c r="AE37" s="56">
        <f>AE17*Annual!$I56/100</f>
        <v>1887.243464182757</v>
      </c>
      <c r="AF37" s="56">
        <f>AF17*Annual!$I56/100</f>
        <v>1896.3914000403588</v>
      </c>
      <c r="AG37" s="56">
        <f>AG17*Annual!$I56/100</f>
        <v>1894.9996487112712</v>
      </c>
      <c r="AH37" s="56">
        <f>AH17*Annual!$J56/100</f>
        <v>2026.0224497485403</v>
      </c>
      <c r="AI37" s="56">
        <f>AI17*Annual!$J56/100</f>
        <v>2085.9692698836452</v>
      </c>
      <c r="AJ37" s="56">
        <f>AJ17*Annual!$J56/100</f>
        <v>2100.9018433506512</v>
      </c>
      <c r="AK37" s="56">
        <f>AK17*Annual!$J56/100</f>
        <v>2148.6428390551564</v>
      </c>
      <c r="AL37" s="56">
        <f>AL17*Annual!$K56/100</f>
        <v>2273.6569709306204</v>
      </c>
      <c r="AM37" s="56">
        <f>AM17*Annual!$K56/100</f>
        <v>2248.9616777342239</v>
      </c>
      <c r="AN37" s="56">
        <f>AN17*Annual!$K56/100</f>
        <v>2247.3678381370592</v>
      </c>
      <c r="AO37" s="56">
        <f>AO17*Annual!$K56/100</f>
        <v>2325.6016523472999</v>
      </c>
      <c r="AP37" s="56">
        <f>AP17*Annual!$L56/100</f>
        <v>2446.2270723150305</v>
      </c>
      <c r="AQ37" s="56">
        <f>AQ17*Annual!$L56/100</f>
        <v>2490.7513985940268</v>
      </c>
      <c r="AR37" s="56">
        <f>AR17*Annual!$L56/100</f>
        <v>2511.0063578210047</v>
      </c>
      <c r="AS37" s="56">
        <f>AS17*Annual!$L56/100</f>
        <v>2527.8810650238202</v>
      </c>
      <c r="AT37" s="56">
        <f>AT17*Annual!$M56/100</f>
        <v>2644.8579363788103</v>
      </c>
      <c r="AU37" s="56">
        <f>AU17*Annual!$M56/100</f>
        <v>2719.0735095518116</v>
      </c>
      <c r="AV37" s="56">
        <f>AV17*Annual!$M56/100</f>
        <v>2740.8537135805523</v>
      </c>
      <c r="AW37" s="56">
        <f>AW17*Annual!$M56/100</f>
        <v>2773.8233434981016</v>
      </c>
      <c r="AX37" s="56">
        <f>AX17*Annual!$N56/100</f>
        <v>2988.6324257279175</v>
      </c>
      <c r="AY37" s="56">
        <f>AY17*Annual!$N56/100</f>
        <v>3067.6288453235638</v>
      </c>
      <c r="AZ37" s="56">
        <f>AZ17*Annual!$N56/100</f>
        <v>3081.4751581018777</v>
      </c>
      <c r="BA37" s="56">
        <f>BA17*Annual!$N56/100</f>
        <v>3129.5995098746089</v>
      </c>
      <c r="BB37" s="56">
        <f>BB17*Annual!$O56/100</f>
        <v>3277.8240467486344</v>
      </c>
      <c r="BC37" s="56">
        <f>BC17*Annual!$O56/100</f>
        <v>3277.1919020411374</v>
      </c>
      <c r="BD37" s="56">
        <f>BD17*Annual!$O56/100</f>
        <v>3330.0117591700919</v>
      </c>
      <c r="BE37" s="56">
        <f>BE17*Annual!$O56/100</f>
        <v>3383.789575036049</v>
      </c>
      <c r="BF37" s="56">
        <f>BF17*Annual!P56/100</f>
        <v>3458.6546958712897</v>
      </c>
      <c r="BG37" s="56">
        <f>BG17*Annual!P56/100</f>
        <v>3458.383567912118</v>
      </c>
      <c r="BH37" s="56">
        <f>BH17*Annual!P56/100</f>
        <v>3562.1680193053967</v>
      </c>
      <c r="BI37" s="56">
        <f>BI17*Annual!P56/100</f>
        <v>3579.5370305000629</v>
      </c>
      <c r="BJ37" s="56">
        <f>BJ17*Annual!Q56/100</f>
        <v>3665.108945015696</v>
      </c>
      <c r="BK37" s="56">
        <f>BK17*Annual!Q56/100</f>
        <v>3689.605854792258</v>
      </c>
      <c r="BL37" s="56">
        <f>BL17*Annual!Q56/100</f>
        <v>3783.3818477415784</v>
      </c>
      <c r="BM37" s="56">
        <f>BM17*Annual!Q56/100</f>
        <v>3809.6271907311789</v>
      </c>
      <c r="BN37" s="56">
        <f>BN17*Annual!$R56/100</f>
        <v>3987.227116374208</v>
      </c>
      <c r="BO37" s="56">
        <f>BO17*Annual!$R56/100</f>
        <v>3981.638686392489</v>
      </c>
      <c r="BP37" s="56">
        <f>BP17*Annual!$R56/100</f>
        <v>4148.8996101365246</v>
      </c>
      <c r="BQ37" s="56">
        <f>BQ17*Annual!$R56/100</f>
        <v>4094.2835547650338</v>
      </c>
      <c r="BR37" s="56">
        <f>BR17*Annual!$S56/100</f>
        <v>4273.0075190562875</v>
      </c>
      <c r="BS37" s="56">
        <f>BS17*Annual!$S56/100</f>
        <v>4270.4045289807818</v>
      </c>
      <c r="BT37" s="56">
        <f>BT17*Annual!$S56/100</f>
        <v>4430.7636326720813</v>
      </c>
      <c r="BU37" s="56">
        <f>BU17*Annual!$S56/100</f>
        <v>4359.4928276471919</v>
      </c>
      <c r="BV37" s="56">
        <f>BV17*Annual!$T56/100</f>
        <v>4595.0533708555022</v>
      </c>
      <c r="BW37" s="56">
        <f>BW17*Annual!$T56/100</f>
        <v>4578.4698800860997</v>
      </c>
      <c r="BX37" s="56">
        <f>BX17*Annual!$T56/100</f>
        <v>4721.3931146505611</v>
      </c>
      <c r="BY37" s="56">
        <f>BY17*Annual!$T56/100</f>
        <v>4702.8733418068114</v>
      </c>
      <c r="BZ37" s="56">
        <f>BZ17*Annual!$T56/100</f>
        <v>4867.477446144474</v>
      </c>
      <c r="CA37" s="56">
        <f>CA17*Annual!$T56/100</f>
        <v>4893.9541073440896</v>
      </c>
      <c r="CB37" s="56">
        <f>CB17*Annual!$T56/100</f>
        <v>5025.204089478545</v>
      </c>
    </row>
    <row r="38" spans="1:86">
      <c r="A38" s="57" t="s">
        <v>12</v>
      </c>
      <c r="B38" s="58">
        <f>B18*Annual!$B57/100</f>
        <v>2618.4522232590766</v>
      </c>
      <c r="C38" s="184">
        <f>C18*Annual!$B57/100</f>
        <v>2658.6402819611894</v>
      </c>
      <c r="D38" s="184">
        <f>D18*Annual!$B57/100</f>
        <v>2685.1851620633238</v>
      </c>
      <c r="E38" s="184">
        <f>E18*Annual!$B57/100</f>
        <v>2718.1067452067523</v>
      </c>
      <c r="F38" s="184">
        <f>F18*Annual!$C57/100</f>
        <v>3030.7931682957451</v>
      </c>
      <c r="G38" s="184">
        <f>G18*Annual!$C57/100</f>
        <v>3283.7021397568246</v>
      </c>
      <c r="H38" s="184">
        <f>H18*Annual!$C57/100</f>
        <v>3327.5271122741847</v>
      </c>
      <c r="I38" s="184">
        <f>I18*Annual!$C57/100</f>
        <v>3387.1683324097826</v>
      </c>
      <c r="J38" s="184">
        <f>J18*Annual!$D57/100</f>
        <v>3439.7493608592363</v>
      </c>
      <c r="K38" s="184">
        <f>K18*Annual!$D57/100</f>
        <v>3472.2025847483455</v>
      </c>
      <c r="L38" s="184">
        <f>L18*Annual!$D57/100</f>
        <v>3558.0135866533337</v>
      </c>
      <c r="M38" s="184">
        <f>M18*Annual!$D57/100</f>
        <v>3624.6742627498834</v>
      </c>
      <c r="N38" s="184">
        <f>N18*Annual!$E57/100</f>
        <v>3835.6880591077852</v>
      </c>
      <c r="O38" s="184">
        <f>O18*Annual!$E57/100</f>
        <v>3874.8675590853654</v>
      </c>
      <c r="P38" s="184">
        <f>P18*Annual!$E57/100</f>
        <v>3893.4815744003845</v>
      </c>
      <c r="Q38" s="184">
        <f>Q18*Annual!$E57/100</f>
        <v>3936.7141260997832</v>
      </c>
      <c r="R38" s="184">
        <f>R18*Annual!$F57/100</f>
        <v>3952.7218926620394</v>
      </c>
      <c r="S38" s="184">
        <f>S18*Annual!$F57/100</f>
        <v>3990.7161879074138</v>
      </c>
      <c r="T38" s="184">
        <f>T18*Annual!$F57/100</f>
        <v>4001.9683445762362</v>
      </c>
      <c r="U38" s="184">
        <f>U18*Annual!$F57/100</f>
        <v>4041.1316950599298</v>
      </c>
      <c r="V38" s="184">
        <f>V18*Annual!$G57/100</f>
        <v>4239.5474443199173</v>
      </c>
      <c r="W38" s="59">
        <f>W18*Annual!$G57/100</f>
        <v>4243.9596563274654</v>
      </c>
      <c r="X38" s="59">
        <f>X18*Annual!$G57/100</f>
        <v>4295.1413156150302</v>
      </c>
      <c r="Y38" s="59">
        <f>Y18*Annual!$G57/100</f>
        <v>4347.6466385048589</v>
      </c>
      <c r="Z38" s="59">
        <f>Z18*Annual!H57/100</f>
        <v>4617.9891569799374</v>
      </c>
      <c r="AA38" s="59">
        <f>AA18*Annual!H57/100</f>
        <v>4597.6106072103375</v>
      </c>
      <c r="AB38" s="59">
        <f>AB18*Annual!H57/100</f>
        <v>4626.2304822544074</v>
      </c>
      <c r="AC38" s="59">
        <f>AC18*Annual!H57/100</f>
        <v>4694.2588763382155</v>
      </c>
      <c r="AD38" s="59">
        <f>AD18*Annual!$I57/100</f>
        <v>4990.9905336739257</v>
      </c>
      <c r="AE38" s="59">
        <f>AE18*Annual!$I57/100</f>
        <v>5035.510264847142</v>
      </c>
      <c r="AF38" s="59">
        <f>AF18*Annual!$I57/100</f>
        <v>5251.9837228001325</v>
      </c>
      <c r="AG38" s="59">
        <f>AG18*Annual!$I57/100</f>
        <v>5039.8427219076229</v>
      </c>
      <c r="AH38" s="59">
        <f>AH18*Annual!$J57/100</f>
        <v>5502.6161354438773</v>
      </c>
      <c r="AI38" s="59">
        <f>AI18*Annual!$J57/100</f>
        <v>5598.8874042966127</v>
      </c>
      <c r="AJ38" s="59">
        <f>AJ18*Annual!$J57/100</f>
        <v>5653.8571102773421</v>
      </c>
      <c r="AK38" s="59">
        <f>AK18*Annual!$J57/100</f>
        <v>5684.0161651802819</v>
      </c>
      <c r="AL38" s="59">
        <f>AL18*Annual!$K57/100</f>
        <v>6179.5673538901792</v>
      </c>
      <c r="AM38" s="59">
        <f>AM18*Annual!$K57/100</f>
        <v>6101.5581834494487</v>
      </c>
      <c r="AN38" s="59">
        <f>AN18*Annual!$K57/100</f>
        <v>5975.6797493291788</v>
      </c>
      <c r="AO38" s="59">
        <f>AO18*Annual!$K57/100</f>
        <v>6311.2078290089139</v>
      </c>
      <c r="AP38" s="59">
        <f>AP18*Annual!$L57/100</f>
        <v>6564.3360738742704</v>
      </c>
      <c r="AQ38" s="59">
        <f>AQ18*Annual!$L57/100</f>
        <v>6579.2863059860538</v>
      </c>
      <c r="AR38" s="59">
        <f>AR18*Annual!$L57/100</f>
        <v>6738.1140194112486</v>
      </c>
      <c r="AS38" s="59">
        <f>AS18*Annual!$L57/100</f>
        <v>7023.5006284362007</v>
      </c>
      <c r="AT38" s="59">
        <f>AT18*Annual!$M57/100</f>
        <v>6969.8450224094559</v>
      </c>
      <c r="AU38" s="59">
        <f>AU18*Annual!$M57/100</f>
        <v>6954.9066821313936</v>
      </c>
      <c r="AV38" s="59">
        <f>AV18*Annual!$M57/100</f>
        <v>7348.6280862917783</v>
      </c>
      <c r="AW38" s="59">
        <f>AW18*Annual!$M57/100</f>
        <v>7777.9944410166463</v>
      </c>
      <c r="AX38" s="59">
        <f>AX18*Annual!$N57/100</f>
        <v>7739.3876762046093</v>
      </c>
      <c r="AY38" s="59">
        <f>AY18*Annual!$N57/100</f>
        <v>7860.410621297513</v>
      </c>
      <c r="AZ38" s="59">
        <f>AZ18*Annual!$N57/100</f>
        <v>8332.6374070521742</v>
      </c>
      <c r="BA38" s="59">
        <f>BA18*Annual!$N57/100</f>
        <v>8734.4157872686865</v>
      </c>
      <c r="BB38" s="59">
        <f>BB18*Annual!$O57/100</f>
        <v>8851.0349226140515</v>
      </c>
      <c r="BC38" s="59">
        <f>BC18*Annual!$O57/100</f>
        <v>9197.9018078747595</v>
      </c>
      <c r="BD38" s="59">
        <f>BD18*Annual!$O57/100</f>
        <v>9765.1922223588317</v>
      </c>
      <c r="BE38" s="59">
        <f>BE18*Annual!$O57/100</f>
        <v>10318.252200524517</v>
      </c>
      <c r="BF38" s="184">
        <f>BF18*Annual!P57/100</f>
        <v>10605.902224487112</v>
      </c>
      <c r="BG38" s="59">
        <f>BG18*Annual!P57/100</f>
        <v>10558.126553461054</v>
      </c>
      <c r="BH38" s="59">
        <f>BH18*Annual!P57/100</f>
        <v>11243.751944179765</v>
      </c>
      <c r="BI38" s="59">
        <f>BI18*Annual!P57/100</f>
        <v>12362.474178765155</v>
      </c>
      <c r="BJ38" s="56">
        <f>BJ18*Annual!Q57/100</f>
        <v>12659.578509473758</v>
      </c>
      <c r="BK38" s="56">
        <f>BK18*Annual!Q57/100</f>
        <v>12445.095454899509</v>
      </c>
      <c r="BL38" s="56">
        <f>BL18*Annual!Q57/100</f>
        <v>13088.843341539496</v>
      </c>
      <c r="BM38" s="56">
        <f>BM18*Annual!Q57/100</f>
        <v>13683.600669753048</v>
      </c>
      <c r="BN38" s="56">
        <f>BN18*Annual!$T57/100</f>
        <v>13847.376363030111</v>
      </c>
      <c r="BO38" s="56">
        <f>BO18*Annual!$T57/100</f>
        <v>14352.343346390255</v>
      </c>
      <c r="BP38" s="56">
        <f>BP18*Annual!$T57/100</f>
        <v>14753.132054374006</v>
      </c>
      <c r="BQ38" s="56">
        <f>BQ18*Annual!$T57/100</f>
        <v>14871.448809980051</v>
      </c>
      <c r="BR38" s="56">
        <f>BR18*Annual!$S57/100</f>
        <v>14863.645291720815</v>
      </c>
      <c r="BS38" s="56">
        <f>BS18*Annual!$S57/100</f>
        <v>15145.66671699477</v>
      </c>
      <c r="BT38" s="56">
        <f>BT18*Annual!$S57/100</f>
        <v>15816.862826749672</v>
      </c>
      <c r="BU38" s="56">
        <f>BU18*Annual!$S57/100</f>
        <v>16164.664447259027</v>
      </c>
      <c r="BV38" s="56">
        <f>BV18*Annual!$T57/100</f>
        <v>16290.952225037241</v>
      </c>
      <c r="BW38" s="56">
        <f>BW18*Annual!$T57/100</f>
        <v>16911.110615742138</v>
      </c>
      <c r="BX38" s="56">
        <f>BX18*Annual!$T57/100</f>
        <v>17532.459615308479</v>
      </c>
      <c r="BY38" s="56">
        <f>BY18*Annual!$T57/100</f>
        <v>17679.499809696874</v>
      </c>
      <c r="BZ38" s="56">
        <f>BZ18*Annual!$T57/100</f>
        <v>17911.817363786231</v>
      </c>
      <c r="CA38" s="56">
        <f>CA18*Annual!$T57/100</f>
        <v>18469.766441480653</v>
      </c>
      <c r="CB38" s="56">
        <f>CB18*Annual!$T57/100</f>
        <v>18788.998442455457</v>
      </c>
    </row>
    <row r="39" spans="1:86" hidden="1">
      <c r="A39" s="53" t="str">
        <f>A21</f>
        <v>SA - Annual Compensation of Employees</v>
      </c>
      <c r="B39" s="38">
        <f t="shared" ref="B39:N39" si="77">B33+B29+B26</f>
        <v>10769.112169745349</v>
      </c>
      <c r="C39" s="39">
        <f t="shared" si="77"/>
        <v>11168.883514084169</v>
      </c>
      <c r="D39" s="39">
        <f t="shared" si="77"/>
        <v>11549.738403386609</v>
      </c>
      <c r="E39" s="39">
        <f t="shared" si="77"/>
        <v>12431.149421128735</v>
      </c>
      <c r="F39" s="39">
        <f t="shared" si="77"/>
        <v>12027.832998654661</v>
      </c>
      <c r="G39" s="39">
        <f t="shared" si="77"/>
        <v>12527.867642339885</v>
      </c>
      <c r="H39" s="39">
        <f t="shared" si="77"/>
        <v>12926.143501493838</v>
      </c>
      <c r="I39" s="39">
        <f t="shared" si="77"/>
        <v>13704.10982874454</v>
      </c>
      <c r="J39" s="39">
        <f t="shared" si="77"/>
        <v>13207.948329621911</v>
      </c>
      <c r="K39" s="39">
        <f t="shared" si="77"/>
        <v>13591.496361581787</v>
      </c>
      <c r="L39" s="39">
        <f t="shared" si="77"/>
        <v>13993.744141825844</v>
      </c>
      <c r="M39" s="39">
        <f t="shared" si="77"/>
        <v>14903.145372852918</v>
      </c>
      <c r="N39" s="39">
        <f t="shared" si="77"/>
        <v>14589.704113516904</v>
      </c>
      <c r="O39" s="39">
        <f t="shared" ref="O39:R39" si="78">O33+O29+O26</f>
        <v>15024.344629868567</v>
      </c>
      <c r="P39" s="39">
        <f t="shared" si="78"/>
        <v>15441.587760213792</v>
      </c>
      <c r="Q39" s="39">
        <f t="shared" si="78"/>
        <v>16509.386952966332</v>
      </c>
      <c r="R39" s="39">
        <f t="shared" si="78"/>
        <v>15606.617459078636</v>
      </c>
      <c r="S39" s="39">
        <f t="shared" ref="S39:V39" si="79">S33+S29+S26</f>
        <v>16134.445229403704</v>
      </c>
      <c r="T39" s="39">
        <f t="shared" si="79"/>
        <v>16450.293757713174</v>
      </c>
      <c r="U39" s="39">
        <f t="shared" si="79"/>
        <v>17550.662185089663</v>
      </c>
      <c r="V39" s="39">
        <f t="shared" si="79"/>
        <v>17010.930492208234</v>
      </c>
      <c r="W39" s="39">
        <f t="shared" ref="W39:BH39" si="80">W33+W29+W26</f>
        <v>17638.686093857326</v>
      </c>
      <c r="X39" s="39">
        <f t="shared" si="80"/>
        <v>18009.711617342724</v>
      </c>
      <c r="Y39" s="39">
        <f t="shared" si="80"/>
        <v>19128.599820940264</v>
      </c>
      <c r="Z39" s="39">
        <f t="shared" si="80"/>
        <v>18690.881901497709</v>
      </c>
      <c r="AA39" s="39">
        <f t="shared" si="80"/>
        <v>19094.787358991962</v>
      </c>
      <c r="AB39" s="39">
        <f t="shared" si="80"/>
        <v>19444.964853996378</v>
      </c>
      <c r="AC39" s="39">
        <f t="shared" si="80"/>
        <v>20645.796720012098</v>
      </c>
      <c r="AD39" s="39">
        <f t="shared" si="80"/>
        <v>20138.823868217649</v>
      </c>
      <c r="AE39" s="39">
        <f t="shared" si="80"/>
        <v>21014.95818463586</v>
      </c>
      <c r="AF39" s="39">
        <f t="shared" si="80"/>
        <v>21624.059398170062</v>
      </c>
      <c r="AG39" s="39">
        <f t="shared" si="80"/>
        <v>22663.098256616573</v>
      </c>
      <c r="AH39" s="39">
        <f t="shared" si="80"/>
        <v>22299.913450059859</v>
      </c>
      <c r="AI39" s="39">
        <f t="shared" si="80"/>
        <v>23152.04474198107</v>
      </c>
      <c r="AJ39" s="39">
        <f t="shared" si="80"/>
        <v>23628.797581128623</v>
      </c>
      <c r="AK39" s="39">
        <f t="shared" si="80"/>
        <v>25151.097949821731</v>
      </c>
      <c r="AL39" s="39">
        <f t="shared" si="80"/>
        <v>24401.289309587515</v>
      </c>
      <c r="AM39" s="39">
        <f t="shared" si="80"/>
        <v>25136.932936296471</v>
      </c>
      <c r="AN39" s="39">
        <f t="shared" si="80"/>
        <v>25687.747657652788</v>
      </c>
      <c r="AO39" s="39">
        <f t="shared" si="80"/>
        <v>28022.419177823867</v>
      </c>
      <c r="AP39" s="39">
        <f t="shared" si="80"/>
        <v>26429.535849428408</v>
      </c>
      <c r="AQ39" s="39">
        <f t="shared" si="80"/>
        <v>27627.281130815692</v>
      </c>
      <c r="AR39" s="39">
        <f t="shared" si="80"/>
        <v>28659.724905727664</v>
      </c>
      <c r="AS39" s="39">
        <f t="shared" si="80"/>
        <v>30769.146931127965</v>
      </c>
      <c r="AT39" s="39">
        <f t="shared" si="80"/>
        <v>29209.572124341146</v>
      </c>
      <c r="AU39" s="39">
        <f t="shared" si="80"/>
        <v>30490.380678618727</v>
      </c>
      <c r="AV39" s="39">
        <f t="shared" si="80"/>
        <v>31576.476037653341</v>
      </c>
      <c r="AW39" s="39">
        <f t="shared" si="80"/>
        <v>34281.549924807354</v>
      </c>
      <c r="AX39" s="39">
        <f t="shared" si="80"/>
        <v>32959.54395005339</v>
      </c>
      <c r="AY39" s="39">
        <f t="shared" si="80"/>
        <v>34684.999889264298</v>
      </c>
      <c r="AZ39" s="39">
        <f t="shared" si="80"/>
        <v>36174.44163755358</v>
      </c>
      <c r="BA39" s="39">
        <f t="shared" si="80"/>
        <v>39377.383304804323</v>
      </c>
      <c r="BB39" s="39">
        <f t="shared" si="80"/>
        <v>37468.513454833817</v>
      </c>
      <c r="BC39" s="39">
        <f t="shared" si="80"/>
        <v>39380.346162080488</v>
      </c>
      <c r="BD39" s="39">
        <f t="shared" si="80"/>
        <v>41300.155223960042</v>
      </c>
      <c r="BE39" s="39">
        <f t="shared" si="80"/>
        <v>44085.750474508728</v>
      </c>
      <c r="BF39" s="39">
        <f t="shared" si="80"/>
        <v>40917.421669475778</v>
      </c>
      <c r="BG39" s="39">
        <f t="shared" si="80"/>
        <v>42080.904283197866</v>
      </c>
      <c r="BH39" s="39">
        <f t="shared" si="80"/>
        <v>44782.980357245942</v>
      </c>
      <c r="BI39" s="39">
        <f t="shared" ref="BI39:BN39" si="81">BI33+BI29+BI26</f>
        <v>48324.96270996044</v>
      </c>
      <c r="BJ39" s="166">
        <f t="shared" si="81"/>
        <v>46100.774299073819</v>
      </c>
      <c r="BK39" s="166">
        <f t="shared" si="81"/>
        <v>47505.420947111474</v>
      </c>
      <c r="BL39" s="166">
        <f t="shared" si="81"/>
        <v>49559.78021492048</v>
      </c>
      <c r="BM39" s="166">
        <f t="shared" si="81"/>
        <v>53420.473508143994</v>
      </c>
      <c r="BN39" s="166">
        <f t="shared" si="81"/>
        <v>50668.231130080509</v>
      </c>
      <c r="BO39" s="166">
        <f t="shared" ref="BO39:BR39" si="82">BO33+BO29+BO26</f>
        <v>52724.623007723538</v>
      </c>
      <c r="BP39" s="166">
        <f t="shared" si="82"/>
        <v>54482.803008962233</v>
      </c>
      <c r="BQ39" s="166">
        <f t="shared" si="82"/>
        <v>58041.854289884926</v>
      </c>
      <c r="BR39" s="166">
        <f t="shared" si="82"/>
        <v>55107.308993945451</v>
      </c>
      <c r="BS39" s="166">
        <f t="shared" ref="BS39:BY39" si="83">BS33+BS29+BS26</f>
        <v>57077.444045744771</v>
      </c>
      <c r="BT39" s="166">
        <f t="shared" si="83"/>
        <v>58696.366949715019</v>
      </c>
      <c r="BU39" s="166">
        <f t="shared" si="83"/>
        <v>62733.619849281298</v>
      </c>
      <c r="BV39" s="166">
        <f t="shared" si="83"/>
        <v>60005.058070471947</v>
      </c>
      <c r="BW39" s="166">
        <f t="shared" si="83"/>
        <v>62612.196712090401</v>
      </c>
      <c r="BX39" s="166">
        <f t="shared" ref="BX39" si="84">BX33+BX29+BX26</f>
        <v>64109.375768290673</v>
      </c>
      <c r="BY39" s="166">
        <f t="shared" si="83"/>
        <v>68456.269720072727</v>
      </c>
      <c r="BZ39" s="166">
        <f t="shared" ref="BZ39:CB39" si="85">BZ33+BZ29+BZ26</f>
        <v>64811.828311006371</v>
      </c>
      <c r="CA39" s="166">
        <f t="shared" si="85"/>
        <v>67584.985097765544</v>
      </c>
      <c r="CB39" s="166">
        <f t="shared" si="85"/>
        <v>68961.381431477435</v>
      </c>
    </row>
    <row r="40" spans="1:86" hidden="1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</row>
    <row r="41" spans="1:86" ht="17.25" customHeight="1" thickBot="1">
      <c r="A41" s="70" t="s">
        <v>210</v>
      </c>
      <c r="B41" s="23">
        <f t="shared" ref="B41:N41" si="86">B39+B40</f>
        <v>10769.112169745349</v>
      </c>
      <c r="C41" s="24">
        <f t="shared" si="86"/>
        <v>11168.883514084169</v>
      </c>
      <c r="D41" s="24">
        <f t="shared" si="86"/>
        <v>11549.738403386609</v>
      </c>
      <c r="E41" s="24">
        <f t="shared" si="86"/>
        <v>12431.149421128735</v>
      </c>
      <c r="F41" s="24">
        <f t="shared" si="86"/>
        <v>12027.832998654661</v>
      </c>
      <c r="G41" s="24">
        <f t="shared" si="86"/>
        <v>12527.867642339885</v>
      </c>
      <c r="H41" s="24">
        <f t="shared" si="86"/>
        <v>12926.143501493838</v>
      </c>
      <c r="I41" s="24">
        <f t="shared" si="86"/>
        <v>13704.10982874454</v>
      </c>
      <c r="J41" s="24">
        <f t="shared" si="86"/>
        <v>13207.948329621911</v>
      </c>
      <c r="K41" s="24">
        <f t="shared" si="86"/>
        <v>13591.496361581787</v>
      </c>
      <c r="L41" s="24">
        <f t="shared" si="86"/>
        <v>13993.744141825844</v>
      </c>
      <c r="M41" s="24">
        <f t="shared" si="86"/>
        <v>14903.145372852918</v>
      </c>
      <c r="N41" s="24">
        <f t="shared" si="86"/>
        <v>14589.704113516904</v>
      </c>
      <c r="O41" s="24">
        <f t="shared" ref="O41:R41" si="87">O39+O40</f>
        <v>15024.344629868567</v>
      </c>
      <c r="P41" s="24">
        <f t="shared" si="87"/>
        <v>15441.587760213792</v>
      </c>
      <c r="Q41" s="24">
        <f>Q39+Q40</f>
        <v>16509.386952966332</v>
      </c>
      <c r="R41" s="24">
        <f t="shared" si="87"/>
        <v>15606.617459078636</v>
      </c>
      <c r="S41" s="24">
        <f t="shared" ref="S41:V41" si="88">S39+S40</f>
        <v>16134.445229403704</v>
      </c>
      <c r="T41" s="24">
        <f t="shared" si="88"/>
        <v>16450.293757713174</v>
      </c>
      <c r="U41" s="24">
        <f t="shared" si="88"/>
        <v>17550.662185089663</v>
      </c>
      <c r="V41" s="24">
        <f t="shared" si="88"/>
        <v>17010.930492208234</v>
      </c>
      <c r="W41" s="24">
        <f t="shared" ref="W41:BA41" si="89">W39+W40</f>
        <v>17638.686093857326</v>
      </c>
      <c r="X41" s="24">
        <f t="shared" si="89"/>
        <v>18009.711617342724</v>
      </c>
      <c r="Y41" s="24">
        <f t="shared" si="89"/>
        <v>19128.599820940264</v>
      </c>
      <c r="Z41" s="24">
        <f t="shared" si="89"/>
        <v>18690.881901497709</v>
      </c>
      <c r="AA41" s="24">
        <f t="shared" si="89"/>
        <v>19094.787358991962</v>
      </c>
      <c r="AB41" s="24">
        <f t="shared" si="89"/>
        <v>19444.964853996378</v>
      </c>
      <c r="AC41" s="24">
        <f t="shared" si="89"/>
        <v>20645.796720012098</v>
      </c>
      <c r="AD41" s="24">
        <f t="shared" si="89"/>
        <v>20138.823868217649</v>
      </c>
      <c r="AE41" s="24">
        <f t="shared" si="89"/>
        <v>21014.95818463586</v>
      </c>
      <c r="AF41" s="24">
        <f t="shared" si="89"/>
        <v>21624.059398170062</v>
      </c>
      <c r="AG41" s="24">
        <f t="shared" si="89"/>
        <v>22663.098256616573</v>
      </c>
      <c r="AH41" s="24">
        <f t="shared" si="89"/>
        <v>22299.913450059859</v>
      </c>
      <c r="AI41" s="24">
        <f t="shared" si="89"/>
        <v>23152.04474198107</v>
      </c>
      <c r="AJ41" s="24">
        <f t="shared" si="89"/>
        <v>23628.797581128623</v>
      </c>
      <c r="AK41" s="24">
        <f t="shared" si="89"/>
        <v>25151.097949821731</v>
      </c>
      <c r="AL41" s="24">
        <f t="shared" si="89"/>
        <v>24401.289309587515</v>
      </c>
      <c r="AM41" s="24">
        <f t="shared" si="89"/>
        <v>25136.932936296471</v>
      </c>
      <c r="AN41" s="24">
        <f t="shared" si="89"/>
        <v>25687.747657652788</v>
      </c>
      <c r="AO41" s="24">
        <f t="shared" si="89"/>
        <v>28022.419177823867</v>
      </c>
      <c r="AP41" s="24">
        <f t="shared" si="89"/>
        <v>26429.535849428408</v>
      </c>
      <c r="AQ41" s="24">
        <f t="shared" si="89"/>
        <v>27627.281130815692</v>
      </c>
      <c r="AR41" s="24">
        <f t="shared" si="89"/>
        <v>28659.724905727664</v>
      </c>
      <c r="AS41" s="24">
        <f t="shared" si="89"/>
        <v>30769.146931127965</v>
      </c>
      <c r="AT41" s="24">
        <f t="shared" si="89"/>
        <v>29209.572124341146</v>
      </c>
      <c r="AU41" s="24">
        <f t="shared" si="89"/>
        <v>30490.380678618727</v>
      </c>
      <c r="AV41" s="24">
        <f t="shared" si="89"/>
        <v>31576.476037653341</v>
      </c>
      <c r="AW41" s="24">
        <f t="shared" si="89"/>
        <v>34281.549924807354</v>
      </c>
      <c r="AX41" s="24">
        <f t="shared" si="89"/>
        <v>32959.54395005339</v>
      </c>
      <c r="AY41" s="24">
        <f t="shared" si="89"/>
        <v>34684.999889264298</v>
      </c>
      <c r="AZ41" s="24">
        <f t="shared" si="89"/>
        <v>36174.44163755358</v>
      </c>
      <c r="BA41" s="24">
        <f t="shared" si="89"/>
        <v>39377.383304804323</v>
      </c>
      <c r="BB41" s="24">
        <f t="shared" ref="BB41:BG41" si="90">BB39+BB40</f>
        <v>37468.513454833817</v>
      </c>
      <c r="BC41" s="24">
        <f t="shared" si="90"/>
        <v>39380.346162080488</v>
      </c>
      <c r="BD41" s="24">
        <f t="shared" si="90"/>
        <v>41300.155223960042</v>
      </c>
      <c r="BE41" s="24">
        <f t="shared" si="90"/>
        <v>44085.750474508728</v>
      </c>
      <c r="BF41" s="24">
        <f t="shared" si="90"/>
        <v>40917.421669475778</v>
      </c>
      <c r="BG41" s="24">
        <f t="shared" si="90"/>
        <v>42080.904283197866</v>
      </c>
      <c r="BH41" s="24">
        <f t="shared" ref="BH41:BM41" si="91">BH39+BH40</f>
        <v>44782.980357245942</v>
      </c>
      <c r="BI41" s="24">
        <f t="shared" si="91"/>
        <v>48324.96270996044</v>
      </c>
      <c r="BJ41" s="195">
        <f t="shared" si="91"/>
        <v>46100.774299073819</v>
      </c>
      <c r="BK41" s="195">
        <f t="shared" si="91"/>
        <v>47505.420947111474</v>
      </c>
      <c r="BL41" s="195">
        <f t="shared" si="91"/>
        <v>49559.78021492048</v>
      </c>
      <c r="BM41" s="195">
        <f t="shared" si="91"/>
        <v>53420.473508143994</v>
      </c>
      <c r="BN41" s="195">
        <f t="shared" ref="BN41:BR41" si="92">BN39+BN40</f>
        <v>50668.231130080509</v>
      </c>
      <c r="BO41" s="195">
        <f t="shared" si="92"/>
        <v>52724.623007723538</v>
      </c>
      <c r="BP41" s="195">
        <f t="shared" si="92"/>
        <v>54482.803008962233</v>
      </c>
      <c r="BQ41" s="195">
        <f t="shared" si="92"/>
        <v>58041.854289884926</v>
      </c>
      <c r="BR41" s="195">
        <f t="shared" si="92"/>
        <v>55107.308993945451</v>
      </c>
      <c r="BS41" s="195">
        <f t="shared" ref="BS41:BY41" si="93">BS39+BS40</f>
        <v>57077.444045744771</v>
      </c>
      <c r="BT41" s="195">
        <f t="shared" si="93"/>
        <v>58696.366949715019</v>
      </c>
      <c r="BU41" s="195">
        <f t="shared" si="93"/>
        <v>62733.619849281298</v>
      </c>
      <c r="BV41" s="195">
        <f t="shared" si="93"/>
        <v>60005.058070471947</v>
      </c>
      <c r="BW41" s="195">
        <f t="shared" si="93"/>
        <v>62612.196712090401</v>
      </c>
      <c r="BX41" s="195">
        <f t="shared" ref="BX41" si="94">BX39+BX40</f>
        <v>64109.375768290673</v>
      </c>
      <c r="BY41" s="195">
        <f t="shared" si="93"/>
        <v>68456.269720072727</v>
      </c>
      <c r="BZ41" s="195">
        <f t="shared" ref="BZ41:CB41" si="95">BZ39+BZ40</f>
        <v>64811.828311006371</v>
      </c>
      <c r="CA41" s="195">
        <f t="shared" si="95"/>
        <v>67584.985097765544</v>
      </c>
      <c r="CB41" s="195">
        <f t="shared" si="95"/>
        <v>68961.381431477435</v>
      </c>
      <c r="CC41" s="175"/>
      <c r="CD41" s="175"/>
      <c r="CE41" s="175"/>
      <c r="CF41" s="175"/>
      <c r="CG41" s="175"/>
      <c r="CH41" s="175"/>
    </row>
    <row r="42" spans="1:86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CC42" s="175"/>
      <c r="CD42" s="175"/>
      <c r="CE42" s="175"/>
      <c r="CF42" s="175"/>
      <c r="CG42" s="175"/>
      <c r="CH42" s="175"/>
    </row>
    <row r="43" spans="1:86" ht="18">
      <c r="A43" s="206" t="str">
        <f>A3</f>
        <v>SA – Annual Compensation of Employees</v>
      </c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3"/>
      <c r="AA43" s="213"/>
      <c r="AB43" s="213"/>
      <c r="AC43" s="213"/>
      <c r="AD43" s="213"/>
      <c r="AE43" s="213"/>
      <c r="AF43" s="213"/>
      <c r="AG43" s="213"/>
      <c r="AH43" s="213"/>
      <c r="AI43" s="213"/>
      <c r="AJ43" s="213"/>
      <c r="AK43" s="213"/>
      <c r="AL43" s="213"/>
      <c r="AM43" s="213"/>
      <c r="AN43" s="213"/>
      <c r="AO43" s="213"/>
      <c r="AP43" s="213"/>
      <c r="AQ43" s="213"/>
      <c r="AR43" s="213"/>
      <c r="AS43" s="213"/>
      <c r="AT43" s="213"/>
      <c r="AU43" s="213"/>
      <c r="AV43" s="213"/>
      <c r="AW43" s="213"/>
      <c r="AX43" s="213"/>
      <c r="AY43" s="213"/>
      <c r="AZ43" s="213"/>
      <c r="BA43" s="213"/>
      <c r="BB43" s="213"/>
      <c r="BC43" s="213"/>
      <c r="BD43" s="213"/>
      <c r="BE43" s="213"/>
      <c r="BF43" s="213"/>
      <c r="BG43" s="213"/>
      <c r="BH43" s="213"/>
      <c r="BN43" s="8"/>
      <c r="CC43" s="175"/>
      <c r="CD43" s="175"/>
      <c r="CE43" s="175"/>
      <c r="CF43" s="175"/>
      <c r="CG43" s="175"/>
      <c r="CH43" s="175"/>
    </row>
    <row r="44" spans="1:86" ht="13.5" thickBot="1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CC44" s="175"/>
      <c r="CD44" s="175"/>
      <c r="CE44" s="175"/>
      <c r="CF44" s="175"/>
      <c r="CG44" s="175"/>
      <c r="CH44" s="175"/>
    </row>
    <row r="45" spans="1:86" ht="13.5" thickBot="1">
      <c r="A45" s="25" t="s">
        <v>23</v>
      </c>
      <c r="B45" s="133" t="str">
        <f>B25</f>
        <v>1995q1</v>
      </c>
      <c r="C45" s="132" t="str">
        <f t="shared" ref="C45:BH45" si="96">C25</f>
        <v>1995q2</v>
      </c>
      <c r="D45" s="132" t="str">
        <f t="shared" si="96"/>
        <v>1995q3</v>
      </c>
      <c r="E45" s="132" t="str">
        <f t="shared" si="96"/>
        <v>1995q4</v>
      </c>
      <c r="F45" s="132" t="str">
        <f t="shared" si="96"/>
        <v>1996q1</v>
      </c>
      <c r="G45" s="132" t="str">
        <f t="shared" si="96"/>
        <v>1996q2</v>
      </c>
      <c r="H45" s="132" t="str">
        <f t="shared" si="96"/>
        <v>1996q3</v>
      </c>
      <c r="I45" s="132" t="str">
        <f t="shared" si="96"/>
        <v>1996q4</v>
      </c>
      <c r="J45" s="132" t="str">
        <f t="shared" si="96"/>
        <v>1997q1</v>
      </c>
      <c r="K45" s="132" t="str">
        <f t="shared" si="96"/>
        <v>1997q2</v>
      </c>
      <c r="L45" s="132" t="str">
        <f t="shared" si="96"/>
        <v>1997q3</v>
      </c>
      <c r="M45" s="132" t="str">
        <f t="shared" si="96"/>
        <v>1997q4</v>
      </c>
      <c r="N45" s="132" t="str">
        <f t="shared" si="96"/>
        <v>1998q1</v>
      </c>
      <c r="O45" s="132" t="str">
        <f t="shared" si="96"/>
        <v>1998q2</v>
      </c>
      <c r="P45" s="132" t="str">
        <f t="shared" si="96"/>
        <v>1998q3</v>
      </c>
      <c r="Q45" s="132" t="str">
        <f t="shared" si="96"/>
        <v>1998q4</v>
      </c>
      <c r="R45" s="132" t="str">
        <f t="shared" si="96"/>
        <v>1999q1</v>
      </c>
      <c r="S45" s="132" t="str">
        <f t="shared" si="96"/>
        <v>1999q2</v>
      </c>
      <c r="T45" s="132" t="str">
        <f t="shared" si="96"/>
        <v>1999q3</v>
      </c>
      <c r="U45" s="132" t="str">
        <f t="shared" si="96"/>
        <v>1999q4</v>
      </c>
      <c r="V45" s="132" t="str">
        <f t="shared" si="96"/>
        <v>2000q1</v>
      </c>
      <c r="W45" s="132" t="str">
        <f t="shared" si="96"/>
        <v>2000q2</v>
      </c>
      <c r="X45" s="132" t="str">
        <f t="shared" si="96"/>
        <v>2000q3</v>
      </c>
      <c r="Y45" s="132" t="str">
        <f t="shared" si="96"/>
        <v>2000q4</v>
      </c>
      <c r="Z45" s="132" t="str">
        <f t="shared" si="96"/>
        <v>2001q1</v>
      </c>
      <c r="AA45" s="132" t="str">
        <f t="shared" si="96"/>
        <v>2001q2</v>
      </c>
      <c r="AB45" s="132" t="str">
        <f t="shared" si="96"/>
        <v>2001q3</v>
      </c>
      <c r="AC45" s="132" t="str">
        <f t="shared" si="96"/>
        <v>2001q4</v>
      </c>
      <c r="AD45" s="132" t="str">
        <f t="shared" si="96"/>
        <v>2002q1</v>
      </c>
      <c r="AE45" s="132" t="str">
        <f t="shared" si="96"/>
        <v>2002q2</v>
      </c>
      <c r="AF45" s="132" t="str">
        <f t="shared" si="96"/>
        <v>2002q3</v>
      </c>
      <c r="AG45" s="132" t="str">
        <f t="shared" si="96"/>
        <v>2002q4</v>
      </c>
      <c r="AH45" s="132" t="str">
        <f t="shared" si="96"/>
        <v>2003q1</v>
      </c>
      <c r="AI45" s="132" t="str">
        <f t="shared" si="96"/>
        <v>2003q2</v>
      </c>
      <c r="AJ45" s="132" t="str">
        <f t="shared" si="96"/>
        <v>2003q3</v>
      </c>
      <c r="AK45" s="132" t="str">
        <f t="shared" si="96"/>
        <v>2003q4</v>
      </c>
      <c r="AL45" s="132" t="str">
        <f t="shared" si="96"/>
        <v>2004q1</v>
      </c>
      <c r="AM45" s="132" t="str">
        <f t="shared" si="96"/>
        <v>2004q2</v>
      </c>
      <c r="AN45" s="132" t="str">
        <f t="shared" si="96"/>
        <v>2004q3</v>
      </c>
      <c r="AO45" s="132" t="str">
        <f t="shared" si="96"/>
        <v>2004q4</v>
      </c>
      <c r="AP45" s="132" t="str">
        <f t="shared" si="96"/>
        <v>2005q1</v>
      </c>
      <c r="AQ45" s="132" t="str">
        <f t="shared" si="96"/>
        <v>2005q2</v>
      </c>
      <c r="AR45" s="132" t="str">
        <f t="shared" si="96"/>
        <v>2005q3</v>
      </c>
      <c r="AS45" s="132" t="str">
        <f t="shared" si="96"/>
        <v>2005q4</v>
      </c>
      <c r="AT45" s="132" t="str">
        <f t="shared" si="96"/>
        <v>2006q1</v>
      </c>
      <c r="AU45" s="132" t="str">
        <f t="shared" si="96"/>
        <v>2006q2</v>
      </c>
      <c r="AV45" s="132" t="str">
        <f t="shared" si="96"/>
        <v>2006q3</v>
      </c>
      <c r="AW45" s="132" t="str">
        <f t="shared" si="96"/>
        <v>2006q4</v>
      </c>
      <c r="AX45" s="132" t="str">
        <f t="shared" si="96"/>
        <v>2007q1</v>
      </c>
      <c r="AY45" s="132" t="str">
        <f t="shared" si="96"/>
        <v>2007q2</v>
      </c>
      <c r="AZ45" s="132" t="str">
        <f t="shared" si="96"/>
        <v>2007q3</v>
      </c>
      <c r="BA45" s="132" t="str">
        <f t="shared" si="96"/>
        <v>2007q4</v>
      </c>
      <c r="BB45" s="132" t="str">
        <f t="shared" si="96"/>
        <v>2008q1</v>
      </c>
      <c r="BC45" s="132" t="str">
        <f t="shared" si="96"/>
        <v>2008q2</v>
      </c>
      <c r="BD45" s="132" t="str">
        <f t="shared" si="96"/>
        <v>2008q3</v>
      </c>
      <c r="BE45" s="132" t="str">
        <f t="shared" si="96"/>
        <v>2008q4</v>
      </c>
      <c r="BF45" s="132" t="str">
        <f t="shared" si="96"/>
        <v>2009q1</v>
      </c>
      <c r="BG45" s="132" t="str">
        <f t="shared" si="96"/>
        <v>2009q2</v>
      </c>
      <c r="BH45" s="132" t="str">
        <f t="shared" si="96"/>
        <v>2009q3</v>
      </c>
      <c r="BI45" s="132" t="str">
        <f>BI25</f>
        <v>2009q4</v>
      </c>
      <c r="BJ45" s="132" t="str">
        <f>BJ25</f>
        <v>2010q1</v>
      </c>
      <c r="BK45" s="132" t="str">
        <f>BK25</f>
        <v>2010q2</v>
      </c>
      <c r="BL45" s="132" t="str">
        <f>BL25</f>
        <v>2010q3</v>
      </c>
      <c r="BM45" s="132" t="str">
        <f t="shared" ref="BM45:BR45" si="97">BM25</f>
        <v>2010q4</v>
      </c>
      <c r="BN45" s="132" t="str">
        <f t="shared" si="97"/>
        <v>2011q1</v>
      </c>
      <c r="BO45" s="132" t="str">
        <f t="shared" si="97"/>
        <v>2011q2</v>
      </c>
      <c r="BP45" s="132" t="str">
        <f t="shared" si="97"/>
        <v>2011q3</v>
      </c>
      <c r="BQ45" s="132" t="str">
        <f t="shared" si="97"/>
        <v>2011q4</v>
      </c>
      <c r="BR45" s="132" t="str">
        <f t="shared" si="97"/>
        <v>2012q1</v>
      </c>
      <c r="BS45" s="132" t="str">
        <f t="shared" ref="BS45:BU45" si="98">BS25</f>
        <v>2012q2</v>
      </c>
      <c r="BT45" s="132" t="str">
        <f t="shared" si="98"/>
        <v>2012q3</v>
      </c>
      <c r="BU45" s="132" t="str">
        <f t="shared" si="98"/>
        <v>2012q4</v>
      </c>
      <c r="BV45" s="132" t="str">
        <f t="shared" ref="BV45:CB45" si="99">BV25</f>
        <v>2013q1</v>
      </c>
      <c r="BW45" s="132" t="str">
        <f t="shared" si="99"/>
        <v>2013q2</v>
      </c>
      <c r="BX45" s="132" t="str">
        <f t="shared" si="99"/>
        <v>2013q3</v>
      </c>
      <c r="BY45" s="132" t="str">
        <f t="shared" si="99"/>
        <v>2013q4</v>
      </c>
      <c r="BZ45" s="132" t="str">
        <f t="shared" ref="BZ45:CB45" si="100">BZ25</f>
        <v>2014q1</v>
      </c>
      <c r="CA45" s="132" t="str">
        <f t="shared" si="100"/>
        <v>2014q2</v>
      </c>
      <c r="CB45" s="132" t="str">
        <f t="shared" si="100"/>
        <v>2014q3</v>
      </c>
      <c r="CC45" s="175"/>
      <c r="CD45" s="175"/>
      <c r="CE45" s="175"/>
      <c r="CF45" s="175"/>
      <c r="CG45" s="175"/>
      <c r="CH45" s="175"/>
    </row>
    <row r="46" spans="1:86" ht="13.5" thickTop="1">
      <c r="A46" s="2" t="s">
        <v>0</v>
      </c>
      <c r="B46" s="135"/>
      <c r="C46" s="61">
        <f t="shared" ref="C46:C61" si="101">(C6-B6)/B6*100</f>
        <v>3.3283385430030572</v>
      </c>
      <c r="D46" s="61">
        <f t="shared" ref="D46:D61" si="102">(D6-C6)/C6*100</f>
        <v>5.159958555501964</v>
      </c>
      <c r="E46" s="61">
        <f t="shared" ref="E46:E61" si="103">(E6-D6)/D6*100</f>
        <v>2.9867990164084617</v>
      </c>
      <c r="F46" s="61">
        <f t="shared" ref="F46:F61" si="104">(F6-E6)/E6*100</f>
        <v>-0.61694789215745904</v>
      </c>
      <c r="G46" s="61">
        <f>(G6-F6)/F6*100</f>
        <v>0.40243788901227528</v>
      </c>
      <c r="H46" s="61">
        <f t="shared" ref="H46:H61" si="105">(H6-G6)/G6*100</f>
        <v>3.252476592423001</v>
      </c>
      <c r="I46" s="61">
        <f t="shared" ref="I46:I61" si="106">(I6-H6)/H6*100</f>
        <v>2.3879073136443725</v>
      </c>
      <c r="J46" s="61">
        <f t="shared" ref="J46:J61" si="107">(J6-I6)/I6*100</f>
        <v>2.8923537369057537</v>
      </c>
      <c r="K46" s="61">
        <f t="shared" ref="K46:K61" si="108">(K6-J6)/J6*100</f>
        <v>0.36872378416208978</v>
      </c>
      <c r="L46" s="61">
        <f t="shared" ref="L46:L61" si="109">(L6-K6)/K6*100</f>
        <v>4.0510900132420762</v>
      </c>
      <c r="M46" s="61">
        <f t="shared" ref="M46:M61" si="110">(M6-L6)/L6*100</f>
        <v>2.424333119808419</v>
      </c>
      <c r="N46" s="61">
        <f t="shared" ref="N46:N61" si="111">(N6-M6)/M6*100</f>
        <v>2.3697093502489683</v>
      </c>
      <c r="O46" s="61">
        <f t="shared" ref="O46:O61" si="112">(O6-N6)/N6*100</f>
        <v>3.5990683410520474E-2</v>
      </c>
      <c r="P46" s="61">
        <f t="shared" ref="P46:P61" si="113">(P6-O6)/O6*100</f>
        <v>2.1580037432878112</v>
      </c>
      <c r="Q46" s="61">
        <f t="shared" ref="Q46:Q61" si="114">(Q6-P6)/P6*100</f>
        <v>3.4311832517230059</v>
      </c>
      <c r="R46" s="61">
        <f t="shared" ref="R46:R61" si="115">(R6-Q6)/Q6*100</f>
        <v>1.1703347535209234</v>
      </c>
      <c r="S46" s="61">
        <f t="shared" ref="S46:S61" si="116">(S6-R6)/R6*100</f>
        <v>3.8962631030729749</v>
      </c>
      <c r="T46" s="61">
        <f t="shared" ref="T46:T61" si="117">(T6-S6)/S6*100</f>
        <v>3.1524514960489638</v>
      </c>
      <c r="U46" s="61">
        <f t="shared" ref="U46:U61" si="118">(U6-T6)/T6*100</f>
        <v>-0.55335879588350101</v>
      </c>
      <c r="V46" s="61">
        <f t="shared" ref="V46:V61" si="119">(V6-U6)/U6*100</f>
        <v>2.8199811410408193</v>
      </c>
      <c r="W46" s="61">
        <f t="shared" ref="W46:W61" si="120">(W6-V6)/V6*100</f>
        <v>2.0199425266528181</v>
      </c>
      <c r="X46" s="61">
        <f t="shared" ref="X46:X61" si="121">(X6-W6)/W6*100</f>
        <v>2.1261884701213383</v>
      </c>
      <c r="Y46" s="61">
        <f t="shared" ref="Y46:Y61" si="122">(Y6-X6)/X6*100</f>
        <v>1.656680962015461</v>
      </c>
      <c r="Z46" s="61">
        <f t="shared" ref="Z46:Z61" si="123">(Z6-Y6)/Y6*100</f>
        <v>2.9440297198445151</v>
      </c>
      <c r="AA46" s="61">
        <f t="shared" ref="AA46:AA61" si="124">(AA6-Z6)/Z6*100</f>
        <v>1.873490144014494</v>
      </c>
      <c r="AB46" s="61">
        <f t="shared" ref="AB46:AB61" si="125">(AB6-AA6)/AA6*100</f>
        <v>2.801964010308355</v>
      </c>
      <c r="AC46" s="61">
        <f t="shared" ref="AC46:AC61" si="126">(AC6-AB6)/AB6*100</f>
        <v>2.6521459962054816</v>
      </c>
      <c r="AD46" s="61">
        <f t="shared" ref="AD46:AD61" si="127">(AD6-AC6)/AC6*100</f>
        <v>1.6869524538070551</v>
      </c>
      <c r="AE46" s="61">
        <f t="shared" ref="AE46:AE61" si="128">(AE6-AD6)/AD6*100</f>
        <v>4.0091998759409613</v>
      </c>
      <c r="AF46" s="61">
        <f t="shared" ref="AF46:AF61" si="129">(AF6-AE6)/AE6*100</f>
        <v>5.2931497940196186</v>
      </c>
      <c r="AG46" s="61">
        <f t="shared" ref="AG46:AG61" si="130">(AG6-AF6)/AF6*100</f>
        <v>1.2851132961449543</v>
      </c>
      <c r="AH46" s="61">
        <f t="shared" ref="AH46:AH61" si="131">(AH6-AG6)/AG6*100</f>
        <v>0.1868461539808354</v>
      </c>
      <c r="AI46" s="61">
        <f t="shared" ref="AI46:AI61" si="132">(AI6-AH6)/AH6*100</f>
        <v>-0.36797595647301329</v>
      </c>
      <c r="AJ46" s="61">
        <f t="shared" ref="AJ46:AJ61" si="133">(AJ6-AI6)/AI6*100</f>
        <v>3.5032583292458175</v>
      </c>
      <c r="AK46" s="61">
        <f t="shared" ref="AK46:AK61" si="134">(AK6-AJ6)/AJ6*100</f>
        <v>0.17662504238212096</v>
      </c>
      <c r="AL46" s="61">
        <f t="shared" ref="AL46:AL61" si="135">(AL6-AK6)/AK6*100</f>
        <v>0.50503327864081271</v>
      </c>
      <c r="AM46" s="61">
        <f t="shared" ref="AM46:AM61" si="136">(AM6-AL6)/AL6*100</f>
        <v>2.1453736492086017</v>
      </c>
      <c r="AN46" s="61">
        <f t="shared" ref="AN46:AN61" si="137">(AN6-AM6)/AM6*100</f>
        <v>1.6751383002278297</v>
      </c>
      <c r="AO46" s="61">
        <f t="shared" ref="AO46:AO61" si="138">(AO6-AN6)/AN6*100</f>
        <v>0.62484166254971218</v>
      </c>
      <c r="AP46" s="61">
        <f t="shared" ref="AP46:AP61" si="139">(AP6-AO6)/AO6*100</f>
        <v>-2.6745261905953366</v>
      </c>
      <c r="AQ46" s="61">
        <f t="shared" ref="AQ46:AQ61" si="140">(AQ6-AP6)/AP6*100</f>
        <v>2.2119700400946765</v>
      </c>
      <c r="AR46" s="61">
        <f t="shared" ref="AR46:AR61" si="141">(AR6-AQ6)/AQ6*100</f>
        <v>6.8463808800630854</v>
      </c>
      <c r="AS46" s="61">
        <f t="shared" ref="AS46:AS61" si="142">(AS6-AR6)/AR6*100</f>
        <v>1.2962907175748033</v>
      </c>
      <c r="AT46" s="61">
        <f t="shared" ref="AT46:AT61" si="143">(AT6-AS6)/AS6*100</f>
        <v>3.5585065160273648</v>
      </c>
      <c r="AU46" s="61">
        <f t="shared" ref="AU46:AU61" si="144">(AU6-AT6)/AT6*100</f>
        <v>2.0896208385693829</v>
      </c>
      <c r="AV46" s="61">
        <f t="shared" ref="AV46:AV61" si="145">(AV6-AU6)/AU6*100</f>
        <v>6.478751683385747</v>
      </c>
      <c r="AW46" s="61">
        <f t="shared" ref="AW46:AW61" si="146">(AW6-AV6)/AV6*100</f>
        <v>3.9702369007944833</v>
      </c>
      <c r="AX46" s="61">
        <f t="shared" ref="AX46:AX61" si="147">(AX6-AW6)/AW6*100</f>
        <v>2.9576799030764018</v>
      </c>
      <c r="AY46" s="61">
        <f t="shared" ref="AY46:AY61" si="148">(AY6-AX6)/AX6*100</f>
        <v>2.9404633006128398</v>
      </c>
      <c r="AZ46" s="61">
        <f t="shared" ref="AZ46:AZ61" si="149">(AZ6-AY6)/AY6*100</f>
        <v>5.7422646189708004</v>
      </c>
      <c r="BA46" s="61">
        <f t="shared" ref="BA46:BA61" si="150">(BA6-AZ6)/AZ6*100</f>
        <v>4.4658613038032424</v>
      </c>
      <c r="BB46" s="61">
        <f t="shared" ref="BB46:BB61" si="151">(BB6-BA6)/BA6*100</f>
        <v>4.8119352050519248</v>
      </c>
      <c r="BC46" s="61">
        <f>(BC6-BB6)/BB6*100</f>
        <v>2.6717595741429303</v>
      </c>
      <c r="BD46" s="61">
        <f>(BD6-BC6)/BC6*100</f>
        <v>5.1060496327061298</v>
      </c>
      <c r="BE46" s="61">
        <f>(BE6-BD6)/BD6*100</f>
        <v>3.8307846512587647</v>
      </c>
      <c r="BF46" s="61">
        <f>(BF6-BE6)/BE6*100</f>
        <v>6.3497536401313379E-2</v>
      </c>
      <c r="BG46" s="61">
        <f>(BG6-BF6)/BF6*100</f>
        <v>6.3710477793220255E-2</v>
      </c>
      <c r="BH46" s="61">
        <f t="shared" ref="BH46:BH61" si="152">(BH6-BG6)/BG6*100</f>
        <v>4.526340917741237</v>
      </c>
      <c r="BI46" s="61">
        <f t="shared" ref="BI46:BI61" si="153">(BI6-BH6)/BH6*100</f>
        <v>1.0800332398838997</v>
      </c>
      <c r="BJ46" s="61">
        <f t="shared" ref="BJ46:BJ61" si="154">(BJ6-BI6)/BI6*100</f>
        <v>4.9819637472703526</v>
      </c>
      <c r="BK46" s="61">
        <f t="shared" ref="BK46:BK61" si="155">(BK6-BJ6)/BJ6*100</f>
        <v>1.9790969808227521</v>
      </c>
      <c r="BL46" s="61">
        <f t="shared" ref="BL46:BL61" si="156">(BL6-BK6)/BK6*100</f>
        <v>6.4164640177400329</v>
      </c>
      <c r="BM46" s="61">
        <f t="shared" ref="BM46:BM61" si="157">(BM6-BL6)/BL6*100</f>
        <v>-2.2661879891775429</v>
      </c>
      <c r="BN46" s="61">
        <f t="shared" ref="BN46:BN59" si="158">(BN6-BM6)/BM6*100</f>
        <v>2.2393044062401239</v>
      </c>
      <c r="BO46" s="61">
        <f t="shared" ref="BO46:BO59" si="159">(BO6-BN6)/BN6*100</f>
        <v>3.1070565076081498</v>
      </c>
      <c r="BP46" s="61">
        <f t="shared" ref="BP46:BP59" si="160">(BP6-BO6)/BO6*100</f>
        <v>3.1040117744638036</v>
      </c>
      <c r="BQ46" s="61">
        <f t="shared" ref="BQ46:BQ59" si="161">(BQ6-BP6)/BP6*100</f>
        <v>4.687461076682844</v>
      </c>
      <c r="BR46" s="61">
        <f t="shared" ref="BR46:BR59" si="162">(BR6-BQ6)/BQ6*100</f>
        <v>1.9118003176668994</v>
      </c>
      <c r="BS46" s="61">
        <f t="shared" ref="BS46:BS59" si="163">(BS6-BR6)/BR6*100</f>
        <v>3.6557059033314165</v>
      </c>
      <c r="BT46" s="61">
        <f t="shared" ref="BT46:BT59" si="164">(BT6-BS6)/BS6*100</f>
        <v>0.9070248883822829</v>
      </c>
      <c r="BU46" s="61">
        <f t="shared" ref="BU46:BU59" si="165">(BU6-BT6)/BT6*100</f>
        <v>4.9170687744152053</v>
      </c>
      <c r="BV46" s="61">
        <f t="shared" ref="BV46:BV59" si="166">(BV6-BU6)/BU6*100</f>
        <v>-1.0761428374148134</v>
      </c>
      <c r="BW46" s="61">
        <f t="shared" ref="BW46:BW59" si="167">(BW6-BV6)/BV6*100</f>
        <v>4.1891366006202535</v>
      </c>
      <c r="BX46" s="61">
        <f t="shared" ref="BX46:BX59" si="168">(BX6-BW6)/BW6*100</f>
        <v>-0.18336366347031463</v>
      </c>
      <c r="BY46" s="61">
        <f t="shared" ref="BY46:BY59" si="169">(BY6-BX6)/BX6*100</f>
        <v>4.2626982077039886</v>
      </c>
      <c r="BZ46" s="61">
        <f t="shared" ref="BZ46:BZ59" si="170">(BZ6-BY6)/BY6*100</f>
        <v>-10.076388513944329</v>
      </c>
      <c r="CA46" s="61">
        <f t="shared" ref="CA46:CA59" si="171">(CA6-BZ6)/BZ6*100</f>
        <v>4.2747370166985483</v>
      </c>
      <c r="CB46" s="61">
        <f t="shared" ref="CB46:CB59" si="172">(CB6-CA6)/CA6*100</f>
        <v>9.5579418738940447</v>
      </c>
      <c r="CC46" s="175"/>
      <c r="CD46" s="175"/>
      <c r="CE46" s="175"/>
      <c r="CF46" s="175"/>
      <c r="CG46" s="175"/>
      <c r="CH46" s="175"/>
    </row>
    <row r="47" spans="1:86">
      <c r="A47" s="3" t="s">
        <v>1</v>
      </c>
      <c r="B47" s="136"/>
      <c r="C47" s="63">
        <f t="shared" si="101"/>
        <v>7.546098924842136</v>
      </c>
      <c r="D47" s="63">
        <f t="shared" si="102"/>
        <v>-0.42759389974032347</v>
      </c>
      <c r="E47" s="63">
        <f t="shared" si="103"/>
        <v>-7.9670428948287739</v>
      </c>
      <c r="F47" s="63">
        <f t="shared" si="104"/>
        <v>9.4226794515218391</v>
      </c>
      <c r="G47" s="63">
        <f t="shared" ref="G47:G61" si="173">(G7-F7)/F7*100</f>
        <v>7.5293062200957186</v>
      </c>
      <c r="H47" s="63">
        <f t="shared" si="105"/>
        <v>-0.43328568488618829</v>
      </c>
      <c r="I47" s="63">
        <f t="shared" si="106"/>
        <v>-7.9364281325065633</v>
      </c>
      <c r="J47" s="63">
        <f t="shared" si="107"/>
        <v>8.7164230076468918</v>
      </c>
      <c r="K47" s="63">
        <f t="shared" si="108"/>
        <v>7.5837742504409027</v>
      </c>
      <c r="L47" s="63">
        <f t="shared" si="109"/>
        <v>-0.40049802863662431</v>
      </c>
      <c r="M47" s="63">
        <f t="shared" si="110"/>
        <v>-8.0234181302998184</v>
      </c>
      <c r="N47" s="63">
        <f t="shared" si="111"/>
        <v>13.923859225082962</v>
      </c>
      <c r="O47" s="63">
        <f t="shared" si="112"/>
        <v>7.6150710806243218</v>
      </c>
      <c r="P47" s="63">
        <f t="shared" si="113"/>
        <v>-0.45265588914553156</v>
      </c>
      <c r="Q47" s="63">
        <f t="shared" si="114"/>
        <v>-8.0363771343726604</v>
      </c>
      <c r="R47" s="63">
        <f t="shared" si="115"/>
        <v>10.254381015775103</v>
      </c>
      <c r="S47" s="63">
        <f t="shared" si="116"/>
        <v>6.6353964077336611</v>
      </c>
      <c r="T47" s="63">
        <f t="shared" si="117"/>
        <v>-3.5618495869541889</v>
      </c>
      <c r="U47" s="63">
        <f t="shared" si="118"/>
        <v>-8.8107687173211602</v>
      </c>
      <c r="V47" s="63">
        <f t="shared" si="119"/>
        <v>11.601151720491194</v>
      </c>
      <c r="W47" s="63">
        <f t="shared" si="120"/>
        <v>8.7023060979982265</v>
      </c>
      <c r="X47" s="63">
        <f t="shared" si="121"/>
        <v>-2.4175382139983834</v>
      </c>
      <c r="Y47" s="63">
        <f t="shared" si="122"/>
        <v>-8.8948431509955217</v>
      </c>
      <c r="Z47" s="63">
        <f t="shared" si="123"/>
        <v>11.568591757958131</v>
      </c>
      <c r="AA47" s="63">
        <f t="shared" si="124"/>
        <v>7.2594545270201776</v>
      </c>
      <c r="AB47" s="63">
        <f t="shared" si="125"/>
        <v>-3.5920219302391496</v>
      </c>
      <c r="AC47" s="63">
        <f t="shared" si="126"/>
        <v>-9.098931267771345</v>
      </c>
      <c r="AD47" s="63">
        <f t="shared" si="127"/>
        <v>14.332566362570262</v>
      </c>
      <c r="AE47" s="63">
        <f t="shared" si="128"/>
        <v>16.566626650660268</v>
      </c>
      <c r="AF47" s="63">
        <f t="shared" si="129"/>
        <v>0.59217301750772289</v>
      </c>
      <c r="AG47" s="63">
        <f t="shared" si="130"/>
        <v>-10.954696698233938</v>
      </c>
      <c r="AH47" s="63">
        <f t="shared" si="131"/>
        <v>15.199518234719239</v>
      </c>
      <c r="AI47" s="63">
        <f t="shared" si="132"/>
        <v>10.835992162573465</v>
      </c>
      <c r="AJ47" s="63">
        <f t="shared" si="133"/>
        <v>-0.81073422832225961</v>
      </c>
      <c r="AK47" s="63">
        <f t="shared" si="134"/>
        <v>-10.021375599412179</v>
      </c>
      <c r="AL47" s="63">
        <f t="shared" si="135"/>
        <v>0.84135872183480409</v>
      </c>
      <c r="AM47" s="63">
        <f t="shared" si="136"/>
        <v>7.023540556898439</v>
      </c>
      <c r="AN47" s="63">
        <f t="shared" si="137"/>
        <v>-0.73766789694250456</v>
      </c>
      <c r="AO47" s="63">
        <f t="shared" si="138"/>
        <v>-10.44842007297914</v>
      </c>
      <c r="AP47" s="63">
        <f t="shared" si="139"/>
        <v>-2.5854282269858104</v>
      </c>
      <c r="AQ47" s="63">
        <f t="shared" si="140"/>
        <v>7.8306107444372079</v>
      </c>
      <c r="AR47" s="63">
        <f t="shared" si="141"/>
        <v>0.98271872137472638</v>
      </c>
      <c r="AS47" s="63">
        <f t="shared" si="142"/>
        <v>-11.447303147760787</v>
      </c>
      <c r="AT47" s="63">
        <f t="shared" si="143"/>
        <v>9.2860886407656338</v>
      </c>
      <c r="AU47" s="63">
        <f t="shared" si="144"/>
        <v>7.2257670061682573</v>
      </c>
      <c r="AV47" s="63">
        <f t="shared" si="145"/>
        <v>0.92070111617359296</v>
      </c>
      <c r="AW47" s="63">
        <f t="shared" si="146"/>
        <v>-9.3665053479439049</v>
      </c>
      <c r="AX47" s="63">
        <f t="shared" si="147"/>
        <v>16.850718502082753</v>
      </c>
      <c r="AY47" s="63">
        <f t="shared" si="148"/>
        <v>6.280470840081315</v>
      </c>
      <c r="AZ47" s="63">
        <f t="shared" si="149"/>
        <v>1.2736699640432141</v>
      </c>
      <c r="BA47" s="63">
        <f t="shared" si="150"/>
        <v>-9.1427700634078821</v>
      </c>
      <c r="BB47" s="63">
        <f t="shared" si="151"/>
        <v>19.474000405856835</v>
      </c>
      <c r="BC47" s="63">
        <f t="shared" ref="BC47:BG61" si="174">(BC7-BB7)/BB7*100</f>
        <v>1.478115505743085</v>
      </c>
      <c r="BD47" s="63">
        <f t="shared" si="174"/>
        <v>0.55534387457404744</v>
      </c>
      <c r="BE47" s="63">
        <f t="shared" si="174"/>
        <v>-6.3173295757347496</v>
      </c>
      <c r="BF47" s="63">
        <f t="shared" si="174"/>
        <v>17.480366501987035</v>
      </c>
      <c r="BG47" s="63">
        <f t="shared" si="174"/>
        <v>1.182212271321146</v>
      </c>
      <c r="BH47" s="63">
        <f t="shared" si="152"/>
        <v>-1.1826298292316861</v>
      </c>
      <c r="BI47" s="63">
        <f t="shared" si="153"/>
        <v>-8.847334385695941</v>
      </c>
      <c r="BJ47" s="63">
        <f t="shared" si="154"/>
        <v>16.919927649527118</v>
      </c>
      <c r="BK47" s="63">
        <f t="shared" si="155"/>
        <v>1.8052241981997219</v>
      </c>
      <c r="BL47" s="63">
        <f t="shared" si="156"/>
        <v>-2.6894236204989621</v>
      </c>
      <c r="BM47" s="63">
        <f t="shared" si="157"/>
        <v>-9.7956677216590133</v>
      </c>
      <c r="BN47" s="63">
        <f t="shared" si="158"/>
        <v>13.860286491409859</v>
      </c>
      <c r="BO47" s="63">
        <f t="shared" si="159"/>
        <v>3.3186747808103032</v>
      </c>
      <c r="BP47" s="63">
        <f t="shared" si="160"/>
        <v>-3.5291290440396472</v>
      </c>
      <c r="BQ47" s="63">
        <f t="shared" si="161"/>
        <v>-9.4041406492725681</v>
      </c>
      <c r="BR47" s="63">
        <f t="shared" si="162"/>
        <v>19.322169720983773</v>
      </c>
      <c r="BS47" s="63">
        <f t="shared" si="163"/>
        <v>2.6839431768320523</v>
      </c>
      <c r="BT47" s="63">
        <f t="shared" si="164"/>
        <v>-2.1501338032138695</v>
      </c>
      <c r="BU47" s="63">
        <f t="shared" si="165"/>
        <v>-8.8032423691669628</v>
      </c>
      <c r="BV47" s="63">
        <f t="shared" si="166"/>
        <v>15.582778954819156</v>
      </c>
      <c r="BW47" s="63">
        <f t="shared" si="167"/>
        <v>4.3002048890626643</v>
      </c>
      <c r="BX47" s="63">
        <f t="shared" si="168"/>
        <v>-2.4665793776250569</v>
      </c>
      <c r="BY47" s="63">
        <f t="shared" si="169"/>
        <v>-8.9938265348838193</v>
      </c>
      <c r="BZ47" s="63">
        <f t="shared" si="170"/>
        <v>14.733894986741438</v>
      </c>
      <c r="CA47" s="63">
        <f t="shared" si="171"/>
        <v>5.7991729472563591</v>
      </c>
      <c r="CB47" s="63">
        <f t="shared" si="172"/>
        <v>-2.9043930106417406</v>
      </c>
      <c r="CC47" s="175"/>
      <c r="CD47" s="175"/>
      <c r="CE47" s="175"/>
      <c r="CF47" s="175"/>
      <c r="CG47" s="175"/>
      <c r="CH47" s="175"/>
    </row>
    <row r="48" spans="1:86">
      <c r="A48" s="68" t="s">
        <v>2</v>
      </c>
      <c r="B48" s="137"/>
      <c r="C48" s="64">
        <f t="shared" si="101"/>
        <v>1.8157709898536625</v>
      </c>
      <c r="D48" s="64">
        <f t="shared" si="102"/>
        <v>7.2765356768817524</v>
      </c>
      <c r="E48" s="64">
        <f t="shared" si="103"/>
        <v>6.8381510250859412</v>
      </c>
      <c r="F48" s="64">
        <f t="shared" si="104"/>
        <v>-3.657702345837325</v>
      </c>
      <c r="G48" s="64">
        <f t="shared" si="173"/>
        <v>-2.0491803278688523</v>
      </c>
      <c r="H48" s="64">
        <f t="shared" si="105"/>
        <v>4.6443514644351467</v>
      </c>
      <c r="I48" s="64">
        <f t="shared" si="106"/>
        <v>6.0975609756097562</v>
      </c>
      <c r="J48" s="64">
        <f t="shared" si="107"/>
        <v>1.076502732240439</v>
      </c>
      <c r="K48" s="64">
        <f t="shared" si="108"/>
        <v>-2.0508451510310195</v>
      </c>
      <c r="L48" s="64">
        <f t="shared" si="109"/>
        <v>5.690772194011557</v>
      </c>
      <c r="M48" s="64">
        <f t="shared" si="110"/>
        <v>6.0508326850491301</v>
      </c>
      <c r="N48" s="64">
        <f t="shared" si="111"/>
        <v>-1.1085822298225136</v>
      </c>
      <c r="O48" s="64">
        <f t="shared" si="112"/>
        <v>-2.5924645696508857</v>
      </c>
      <c r="P48" s="64">
        <f t="shared" si="113"/>
        <v>3.1582682753726048</v>
      </c>
      <c r="Q48" s="64">
        <f t="shared" si="114"/>
        <v>7.6711386308909644</v>
      </c>
      <c r="R48" s="64">
        <f t="shared" si="115"/>
        <v>-1.6983733069975155</v>
      </c>
      <c r="S48" s="64">
        <f t="shared" si="116"/>
        <v>2.9260763606823734</v>
      </c>
      <c r="T48" s="64">
        <f t="shared" si="117"/>
        <v>5.616328076904856</v>
      </c>
      <c r="U48" s="64">
        <f t="shared" si="118"/>
        <v>2.2134540943669938</v>
      </c>
      <c r="V48" s="64">
        <f t="shared" si="119"/>
        <v>0.19501413333250506</v>
      </c>
      <c r="W48" s="64">
        <f t="shared" si="120"/>
        <v>-0.2050271788697941</v>
      </c>
      <c r="X48" s="64">
        <f t="shared" si="121"/>
        <v>3.7741091143053427</v>
      </c>
      <c r="Y48" s="64">
        <f t="shared" si="122"/>
        <v>5.2551854356893264</v>
      </c>
      <c r="Z48" s="64">
        <f t="shared" si="123"/>
        <v>0.3981178779470364</v>
      </c>
      <c r="AA48" s="64">
        <f t="shared" si="124"/>
        <v>0.10669511869831369</v>
      </c>
      <c r="AB48" s="64">
        <f t="shared" si="125"/>
        <v>5.0492938982147688</v>
      </c>
      <c r="AC48" s="64">
        <f t="shared" si="126"/>
        <v>6.442612555485093</v>
      </c>
      <c r="AD48" s="64">
        <f t="shared" si="127"/>
        <v>-1.796487827164571</v>
      </c>
      <c r="AE48" s="64">
        <f t="shared" si="128"/>
        <v>-1.8082092700861915E-2</v>
      </c>
      <c r="AF48" s="64">
        <f t="shared" si="129"/>
        <v>7.0508801543284223</v>
      </c>
      <c r="AG48" s="64">
        <f t="shared" si="130"/>
        <v>5.5855521016353595</v>
      </c>
      <c r="AH48" s="64">
        <f t="shared" si="131"/>
        <v>-4.2615413990589577</v>
      </c>
      <c r="AI48" s="64">
        <f t="shared" si="132"/>
        <v>-4.3626441774921991</v>
      </c>
      <c r="AJ48" s="64">
        <f t="shared" si="133"/>
        <v>5.2858074027818942</v>
      </c>
      <c r="AK48" s="64">
        <f t="shared" si="134"/>
        <v>4.1464557043683321</v>
      </c>
      <c r="AL48" s="64">
        <f t="shared" si="135"/>
        <v>0.39192053813215177</v>
      </c>
      <c r="AM48" s="64">
        <f t="shared" si="136"/>
        <v>0.49740713302995021</v>
      </c>
      <c r="AN48" s="64">
        <f t="shared" si="137"/>
        <v>2.5431760741364786</v>
      </c>
      <c r="AO48" s="64">
        <f t="shared" si="138"/>
        <v>4.4811296534018012</v>
      </c>
      <c r="AP48" s="64">
        <f t="shared" si="139"/>
        <v>-2.70112101121995</v>
      </c>
      <c r="AQ48" s="64">
        <f t="shared" si="140"/>
        <v>0.53286974638555729</v>
      </c>
      <c r="AR48" s="64">
        <f t="shared" si="141"/>
        <v>8.7259067237244032</v>
      </c>
      <c r="AS48" s="64">
        <f t="shared" si="142"/>
        <v>5.0901856947785022</v>
      </c>
      <c r="AT48" s="64">
        <f t="shared" si="143"/>
        <v>2.1216799804273121</v>
      </c>
      <c r="AU48" s="64">
        <f t="shared" si="144"/>
        <v>0.71076989134786517</v>
      </c>
      <c r="AV48" s="64">
        <f t="shared" si="145"/>
        <v>8.0673923893773303</v>
      </c>
      <c r="AW48" s="64">
        <f t="shared" si="146"/>
        <v>7.5301429563546058</v>
      </c>
      <c r="AX48" s="64">
        <f t="shared" si="147"/>
        <v>-0.16800017248145349</v>
      </c>
      <c r="AY48" s="64">
        <f t="shared" si="148"/>
        <v>2.0609217812940113</v>
      </c>
      <c r="AZ48" s="64">
        <f t="shared" si="149"/>
        <v>6.9676532404029805</v>
      </c>
      <c r="BA48" s="64">
        <f t="shared" si="150"/>
        <v>7.999005902739424</v>
      </c>
      <c r="BB48" s="64">
        <f t="shared" si="151"/>
        <v>1.6094890066043852</v>
      </c>
      <c r="BC48" s="64">
        <f t="shared" si="174"/>
        <v>2.9783091209286425</v>
      </c>
      <c r="BD48" s="64">
        <f t="shared" si="174"/>
        <v>6.2577280463737646</v>
      </c>
      <c r="BE48" s="64">
        <f t="shared" si="174"/>
        <v>6.2612109054200342</v>
      </c>
      <c r="BF48" s="64">
        <f t="shared" si="174"/>
        <v>-3.613994039696796</v>
      </c>
      <c r="BG48" s="64">
        <f t="shared" si="174"/>
        <v>-0.22414175020951171</v>
      </c>
      <c r="BH48" s="64">
        <f t="shared" si="152"/>
        <v>6.0162831372274619</v>
      </c>
      <c r="BI48" s="64">
        <f t="shared" si="153"/>
        <v>3.4949737206051239</v>
      </c>
      <c r="BJ48" s="64">
        <f t="shared" si="154"/>
        <v>2.4242454937883742</v>
      </c>
      <c r="BK48" s="64">
        <f t="shared" si="155"/>
        <v>2.0216215390526733</v>
      </c>
      <c r="BL48" s="64">
        <f t="shared" si="156"/>
        <v>8.6387929268818464</v>
      </c>
      <c r="BM48" s="64">
        <f t="shared" si="157"/>
        <v>-0.62020201279522924</v>
      </c>
      <c r="BN48" s="64">
        <f t="shared" si="158"/>
        <v>-6.6557423712995611E-2</v>
      </c>
      <c r="BO48" s="64">
        <f t="shared" si="159"/>
        <v>3.0592149799945632</v>
      </c>
      <c r="BP48" s="64">
        <f t="shared" si="160"/>
        <v>4.6073721061071522</v>
      </c>
      <c r="BQ48" s="64">
        <f t="shared" si="161"/>
        <v>7.6328193963822066</v>
      </c>
      <c r="BR48" s="64">
        <f t="shared" si="162"/>
        <v>-1.1512165945258046</v>
      </c>
      <c r="BS48" s="64">
        <f t="shared" si="163"/>
        <v>3.8620782293891138</v>
      </c>
      <c r="BT48" s="64">
        <f t="shared" si="164"/>
        <v>1.5489062043277966</v>
      </c>
      <c r="BU48" s="64">
        <f t="shared" si="165"/>
        <v>7.6928529654130493</v>
      </c>
      <c r="BV48" s="64">
        <f t="shared" si="166"/>
        <v>-3.930189981589665</v>
      </c>
      <c r="BW48" s="64">
        <f t="shared" si="167"/>
        <v>4.1662431881556632</v>
      </c>
      <c r="BX48" s="64">
        <f t="shared" si="168"/>
        <v>0.28785833677187644</v>
      </c>
      <c r="BY48" s="64">
        <f t="shared" si="169"/>
        <v>6.9235053592556399</v>
      </c>
      <c r="BZ48" s="64">
        <f t="shared" si="170"/>
        <v>-14.314897469444826</v>
      </c>
      <c r="CA48" s="64">
        <f t="shared" si="171"/>
        <v>3.9260169242126395</v>
      </c>
      <c r="CB48" s="64">
        <f t="shared" si="172"/>
        <v>12.460127601678225</v>
      </c>
      <c r="CC48" s="175"/>
      <c r="CD48" s="175"/>
      <c r="CE48" s="175"/>
      <c r="CF48" s="175"/>
      <c r="CG48" s="175"/>
      <c r="CH48" s="175"/>
    </row>
    <row r="49" spans="1:86">
      <c r="A49" s="2" t="s">
        <v>3</v>
      </c>
      <c r="B49" s="138"/>
      <c r="C49" s="66">
        <f t="shared" si="101"/>
        <v>1.4593614826749122</v>
      </c>
      <c r="D49" s="66">
        <f t="shared" si="102"/>
        <v>5.6558595844703019</v>
      </c>
      <c r="E49" s="66">
        <f t="shared" si="103"/>
        <v>13.501325370559522</v>
      </c>
      <c r="F49" s="66">
        <f t="shared" si="104"/>
        <v>-10.303758840918148</v>
      </c>
      <c r="G49" s="66">
        <f t="shared" si="173"/>
        <v>0.35251612915068531</v>
      </c>
      <c r="H49" s="66">
        <f t="shared" si="105"/>
        <v>5.6083273163453784</v>
      </c>
      <c r="I49" s="66">
        <f t="shared" si="106"/>
        <v>9.4579595067827658</v>
      </c>
      <c r="J49" s="66">
        <f t="shared" si="107"/>
        <v>-9.4829471025433083</v>
      </c>
      <c r="K49" s="66">
        <f t="shared" si="108"/>
        <v>2.933256374475437</v>
      </c>
      <c r="L49" s="66">
        <f t="shared" si="109"/>
        <v>4.0346429347432355</v>
      </c>
      <c r="M49" s="66">
        <f t="shared" si="110"/>
        <v>10.372894427834902</v>
      </c>
      <c r="N49" s="66">
        <f t="shared" si="111"/>
        <v>-6.8166671065669746</v>
      </c>
      <c r="O49" s="66">
        <f t="shared" si="112"/>
        <v>3.5247167362846139</v>
      </c>
      <c r="P49" s="66">
        <f t="shared" si="113"/>
        <v>3.3842191108413284</v>
      </c>
      <c r="Q49" s="66">
        <f t="shared" si="114"/>
        <v>11.879403261385184</v>
      </c>
      <c r="R49" s="66">
        <f t="shared" si="115"/>
        <v>-11.104453543157206</v>
      </c>
      <c r="S49" s="66">
        <f t="shared" si="116"/>
        <v>2.0596493546547263</v>
      </c>
      <c r="T49" s="66">
        <f t="shared" si="117"/>
        <v>2.3694830257897643</v>
      </c>
      <c r="U49" s="66">
        <f t="shared" si="118"/>
        <v>13.380787486989693</v>
      </c>
      <c r="V49" s="66">
        <f t="shared" si="119"/>
        <v>-9.3107085686716804</v>
      </c>
      <c r="W49" s="66">
        <f t="shared" si="120"/>
        <v>3.2756954090056181</v>
      </c>
      <c r="X49" s="66">
        <f t="shared" si="121"/>
        <v>3.1299957830834666</v>
      </c>
      <c r="Y49" s="66">
        <f t="shared" si="122"/>
        <v>11.461102477320047</v>
      </c>
      <c r="Z49" s="66">
        <f t="shared" si="123"/>
        <v>-9.9436183172869601</v>
      </c>
      <c r="AA49" s="66">
        <f t="shared" si="124"/>
        <v>2.0506962003397016</v>
      </c>
      <c r="AB49" s="66">
        <f t="shared" si="125"/>
        <v>2.5531603136366865</v>
      </c>
      <c r="AC49" s="66">
        <f t="shared" si="126"/>
        <v>11.937276489683819</v>
      </c>
      <c r="AD49" s="66">
        <f t="shared" si="127"/>
        <v>-6.1516281637429575</v>
      </c>
      <c r="AE49" s="66">
        <f t="shared" si="128"/>
        <v>4.8291743150905049</v>
      </c>
      <c r="AF49" s="66">
        <f t="shared" si="129"/>
        <v>2.7101536988371566</v>
      </c>
      <c r="AG49" s="66">
        <f t="shared" si="130"/>
        <v>11.29326615456395</v>
      </c>
      <c r="AH49" s="66">
        <f t="shared" si="131"/>
        <v>-9.777323622345202</v>
      </c>
      <c r="AI49" s="66">
        <f t="shared" si="132"/>
        <v>2.641638219097759</v>
      </c>
      <c r="AJ49" s="66">
        <f t="shared" si="133"/>
        <v>1.6557433121345455</v>
      </c>
      <c r="AK49" s="66">
        <f t="shared" si="134"/>
        <v>12.069088824518385</v>
      </c>
      <c r="AL49" s="66">
        <f t="shared" si="135"/>
        <v>-9.0199194681587525</v>
      </c>
      <c r="AM49" s="66">
        <f t="shared" si="136"/>
        <v>4.3182577197390115</v>
      </c>
      <c r="AN49" s="66">
        <f t="shared" si="137"/>
        <v>1.4671179878330443</v>
      </c>
      <c r="AO49" s="66">
        <f t="shared" si="138"/>
        <v>11.866357057110697</v>
      </c>
      <c r="AP49" s="66">
        <f t="shared" si="139"/>
        <v>-8.3641819119123255</v>
      </c>
      <c r="AQ49" s="66">
        <f t="shared" si="140"/>
        <v>3.8868878718082178</v>
      </c>
      <c r="AR49" s="66">
        <f t="shared" si="141"/>
        <v>1.6733532534249387</v>
      </c>
      <c r="AS49" s="66">
        <f t="shared" si="142"/>
        <v>13.182369939943461</v>
      </c>
      <c r="AT49" s="66">
        <f t="shared" si="143"/>
        <v>-7.9408881988373787</v>
      </c>
      <c r="AU49" s="66">
        <f t="shared" si="144"/>
        <v>5.653468771398324</v>
      </c>
      <c r="AV49" s="66">
        <f t="shared" si="145"/>
        <v>1.7218102089023919</v>
      </c>
      <c r="AW49" s="66">
        <f t="shared" si="146"/>
        <v>14.329196871264429</v>
      </c>
      <c r="AX49" s="66">
        <f t="shared" si="147"/>
        <v>-6.5892008089718885</v>
      </c>
      <c r="AY49" s="66">
        <f t="shared" si="148"/>
        <v>7.7159846198964503</v>
      </c>
      <c r="AZ49" s="66">
        <f t="shared" si="149"/>
        <v>2.9071651388402491</v>
      </c>
      <c r="BA49" s="66">
        <f t="shared" si="150"/>
        <v>15.317066116853242</v>
      </c>
      <c r="BB49" s="66">
        <f t="shared" si="151"/>
        <v>-10.14629220406739</v>
      </c>
      <c r="BC49" s="66">
        <f t="shared" si="174"/>
        <v>7.968954660205255</v>
      </c>
      <c r="BD49" s="66">
        <f t="shared" si="174"/>
        <v>3.9558064387662002</v>
      </c>
      <c r="BE49" s="66">
        <f t="shared" si="174"/>
        <v>13.080939801436326</v>
      </c>
      <c r="BF49" s="66">
        <f t="shared" si="174"/>
        <v>-16.030220329067259</v>
      </c>
      <c r="BG49" s="66">
        <f t="shared" si="174"/>
        <v>5.2381100317745144</v>
      </c>
      <c r="BH49" s="66">
        <f t="shared" si="152"/>
        <v>6.7680825276212788</v>
      </c>
      <c r="BI49" s="66">
        <f t="shared" si="153"/>
        <v>14.244363652090522</v>
      </c>
      <c r="BJ49" s="66">
        <f t="shared" si="154"/>
        <v>-13.777717033633044</v>
      </c>
      <c r="BK49" s="66">
        <f t="shared" si="155"/>
        <v>6.5020882525751986</v>
      </c>
      <c r="BL49" s="66">
        <f t="shared" si="156"/>
        <v>3.1553694636275469</v>
      </c>
      <c r="BM49" s="66">
        <f t="shared" si="157"/>
        <v>15.921014742255435</v>
      </c>
      <c r="BN49" s="66">
        <f t="shared" si="158"/>
        <v>-14.026297294390213</v>
      </c>
      <c r="BO49" s="66">
        <f t="shared" si="159"/>
        <v>4.1999669250427942</v>
      </c>
      <c r="BP49" s="66">
        <f t="shared" si="160"/>
        <v>2.9648873435158785</v>
      </c>
      <c r="BQ49" s="66">
        <f t="shared" si="161"/>
        <v>15.829641767445477</v>
      </c>
      <c r="BR49" s="66">
        <f t="shared" si="162"/>
        <v>-12.359076314735466</v>
      </c>
      <c r="BS49" s="66">
        <f t="shared" si="163"/>
        <v>4.956447100638206</v>
      </c>
      <c r="BT49" s="66">
        <f t="shared" si="164"/>
        <v>2.7178072815220107</v>
      </c>
      <c r="BU49" s="66">
        <f t="shared" si="165"/>
        <v>15.84522770845326</v>
      </c>
      <c r="BV49" s="66">
        <f t="shared" si="166"/>
        <v>-12.465401578232955</v>
      </c>
      <c r="BW49" s="66">
        <f t="shared" si="167"/>
        <v>5.5639960587169126</v>
      </c>
      <c r="BX49" s="66">
        <f t="shared" si="168"/>
        <v>1.6693704989860918</v>
      </c>
      <c r="BY49" s="66">
        <f t="shared" si="169"/>
        <v>15.44441732120109</v>
      </c>
      <c r="BZ49" s="66">
        <f t="shared" si="170"/>
        <v>-12.722707480878048</v>
      </c>
      <c r="CA49" s="66">
        <f t="shared" si="171"/>
        <v>5.212567981702632</v>
      </c>
      <c r="CB49" s="66">
        <f t="shared" si="172"/>
        <v>1.4675937740229295</v>
      </c>
      <c r="CC49" s="175"/>
      <c r="CD49" s="175"/>
      <c r="CE49" s="175"/>
      <c r="CF49" s="175"/>
      <c r="CG49" s="175"/>
      <c r="CH49" s="175"/>
    </row>
    <row r="50" spans="1:86">
      <c r="A50" s="3" t="s">
        <v>4</v>
      </c>
      <c r="B50" s="136"/>
      <c r="C50" s="63">
        <f t="shared" si="101"/>
        <v>0.25907920203605816</v>
      </c>
      <c r="D50" s="63">
        <f t="shared" si="102"/>
        <v>6.8241445878365186</v>
      </c>
      <c r="E50" s="63">
        <f t="shared" si="103"/>
        <v>14.88920889516252</v>
      </c>
      <c r="F50" s="63">
        <f t="shared" si="104"/>
        <v>-11.602309249530192</v>
      </c>
      <c r="G50" s="63">
        <f t="shared" si="173"/>
        <v>-0.9268340525696207</v>
      </c>
      <c r="H50" s="63">
        <f t="shared" si="105"/>
        <v>6.2854880109743076</v>
      </c>
      <c r="I50" s="63">
        <f t="shared" si="106"/>
        <v>9.8928880314017746</v>
      </c>
      <c r="J50" s="63">
        <f t="shared" si="107"/>
        <v>-9.7089846869344267</v>
      </c>
      <c r="K50" s="63">
        <f t="shared" si="108"/>
        <v>1.7699589691329964</v>
      </c>
      <c r="L50" s="63">
        <f t="shared" si="109"/>
        <v>4.42699412369232</v>
      </c>
      <c r="M50" s="63">
        <f t="shared" si="110"/>
        <v>10.93902192838579</v>
      </c>
      <c r="N50" s="63">
        <f t="shared" si="111"/>
        <v>-4.2738789998834905</v>
      </c>
      <c r="O50" s="63">
        <f t="shared" si="112"/>
        <v>2.6136026136026089</v>
      </c>
      <c r="P50" s="63">
        <f t="shared" si="113"/>
        <v>3.5021707670043352</v>
      </c>
      <c r="Q50" s="63">
        <f t="shared" si="114"/>
        <v>12.751677852348969</v>
      </c>
      <c r="R50" s="63">
        <f t="shared" si="115"/>
        <v>-11.818739997209345</v>
      </c>
      <c r="S50" s="63">
        <f t="shared" si="116"/>
        <v>2.1999662409272402</v>
      </c>
      <c r="T50" s="63">
        <f t="shared" si="117"/>
        <v>2.615062761506278</v>
      </c>
      <c r="U50" s="63">
        <f t="shared" si="118"/>
        <v>13.235688609903956</v>
      </c>
      <c r="V50" s="63">
        <f t="shared" si="119"/>
        <v>-8.4194315747077262</v>
      </c>
      <c r="W50" s="63">
        <f t="shared" si="120"/>
        <v>3.6203775536591549</v>
      </c>
      <c r="X50" s="63">
        <f t="shared" si="121"/>
        <v>2.8300474170202183</v>
      </c>
      <c r="Y50" s="63">
        <f t="shared" si="122"/>
        <v>11.746432385205313</v>
      </c>
      <c r="Z50" s="63">
        <f t="shared" si="123"/>
        <v>-9.2717771820783348</v>
      </c>
      <c r="AA50" s="63">
        <f t="shared" si="124"/>
        <v>2.2822529712349828</v>
      </c>
      <c r="AB50" s="63">
        <f t="shared" si="125"/>
        <v>2.3099160795980826</v>
      </c>
      <c r="AC50" s="63">
        <f t="shared" si="126"/>
        <v>12.380664984088659</v>
      </c>
      <c r="AD50" s="63">
        <f t="shared" si="127"/>
        <v>-5.9961486280702383</v>
      </c>
      <c r="AE50" s="63">
        <f t="shared" si="128"/>
        <v>4.8073367672476737</v>
      </c>
      <c r="AF50" s="63">
        <f t="shared" si="129"/>
        <v>2.5938308931216079</v>
      </c>
      <c r="AG50" s="63">
        <f t="shared" si="130"/>
        <v>11.005902774167897</v>
      </c>
      <c r="AH50" s="63">
        <f t="shared" si="131"/>
        <v>-10.123198011599003</v>
      </c>
      <c r="AI50" s="63">
        <f t="shared" si="132"/>
        <v>2.134024381441169</v>
      </c>
      <c r="AJ50" s="63">
        <f t="shared" si="133"/>
        <v>1.2598519500314695</v>
      </c>
      <c r="AK50" s="63">
        <f t="shared" si="134"/>
        <v>11.977882052780311</v>
      </c>
      <c r="AL50" s="63">
        <f t="shared" si="135"/>
        <v>-8.1455372901886225</v>
      </c>
      <c r="AM50" s="63">
        <f t="shared" si="136"/>
        <v>3.4689761601022115</v>
      </c>
      <c r="AN50" s="63">
        <f t="shared" si="137"/>
        <v>1.1989814311089533</v>
      </c>
      <c r="AO50" s="63">
        <f t="shared" si="138"/>
        <v>11.403245437200269</v>
      </c>
      <c r="AP50" s="63">
        <f t="shared" si="139"/>
        <v>-7.198754746299131</v>
      </c>
      <c r="AQ50" s="63">
        <f t="shared" si="140"/>
        <v>1.8246066570716861</v>
      </c>
      <c r="AR50" s="63">
        <f t="shared" si="141"/>
        <v>1.5394085133972188</v>
      </c>
      <c r="AS50" s="63">
        <f t="shared" si="142"/>
        <v>12.939082241196143</v>
      </c>
      <c r="AT50" s="63">
        <f t="shared" si="143"/>
        <v>-7.2101251862891198</v>
      </c>
      <c r="AU50" s="63">
        <f t="shared" si="144"/>
        <v>4.1910888640497674</v>
      </c>
      <c r="AV50" s="63">
        <f t="shared" si="145"/>
        <v>1.6438044821619722</v>
      </c>
      <c r="AW50" s="63">
        <f t="shared" si="146"/>
        <v>15.051649719337098</v>
      </c>
      <c r="AX50" s="63">
        <f t="shared" si="147"/>
        <v>-6.9759003098129435</v>
      </c>
      <c r="AY50" s="63">
        <f t="shared" si="148"/>
        <v>4.7037870918674685</v>
      </c>
      <c r="AZ50" s="63">
        <f t="shared" si="149"/>
        <v>2.8042518372595748</v>
      </c>
      <c r="BA50" s="63">
        <f t="shared" si="150"/>
        <v>16.150180353334562</v>
      </c>
      <c r="BB50" s="63">
        <f t="shared" si="151"/>
        <v>-8.2182250935056125</v>
      </c>
      <c r="BC50" s="63">
        <f t="shared" si="174"/>
        <v>4.8732845256539123</v>
      </c>
      <c r="BD50" s="63">
        <f t="shared" si="174"/>
        <v>3.6756329672865857</v>
      </c>
      <c r="BE50" s="63">
        <f t="shared" si="174"/>
        <v>14.054152429091642</v>
      </c>
      <c r="BF50" s="63">
        <f t="shared" si="174"/>
        <v>-15.376719564727761</v>
      </c>
      <c r="BG50" s="63">
        <f t="shared" si="174"/>
        <v>1.9752573414228556</v>
      </c>
      <c r="BH50" s="63">
        <f t="shared" si="152"/>
        <v>6.7775635519191093</v>
      </c>
      <c r="BI50" s="63">
        <f t="shared" si="153"/>
        <v>14.601714441336794</v>
      </c>
      <c r="BJ50" s="63">
        <f t="shared" si="154"/>
        <v>-10.842810638723236</v>
      </c>
      <c r="BK50" s="63">
        <f t="shared" si="155"/>
        <v>3.3694298088165162</v>
      </c>
      <c r="BL50" s="63">
        <f t="shared" si="156"/>
        <v>3.3322282524168592</v>
      </c>
      <c r="BM50" s="63">
        <f t="shared" si="157"/>
        <v>16.942972857892595</v>
      </c>
      <c r="BN50" s="63">
        <f t="shared" si="158"/>
        <v>-13.246151475225496</v>
      </c>
      <c r="BO50" s="63">
        <f t="shared" si="159"/>
        <v>1.4491400451399239</v>
      </c>
      <c r="BP50" s="63">
        <f t="shared" si="160"/>
        <v>2.1374530027670446</v>
      </c>
      <c r="BQ50" s="63">
        <f t="shared" si="161"/>
        <v>17.346443682417949</v>
      </c>
      <c r="BR50" s="63">
        <f t="shared" si="162"/>
        <v>-10.718288573978398</v>
      </c>
      <c r="BS50" s="63">
        <f t="shared" si="163"/>
        <v>1.6339172335133971</v>
      </c>
      <c r="BT50" s="63">
        <f t="shared" si="164"/>
        <v>2.5341590479746419</v>
      </c>
      <c r="BU50" s="63">
        <f t="shared" si="165"/>
        <v>17.335031853728236</v>
      </c>
      <c r="BV50" s="63">
        <f t="shared" si="166"/>
        <v>-10.632560289925364</v>
      </c>
      <c r="BW50" s="63">
        <f t="shared" si="167"/>
        <v>2.5706991003182513</v>
      </c>
      <c r="BX50" s="63">
        <f t="shared" si="168"/>
        <v>2.0708362741009836</v>
      </c>
      <c r="BY50" s="63">
        <f t="shared" si="169"/>
        <v>16.315959889615801</v>
      </c>
      <c r="BZ50" s="63">
        <f t="shared" si="170"/>
        <v>-10.72711169204532</v>
      </c>
      <c r="CA50" s="63">
        <f t="shared" si="171"/>
        <v>2.2678838349334591</v>
      </c>
      <c r="CB50" s="63">
        <f t="shared" si="172"/>
        <v>1.8127165506206717</v>
      </c>
      <c r="CC50" s="175"/>
      <c r="CD50" s="175"/>
      <c r="CE50" s="175"/>
      <c r="CF50" s="175"/>
      <c r="CG50" s="175"/>
      <c r="CH50" s="175"/>
    </row>
    <row r="51" spans="1:86">
      <c r="A51" s="3" t="s">
        <v>5</v>
      </c>
      <c r="B51" s="136"/>
      <c r="C51" s="63">
        <f t="shared" si="101"/>
        <v>12.618587086672195</v>
      </c>
      <c r="D51" s="63">
        <f t="shared" si="102"/>
        <v>5.0952809356342366</v>
      </c>
      <c r="E51" s="63">
        <f t="shared" si="103"/>
        <v>5.0583657587548636</v>
      </c>
      <c r="F51" s="63">
        <f t="shared" si="104"/>
        <v>-0.35055589747467103</v>
      </c>
      <c r="G51" s="63">
        <f t="shared" si="173"/>
        <v>11.55849955343853</v>
      </c>
      <c r="H51" s="63">
        <f t="shared" si="105"/>
        <v>5.5020348255387148</v>
      </c>
      <c r="I51" s="63">
        <f t="shared" si="106"/>
        <v>5.8955209723214788</v>
      </c>
      <c r="J51" s="63">
        <f t="shared" si="107"/>
        <v>-11.608312833480902</v>
      </c>
      <c r="K51" s="63">
        <f t="shared" si="108"/>
        <v>11.797372341866447</v>
      </c>
      <c r="L51" s="63">
        <f t="shared" si="109"/>
        <v>4.1919069542040326</v>
      </c>
      <c r="M51" s="63">
        <f t="shared" si="110"/>
        <v>5.5581395348837175</v>
      </c>
      <c r="N51" s="63">
        <f t="shared" si="111"/>
        <v>-18.999906759711891</v>
      </c>
      <c r="O51" s="63">
        <f t="shared" si="112"/>
        <v>11.9695321001088</v>
      </c>
      <c r="P51" s="63">
        <f t="shared" si="113"/>
        <v>5.326773566569468</v>
      </c>
      <c r="Q51" s="63">
        <f t="shared" si="114"/>
        <v>8.0156853699325232</v>
      </c>
      <c r="R51" s="63">
        <f t="shared" si="115"/>
        <v>-5.5922918786160212</v>
      </c>
      <c r="S51" s="63">
        <f t="shared" si="116"/>
        <v>3.6417100203573742</v>
      </c>
      <c r="T51" s="63">
        <f t="shared" si="117"/>
        <v>3.088171104321269</v>
      </c>
      <c r="U51" s="63">
        <f t="shared" si="118"/>
        <v>20.11220493278288</v>
      </c>
      <c r="V51" s="63">
        <f t="shared" si="119"/>
        <v>-17.954384223007295</v>
      </c>
      <c r="W51" s="63">
        <f t="shared" si="120"/>
        <v>4.6186895810956088</v>
      </c>
      <c r="X51" s="63">
        <f t="shared" si="121"/>
        <v>5.8521560574948523</v>
      </c>
      <c r="Y51" s="63">
        <f t="shared" si="122"/>
        <v>11.251212415130949</v>
      </c>
      <c r="Z51" s="63">
        <f t="shared" si="123"/>
        <v>-16.320996751703312</v>
      </c>
      <c r="AA51" s="63">
        <f t="shared" si="124"/>
        <v>2.8333333333333446</v>
      </c>
      <c r="AB51" s="63">
        <f t="shared" si="125"/>
        <v>4.0012155591571918</v>
      </c>
      <c r="AC51" s="63">
        <f t="shared" si="126"/>
        <v>10.071101587610794</v>
      </c>
      <c r="AD51" s="63">
        <f t="shared" si="127"/>
        <v>-1.1228888494010616</v>
      </c>
      <c r="AE51" s="63">
        <f t="shared" si="128"/>
        <v>8.9916632963830931</v>
      </c>
      <c r="AF51" s="63">
        <f t="shared" si="129"/>
        <v>0.46299542293846169</v>
      </c>
      <c r="AG51" s="63">
        <f t="shared" si="130"/>
        <v>12.374127262627866</v>
      </c>
      <c r="AH51" s="63">
        <f t="shared" si="131"/>
        <v>-8.536335119378597</v>
      </c>
      <c r="AI51" s="63">
        <f t="shared" si="132"/>
        <v>5.8135799503245353</v>
      </c>
      <c r="AJ51" s="63">
        <f t="shared" si="133"/>
        <v>-0.66039941442935612</v>
      </c>
      <c r="AK51" s="63">
        <f t="shared" si="134"/>
        <v>13.923600184802321</v>
      </c>
      <c r="AL51" s="63">
        <f t="shared" si="135"/>
        <v>-16.076760136510799</v>
      </c>
      <c r="AM51" s="63">
        <f t="shared" si="136"/>
        <v>11.30427911019795</v>
      </c>
      <c r="AN51" s="63">
        <f t="shared" si="137"/>
        <v>-3.0149094781682586</v>
      </c>
      <c r="AO51" s="63">
        <f t="shared" si="138"/>
        <v>17.609614687764221</v>
      </c>
      <c r="AP51" s="63">
        <f t="shared" si="139"/>
        <v>-13.019699817345884</v>
      </c>
      <c r="AQ51" s="63">
        <f t="shared" si="140"/>
        <v>11.174056678203433</v>
      </c>
      <c r="AR51" s="63">
        <f t="shared" si="141"/>
        <v>-3.1077583890198213</v>
      </c>
      <c r="AS51" s="63">
        <f t="shared" si="142"/>
        <v>17.529334194744177</v>
      </c>
      <c r="AT51" s="63">
        <f t="shared" si="143"/>
        <v>-12.042770858410131</v>
      </c>
      <c r="AU51" s="63">
        <f t="shared" si="144"/>
        <v>11.933372919630823</v>
      </c>
      <c r="AV51" s="63">
        <f t="shared" si="145"/>
        <v>-3.1835954824595594</v>
      </c>
      <c r="AW51" s="63">
        <f t="shared" si="146"/>
        <v>14.905561581107452</v>
      </c>
      <c r="AX51" s="63">
        <f t="shared" si="147"/>
        <v>-12.21208704156227</v>
      </c>
      <c r="AY51" s="63">
        <f t="shared" si="148"/>
        <v>12.584902843047461</v>
      </c>
      <c r="AZ51" s="63">
        <f t="shared" si="149"/>
        <v>-0.7014373369243625</v>
      </c>
      <c r="BA51" s="63">
        <f t="shared" si="150"/>
        <v>16.319982247514147</v>
      </c>
      <c r="BB51" s="63">
        <f t="shared" si="151"/>
        <v>-12.951029660766977</v>
      </c>
      <c r="BC51" s="63">
        <f t="shared" si="174"/>
        <v>13.060698382330305</v>
      </c>
      <c r="BD51" s="63">
        <f t="shared" si="174"/>
        <v>1.0394463206898257</v>
      </c>
      <c r="BE51" s="63">
        <f t="shared" si="174"/>
        <v>14.056654037683277</v>
      </c>
      <c r="BF51" s="63">
        <f t="shared" si="174"/>
        <v>-14.32456729654931</v>
      </c>
      <c r="BG51" s="63">
        <f t="shared" si="174"/>
        <v>9.9200448100770426</v>
      </c>
      <c r="BH51" s="63">
        <f t="shared" si="152"/>
        <v>9.0580910079549266</v>
      </c>
      <c r="BI51" s="63">
        <f t="shared" si="153"/>
        <v>13.092168313851902</v>
      </c>
      <c r="BJ51" s="63">
        <f t="shared" si="154"/>
        <v>-18.039963632301912</v>
      </c>
      <c r="BK51" s="63">
        <f t="shared" si="155"/>
        <v>10.924178875761879</v>
      </c>
      <c r="BL51" s="63">
        <f t="shared" si="156"/>
        <v>5.8911442787947541</v>
      </c>
      <c r="BM51" s="63">
        <f t="shared" si="157"/>
        <v>14.157403458355521</v>
      </c>
      <c r="BN51" s="63">
        <f t="shared" si="158"/>
        <v>-10.001837580089672</v>
      </c>
      <c r="BO51" s="63">
        <f t="shared" si="159"/>
        <v>6.9934074405731961</v>
      </c>
      <c r="BP51" s="63">
        <f t="shared" si="160"/>
        <v>5.0768961873097567</v>
      </c>
      <c r="BQ51" s="63">
        <f t="shared" si="161"/>
        <v>17.897982221925954</v>
      </c>
      <c r="BR51" s="63">
        <f t="shared" si="162"/>
        <v>-15.334700655945777</v>
      </c>
      <c r="BS51" s="63">
        <f t="shared" si="163"/>
        <v>8.6154191942824294</v>
      </c>
      <c r="BT51" s="63">
        <f t="shared" si="164"/>
        <v>5.2993036524091526</v>
      </c>
      <c r="BU51" s="63">
        <f t="shared" si="165"/>
        <v>16.869284910575796</v>
      </c>
      <c r="BV51" s="63">
        <f t="shared" si="166"/>
        <v>-17.023172750914579</v>
      </c>
      <c r="BW51" s="63">
        <f t="shared" si="167"/>
        <v>9.4122110348743604</v>
      </c>
      <c r="BX51" s="63">
        <f t="shared" si="168"/>
        <v>0.86447644227491927</v>
      </c>
      <c r="BY51" s="63">
        <f t="shared" si="169"/>
        <v>19.818495669639795</v>
      </c>
      <c r="BZ51" s="63">
        <f t="shared" si="170"/>
        <v>-17.910274866805949</v>
      </c>
      <c r="CA51" s="63">
        <f t="shared" si="171"/>
        <v>8.7239652048057419</v>
      </c>
      <c r="CB51" s="63">
        <f t="shared" si="172"/>
        <v>0.29511602988219071</v>
      </c>
      <c r="CC51" s="175"/>
      <c r="CD51" s="175"/>
      <c r="CE51" s="175"/>
      <c r="CF51" s="175"/>
      <c r="CG51" s="175"/>
      <c r="CH51" s="175"/>
    </row>
    <row r="52" spans="1:86">
      <c r="A52" s="68" t="s">
        <v>6</v>
      </c>
      <c r="B52" s="137"/>
      <c r="C52" s="64">
        <f t="shared" si="101"/>
        <v>2.9040104923202632</v>
      </c>
      <c r="D52" s="64">
        <f t="shared" si="102"/>
        <v>0.16027978356648542</v>
      </c>
      <c r="E52" s="64">
        <f t="shared" si="103"/>
        <v>10.229002394509479</v>
      </c>
      <c r="F52" s="64">
        <f t="shared" si="104"/>
        <v>-7.7079945439780735</v>
      </c>
      <c r="G52" s="64">
        <f t="shared" si="173"/>
        <v>1.5758845970497446</v>
      </c>
      <c r="H52" s="64">
        <f t="shared" si="105"/>
        <v>2.2046666961886721</v>
      </c>
      <c r="I52" s="64">
        <f t="shared" si="106"/>
        <v>9.121540567964761</v>
      </c>
      <c r="J52" s="64">
        <f t="shared" si="107"/>
        <v>-7.1296016349553692</v>
      </c>
      <c r="K52" s="64">
        <f t="shared" si="108"/>
        <v>4.4474322280135308</v>
      </c>
      <c r="L52" s="64">
        <f t="shared" si="109"/>
        <v>1.95912157001084</v>
      </c>
      <c r="M52" s="64">
        <f t="shared" si="110"/>
        <v>10.129884582396652</v>
      </c>
      <c r="N52" s="64">
        <f t="shared" si="111"/>
        <v>-13.577444063475777</v>
      </c>
      <c r="O52" s="64">
        <f t="shared" si="112"/>
        <v>4.5546142331949673</v>
      </c>
      <c r="P52" s="64">
        <f t="shared" si="113"/>
        <v>1.6666666666666667</v>
      </c>
      <c r="Q52" s="64">
        <f t="shared" si="114"/>
        <v>8.9864995178399276</v>
      </c>
      <c r="R52" s="64">
        <f t="shared" si="115"/>
        <v>-9.8762155035878951</v>
      </c>
      <c r="S52" s="64">
        <f t="shared" si="116"/>
        <v>0.32038380605489275</v>
      </c>
      <c r="T52" s="64">
        <f t="shared" si="117"/>
        <v>0.47300603490458326</v>
      </c>
      <c r="U52" s="64">
        <f t="shared" si="118"/>
        <v>10.129870129870131</v>
      </c>
      <c r="V52" s="64">
        <f t="shared" si="119"/>
        <v>-9.1065695435556577</v>
      </c>
      <c r="W52" s="64">
        <f t="shared" si="120"/>
        <v>0.28613947063217549</v>
      </c>
      <c r="X52" s="64">
        <f t="shared" si="121"/>
        <v>3.3700733683189954</v>
      </c>
      <c r="Y52" s="64">
        <f t="shared" si="122"/>
        <v>9.7441752528302619</v>
      </c>
      <c r="Z52" s="64">
        <f t="shared" si="123"/>
        <v>-10.208072997990177</v>
      </c>
      <c r="AA52" s="64">
        <f t="shared" si="124"/>
        <v>2.6167488540936892E-2</v>
      </c>
      <c r="AB52" s="64">
        <f t="shared" si="125"/>
        <v>3.3059833766522355</v>
      </c>
      <c r="AC52" s="64">
        <f t="shared" si="126"/>
        <v>10.116797087091669</v>
      </c>
      <c r="AD52" s="64">
        <f t="shared" si="127"/>
        <v>-10.400665825914945</v>
      </c>
      <c r="AE52" s="64">
        <f t="shared" si="128"/>
        <v>2.0865773902211151</v>
      </c>
      <c r="AF52" s="64">
        <f t="shared" si="129"/>
        <v>5.2471018913971932</v>
      </c>
      <c r="AG52" s="64">
        <f t="shared" si="130"/>
        <v>12.608695652173912</v>
      </c>
      <c r="AH52" s="64">
        <f t="shared" si="131"/>
        <v>-8.185328185328185</v>
      </c>
      <c r="AI52" s="64">
        <f t="shared" si="132"/>
        <v>3.9529015979814974</v>
      </c>
      <c r="AJ52" s="64">
        <f t="shared" si="133"/>
        <v>6.0409924487594395</v>
      </c>
      <c r="AK52" s="64">
        <f t="shared" si="134"/>
        <v>11.419125127161751</v>
      </c>
      <c r="AL52" s="64">
        <f t="shared" si="135"/>
        <v>-9.9292398995663085</v>
      </c>
      <c r="AM52" s="64">
        <f t="shared" si="136"/>
        <v>5.549923973644197</v>
      </c>
      <c r="AN52" s="64">
        <f t="shared" si="137"/>
        <v>6.2665066026410559</v>
      </c>
      <c r="AO52" s="64">
        <f t="shared" si="138"/>
        <v>11.22910076818798</v>
      </c>
      <c r="AP52" s="64">
        <f t="shared" si="139"/>
        <v>-12.654885232581758</v>
      </c>
      <c r="AQ52" s="64">
        <f t="shared" si="140"/>
        <v>12.930232558139535</v>
      </c>
      <c r="AR52" s="64">
        <f t="shared" si="141"/>
        <v>5.5395387149917621</v>
      </c>
      <c r="AS52" s="64">
        <f t="shared" si="142"/>
        <v>12.039024390243902</v>
      </c>
      <c r="AT52" s="64">
        <f t="shared" si="143"/>
        <v>-9.6830372692441653</v>
      </c>
      <c r="AU52" s="64">
        <f t="shared" si="144"/>
        <v>10.663324334747397</v>
      </c>
      <c r="AV52" s="64">
        <f t="shared" si="145"/>
        <v>5.140268339431957</v>
      </c>
      <c r="AW52" s="64">
        <f t="shared" si="146"/>
        <v>10.059661915810409</v>
      </c>
      <c r="AX52" s="64">
        <f t="shared" si="147"/>
        <v>-1.0992320433669627</v>
      </c>
      <c r="AY52" s="64">
        <f t="shared" si="148"/>
        <v>21.376370280146162</v>
      </c>
      <c r="AZ52" s="64">
        <f t="shared" si="149"/>
        <v>5.1179126944305073</v>
      </c>
      <c r="BA52" s="64">
        <f t="shared" si="150"/>
        <v>11.085918854415274</v>
      </c>
      <c r="BB52" s="64">
        <f t="shared" si="151"/>
        <v>-17.95037060908798</v>
      </c>
      <c r="BC52" s="64">
        <f t="shared" si="174"/>
        <v>21.81199266823776</v>
      </c>
      <c r="BD52" s="64">
        <f t="shared" si="174"/>
        <v>6.5993121238177128</v>
      </c>
      <c r="BE52" s="64">
        <f t="shared" si="174"/>
        <v>8.3282919943537017</v>
      </c>
      <c r="BF52" s="64">
        <f t="shared" si="174"/>
        <v>-19.880863737900224</v>
      </c>
      <c r="BG52" s="64">
        <f t="shared" si="174"/>
        <v>19.005576208178436</v>
      </c>
      <c r="BH52" s="64">
        <f t="shared" si="152"/>
        <v>5.6716126513080827</v>
      </c>
      <c r="BI52" s="64">
        <f t="shared" si="153"/>
        <v>13.265588914549653</v>
      </c>
      <c r="BJ52" s="64">
        <f t="shared" si="154"/>
        <v>-24.443356985563984</v>
      </c>
      <c r="BK52" s="64">
        <f t="shared" si="155"/>
        <v>20.207253886010363</v>
      </c>
      <c r="BL52" s="64">
        <f t="shared" si="156"/>
        <v>1.0775862068965518</v>
      </c>
      <c r="BM52" s="64">
        <f t="shared" si="157"/>
        <v>12.215707178393744</v>
      </c>
      <c r="BN52" s="64">
        <f t="shared" si="158"/>
        <v>-19.714195233948224</v>
      </c>
      <c r="BO52" s="64">
        <f t="shared" si="159"/>
        <v>16.507903637744196</v>
      </c>
      <c r="BP52" s="64">
        <f t="shared" si="160"/>
        <v>5.5019276425206982</v>
      </c>
      <c r="BQ52" s="64">
        <f t="shared" si="161"/>
        <v>8.2952266345768155</v>
      </c>
      <c r="BR52" s="64">
        <f t="shared" si="162"/>
        <v>-18.245795984887771</v>
      </c>
      <c r="BS52" s="64">
        <f t="shared" si="163"/>
        <v>19.554186299383836</v>
      </c>
      <c r="BT52" s="64">
        <f t="shared" si="164"/>
        <v>2.1297559496740943</v>
      </c>
      <c r="BU52" s="64">
        <f t="shared" si="165"/>
        <v>8.8756957328385901</v>
      </c>
      <c r="BV52" s="64">
        <f t="shared" si="166"/>
        <v>-18.274146274964213</v>
      </c>
      <c r="BW52" s="64">
        <f t="shared" si="167"/>
        <v>18.432026688907424</v>
      </c>
      <c r="BX52" s="64">
        <f t="shared" si="168"/>
        <v>0.35211267605633806</v>
      </c>
      <c r="BY52" s="64">
        <f t="shared" si="169"/>
        <v>9.1228070175438596</v>
      </c>
      <c r="BZ52" s="64">
        <f t="shared" si="170"/>
        <v>-19.054662379421224</v>
      </c>
      <c r="CA52" s="64">
        <f t="shared" si="171"/>
        <v>18.495272900611742</v>
      </c>
      <c r="CB52" s="64">
        <f t="shared" si="172"/>
        <v>0.56989607777405293</v>
      </c>
      <c r="CC52" s="175"/>
      <c r="CD52" s="175"/>
      <c r="CE52" s="175"/>
      <c r="CF52" s="175"/>
      <c r="CG52" s="175"/>
      <c r="CH52" s="175"/>
    </row>
    <row r="53" spans="1:86">
      <c r="A53" s="2" t="s">
        <v>7</v>
      </c>
      <c r="B53" s="138"/>
      <c r="C53" s="66">
        <f t="shared" si="101"/>
        <v>4.5227057397026771</v>
      </c>
      <c r="D53" s="66">
        <f t="shared" si="102"/>
        <v>2.4574072105257661</v>
      </c>
      <c r="E53" s="66">
        <f t="shared" si="103"/>
        <v>5.5235332463633897</v>
      </c>
      <c r="F53" s="66">
        <f t="shared" si="104"/>
        <v>0.6160696795899121</v>
      </c>
      <c r="G53" s="66">
        <f t="shared" si="173"/>
        <v>6.1243601056434063</v>
      </c>
      <c r="H53" s="66">
        <f t="shared" si="105"/>
        <v>2.2559077671925176</v>
      </c>
      <c r="I53" s="66">
        <f t="shared" si="106"/>
        <v>5.1175172908307331</v>
      </c>
      <c r="J53" s="66">
        <f t="shared" si="107"/>
        <v>0.26533669655743664</v>
      </c>
      <c r="K53" s="66">
        <f t="shared" si="108"/>
        <v>2.9012199520908433</v>
      </c>
      <c r="L53" s="66">
        <f t="shared" si="109"/>
        <v>2.5922201327071592</v>
      </c>
      <c r="M53" s="66">
        <f t="shared" si="110"/>
        <v>5.4383801115915373</v>
      </c>
      <c r="N53" s="66">
        <f t="shared" si="111"/>
        <v>-1.2190508328074869</v>
      </c>
      <c r="O53" s="66">
        <f t="shared" si="112"/>
        <v>2.5255363079249507</v>
      </c>
      <c r="P53" s="66">
        <f t="shared" si="113"/>
        <v>2.779786096746534</v>
      </c>
      <c r="Q53" s="66">
        <f t="shared" si="114"/>
        <v>5.4414446128363192</v>
      </c>
      <c r="R53" s="66">
        <f t="shared" si="115"/>
        <v>-1.5401919943095899</v>
      </c>
      <c r="S53" s="66">
        <f t="shared" si="116"/>
        <v>3.7446181759816275</v>
      </c>
      <c r="T53" s="66">
        <f t="shared" si="117"/>
        <v>1.9603395244914057</v>
      </c>
      <c r="U53" s="66">
        <f t="shared" si="118"/>
        <v>4.6237245302332646</v>
      </c>
      <c r="V53" s="66">
        <f t="shared" si="119"/>
        <v>-0.52080296788617442</v>
      </c>
      <c r="W53" s="66">
        <f t="shared" si="120"/>
        <v>3.5994936174815728</v>
      </c>
      <c r="X53" s="66">
        <f t="shared" si="121"/>
        <v>1.9045744520605212</v>
      </c>
      <c r="Y53" s="66">
        <f t="shared" si="122"/>
        <v>4.6456142703490775</v>
      </c>
      <c r="Z53" s="66">
        <f t="shared" si="123"/>
        <v>-1.5722033603822634</v>
      </c>
      <c r="AA53" s="66">
        <f t="shared" si="124"/>
        <v>1.9958883024427787</v>
      </c>
      <c r="AB53" s="66">
        <f t="shared" si="125"/>
        <v>1.9205607037950729</v>
      </c>
      <c r="AC53" s="66">
        <f t="shared" si="126"/>
        <v>4.2058572429838019</v>
      </c>
      <c r="AD53" s="66">
        <f t="shared" si="127"/>
        <v>0.86751094850203214</v>
      </c>
      <c r="AE53" s="66">
        <f t="shared" si="128"/>
        <v>3.6768495922388329</v>
      </c>
      <c r="AF53" s="66">
        <f t="shared" si="129"/>
        <v>3.0971705366774533</v>
      </c>
      <c r="AG53" s="66">
        <f t="shared" si="130"/>
        <v>2.4376231133484221</v>
      </c>
      <c r="AH53" s="66">
        <f t="shared" si="131"/>
        <v>1.2968695172324911</v>
      </c>
      <c r="AI53" s="66">
        <f t="shared" si="132"/>
        <v>4.0711216758118489</v>
      </c>
      <c r="AJ53" s="66">
        <f t="shared" si="133"/>
        <v>2.5149191148617565</v>
      </c>
      <c r="AK53" s="66">
        <f t="shared" si="134"/>
        <v>4.8289811885671465</v>
      </c>
      <c r="AL53" s="66">
        <f t="shared" si="135"/>
        <v>0.19673016793523396</v>
      </c>
      <c r="AM53" s="66">
        <f t="shared" si="136"/>
        <v>2.2764779504830179</v>
      </c>
      <c r="AN53" s="66">
        <f t="shared" si="137"/>
        <v>2.5012566571953809</v>
      </c>
      <c r="AO53" s="66">
        <f t="shared" si="138"/>
        <v>8.5601566310824033</v>
      </c>
      <c r="AP53" s="66">
        <f t="shared" si="139"/>
        <v>-4.4443281044852307</v>
      </c>
      <c r="AQ53" s="66">
        <f t="shared" si="140"/>
        <v>4.5892831770343605</v>
      </c>
      <c r="AR53" s="66">
        <f t="shared" si="141"/>
        <v>4.6198222800267654</v>
      </c>
      <c r="AS53" s="66">
        <f t="shared" si="142"/>
        <v>5.8531848299445288</v>
      </c>
      <c r="AT53" s="66">
        <f t="shared" si="143"/>
        <v>-4.016560950282452</v>
      </c>
      <c r="AU53" s="66">
        <f t="shared" si="144"/>
        <v>3.8337319178315719</v>
      </c>
      <c r="AV53" s="66">
        <f t="shared" si="145"/>
        <v>4.3983766260081572</v>
      </c>
      <c r="AW53" s="66">
        <f t="shared" si="146"/>
        <v>6.8054479754022896</v>
      </c>
      <c r="AX53" s="66">
        <f t="shared" si="147"/>
        <v>-3.5333552740106766</v>
      </c>
      <c r="AY53" s="66">
        <f t="shared" si="148"/>
        <v>4.3603779708778143</v>
      </c>
      <c r="AZ53" s="66">
        <f t="shared" si="149"/>
        <v>4.9844616211792747</v>
      </c>
      <c r="BA53" s="66">
        <f t="shared" si="150"/>
        <v>6.7977580841559346</v>
      </c>
      <c r="BB53" s="66">
        <f t="shared" si="151"/>
        <v>-3.1755815234302216</v>
      </c>
      <c r="BC53" s="66">
        <f t="shared" si="174"/>
        <v>4.1601314645564944</v>
      </c>
      <c r="BD53" s="66">
        <f t="shared" si="174"/>
        <v>5.5429381703942697</v>
      </c>
      <c r="BE53" s="66">
        <f t="shared" si="174"/>
        <v>4.2796024900866465</v>
      </c>
      <c r="BF53" s="66">
        <f t="shared" si="174"/>
        <v>-4.2916969970078673</v>
      </c>
      <c r="BG53" s="66">
        <f t="shared" si="174"/>
        <v>1.9648377354260191</v>
      </c>
      <c r="BH53" s="66">
        <f t="shared" si="152"/>
        <v>6.6877984906347914</v>
      </c>
      <c r="BI53" s="66">
        <f t="shared" si="153"/>
        <v>5.867527190115581</v>
      </c>
      <c r="BJ53" s="66">
        <f t="shared" si="154"/>
        <v>-1.5905746532611427</v>
      </c>
      <c r="BK53" s="66">
        <f t="shared" si="155"/>
        <v>1.7379190590092897</v>
      </c>
      <c r="BL53" s="66">
        <f t="shared" si="156"/>
        <v>5.0059308507224527</v>
      </c>
      <c r="BM53" s="66">
        <f t="shared" si="157"/>
        <v>5.0490556695400146</v>
      </c>
      <c r="BN53" s="66">
        <f t="shared" si="158"/>
        <v>-1.7659640954971689</v>
      </c>
      <c r="BO53" s="66">
        <f t="shared" si="159"/>
        <v>3.9491264198401974</v>
      </c>
      <c r="BP53" s="66">
        <f t="shared" si="160"/>
        <v>3.7913027434884059</v>
      </c>
      <c r="BQ53" s="66">
        <f t="shared" si="161"/>
        <v>3.0883191280359528</v>
      </c>
      <c r="BR53" s="66">
        <f t="shared" si="162"/>
        <v>-2.1383901735175539</v>
      </c>
      <c r="BS53" s="66">
        <f t="shared" si="163"/>
        <v>2.9455123825849152</v>
      </c>
      <c r="BT53" s="66">
        <f t="shared" si="164"/>
        <v>3.0263671509818071</v>
      </c>
      <c r="BU53" s="66">
        <f t="shared" si="165"/>
        <v>3.5183077116876205</v>
      </c>
      <c r="BV53" s="66">
        <f t="shared" si="166"/>
        <v>-0.91648888180935451</v>
      </c>
      <c r="BW53" s="66">
        <f t="shared" si="167"/>
        <v>3.8700449921361559</v>
      </c>
      <c r="BX53" s="66">
        <f t="shared" si="168"/>
        <v>2.8730613968748431</v>
      </c>
      <c r="BY53" s="66">
        <f t="shared" si="169"/>
        <v>3.618986455350679</v>
      </c>
      <c r="BZ53" s="66">
        <f t="shared" si="170"/>
        <v>-2.0622416594676585</v>
      </c>
      <c r="CA53" s="66">
        <f t="shared" si="171"/>
        <v>3.8216560332750031</v>
      </c>
      <c r="CB53" s="66">
        <f t="shared" si="172"/>
        <v>2.161981465176257</v>
      </c>
      <c r="CC53" s="175"/>
      <c r="CD53" s="175"/>
      <c r="CE53" s="175"/>
      <c r="CF53" s="175"/>
      <c r="CG53" s="175"/>
      <c r="CH53" s="175"/>
    </row>
    <row r="54" spans="1:86">
      <c r="A54" s="3" t="s">
        <v>8</v>
      </c>
      <c r="B54" s="136"/>
      <c r="C54" s="63">
        <f t="shared" si="101"/>
        <v>5.4396726737943801</v>
      </c>
      <c r="D54" s="63">
        <f t="shared" si="102"/>
        <v>3.8311627482298967</v>
      </c>
      <c r="E54" s="63">
        <f t="shared" si="103"/>
        <v>15.972499800143908</v>
      </c>
      <c r="F54" s="63">
        <f t="shared" si="104"/>
        <v>-9.8311116758508827</v>
      </c>
      <c r="G54" s="63">
        <f t="shared" si="173"/>
        <v>-0.21787325128048732</v>
      </c>
      <c r="H54" s="63">
        <f t="shared" si="105"/>
        <v>3.0453936027580801</v>
      </c>
      <c r="I54" s="63">
        <f t="shared" si="106"/>
        <v>13.737652681890594</v>
      </c>
      <c r="J54" s="63">
        <f t="shared" si="107"/>
        <v>-8.7561053812812588</v>
      </c>
      <c r="K54" s="63">
        <f t="shared" si="108"/>
        <v>2.3437360073075388</v>
      </c>
      <c r="L54" s="63">
        <f t="shared" si="109"/>
        <v>4.0001100030250889</v>
      </c>
      <c r="M54" s="63">
        <f t="shared" si="110"/>
        <v>15.019627922853719</v>
      </c>
      <c r="N54" s="63">
        <f t="shared" si="111"/>
        <v>-13.016025589566482</v>
      </c>
      <c r="O54" s="63">
        <f t="shared" si="112"/>
        <v>0.39404132628544059</v>
      </c>
      <c r="P54" s="63">
        <f t="shared" si="113"/>
        <v>8.8742102240091985</v>
      </c>
      <c r="Q54" s="63">
        <f t="shared" si="114"/>
        <v>21.621383979600797</v>
      </c>
      <c r="R54" s="63">
        <f t="shared" si="115"/>
        <v>-13.793499261946923</v>
      </c>
      <c r="S54" s="63">
        <f t="shared" si="116"/>
        <v>9.7358490566037652</v>
      </c>
      <c r="T54" s="63">
        <f t="shared" si="117"/>
        <v>4.0730551734678198</v>
      </c>
      <c r="U54" s="63">
        <f t="shared" si="118"/>
        <v>16.234672149203323</v>
      </c>
      <c r="V54" s="63">
        <f t="shared" si="119"/>
        <v>-12.75243676243665</v>
      </c>
      <c r="W54" s="63">
        <f t="shared" si="120"/>
        <v>8.1605467392563487</v>
      </c>
      <c r="X54" s="63">
        <f t="shared" si="121"/>
        <v>2.0147255689424339</v>
      </c>
      <c r="Y54" s="63">
        <f t="shared" si="122"/>
        <v>14.959648317039562</v>
      </c>
      <c r="Z54" s="63">
        <f t="shared" si="123"/>
        <v>-17.044871354350938</v>
      </c>
      <c r="AA54" s="63">
        <f t="shared" si="124"/>
        <v>3.0275402955292083</v>
      </c>
      <c r="AB54" s="63">
        <f t="shared" si="125"/>
        <v>1.502679778939112</v>
      </c>
      <c r="AC54" s="63">
        <f t="shared" si="126"/>
        <v>13.883177339496333</v>
      </c>
      <c r="AD54" s="63">
        <f t="shared" si="127"/>
        <v>-12.001852606089287</v>
      </c>
      <c r="AE54" s="63">
        <f t="shared" si="128"/>
        <v>4.8395993296318238</v>
      </c>
      <c r="AF54" s="63">
        <f t="shared" si="129"/>
        <v>3.4546314853305193</v>
      </c>
      <c r="AG54" s="63">
        <f t="shared" si="130"/>
        <v>16.468818695133677</v>
      </c>
      <c r="AH54" s="63">
        <f t="shared" si="131"/>
        <v>-12.933770871186253</v>
      </c>
      <c r="AI54" s="63">
        <f t="shared" si="132"/>
        <v>5.6680124418676519</v>
      </c>
      <c r="AJ54" s="63">
        <f t="shared" si="133"/>
        <v>3.7278206643184144</v>
      </c>
      <c r="AK54" s="63">
        <f t="shared" si="134"/>
        <v>16.537851603129351</v>
      </c>
      <c r="AL54" s="63">
        <f t="shared" si="135"/>
        <v>-14.095059122802434</v>
      </c>
      <c r="AM54" s="63">
        <f t="shared" si="136"/>
        <v>7.6016650963066521</v>
      </c>
      <c r="AN54" s="63">
        <f t="shared" si="137"/>
        <v>3.4320623789341149</v>
      </c>
      <c r="AO54" s="63">
        <f t="shared" si="138"/>
        <v>20.40122751369405</v>
      </c>
      <c r="AP54" s="63">
        <f t="shared" si="139"/>
        <v>-17.977723290748042</v>
      </c>
      <c r="AQ54" s="63">
        <f t="shared" si="140"/>
        <v>5.9370079603528341</v>
      </c>
      <c r="AR54" s="63">
        <f t="shared" si="141"/>
        <v>7.711705992066757</v>
      </c>
      <c r="AS54" s="63">
        <f t="shared" si="142"/>
        <v>15.89380674778435</v>
      </c>
      <c r="AT54" s="63">
        <f t="shared" si="143"/>
        <v>-13.145367271943345</v>
      </c>
      <c r="AU54" s="63">
        <f t="shared" si="144"/>
        <v>5.9968063207726789</v>
      </c>
      <c r="AV54" s="63">
        <f t="shared" si="145"/>
        <v>4.0261194377907161</v>
      </c>
      <c r="AW54" s="63">
        <f t="shared" si="146"/>
        <v>17.4331943258736</v>
      </c>
      <c r="AX54" s="63">
        <f t="shared" si="147"/>
        <v>-17.047118505432927</v>
      </c>
      <c r="AY54" s="63">
        <f t="shared" si="148"/>
        <v>6.9136151523012268</v>
      </c>
      <c r="AZ54" s="63">
        <f t="shared" si="149"/>
        <v>5.7226267057125133</v>
      </c>
      <c r="BA54" s="63">
        <f t="shared" si="150"/>
        <v>16.227600902975496</v>
      </c>
      <c r="BB54" s="63">
        <f t="shared" si="151"/>
        <v>-15.154056245994225</v>
      </c>
      <c r="BC54" s="63">
        <f t="shared" si="174"/>
        <v>9.1154842789566093</v>
      </c>
      <c r="BD54" s="63">
        <f t="shared" si="174"/>
        <v>3.0869597597778582</v>
      </c>
      <c r="BE54" s="63">
        <f t="shared" si="174"/>
        <v>14.805393500689837</v>
      </c>
      <c r="BF54" s="63">
        <f t="shared" si="174"/>
        <v>-17.216375588196147</v>
      </c>
      <c r="BG54" s="63">
        <f t="shared" si="174"/>
        <v>6.4579637603801459</v>
      </c>
      <c r="BH54" s="63">
        <f t="shared" si="152"/>
        <v>6.8099229561556669</v>
      </c>
      <c r="BI54" s="63">
        <f t="shared" si="153"/>
        <v>11.692755547835466</v>
      </c>
      <c r="BJ54" s="63">
        <f t="shared" si="154"/>
        <v>-14.293822000844553</v>
      </c>
      <c r="BK54" s="63">
        <f t="shared" si="155"/>
        <v>7.9095841443266774</v>
      </c>
      <c r="BL54" s="63">
        <f t="shared" si="156"/>
        <v>5.6716526052010678</v>
      </c>
      <c r="BM54" s="63">
        <f t="shared" si="157"/>
        <v>14.803897425662457</v>
      </c>
      <c r="BN54" s="63">
        <f t="shared" si="158"/>
        <v>-14.53007823438387</v>
      </c>
      <c r="BO54" s="63">
        <f t="shared" si="159"/>
        <v>5.7696534153071983</v>
      </c>
      <c r="BP54" s="63">
        <f t="shared" si="160"/>
        <v>5.1675129454181352</v>
      </c>
      <c r="BQ54" s="63">
        <f t="shared" si="161"/>
        <v>13.935786204376102</v>
      </c>
      <c r="BR54" s="63">
        <f t="shared" si="162"/>
        <v>-12.479604652478649</v>
      </c>
      <c r="BS54" s="63">
        <f t="shared" si="163"/>
        <v>5.1319083884574273</v>
      </c>
      <c r="BT54" s="63">
        <f t="shared" si="164"/>
        <v>4.0582786607799743</v>
      </c>
      <c r="BU54" s="63">
        <f t="shared" si="165"/>
        <v>11.993934291446667</v>
      </c>
      <c r="BV54" s="63">
        <f t="shared" si="166"/>
        <v>-12.281659564339455</v>
      </c>
      <c r="BW54" s="63">
        <f t="shared" si="167"/>
        <v>4.4500788946099599</v>
      </c>
      <c r="BX54" s="63">
        <f t="shared" si="168"/>
        <v>3.4267203532908082</v>
      </c>
      <c r="BY54" s="63">
        <f t="shared" si="169"/>
        <v>12.745508777691434</v>
      </c>
      <c r="BZ54" s="63">
        <f t="shared" si="170"/>
        <v>-12.238346821547184</v>
      </c>
      <c r="CA54" s="63">
        <f t="shared" si="171"/>
        <v>4.2051399425517815</v>
      </c>
      <c r="CB54" s="63">
        <f t="shared" si="172"/>
        <v>4.1177998776436953</v>
      </c>
      <c r="CC54" s="175"/>
      <c r="CD54" s="175"/>
      <c r="CE54" s="175"/>
      <c r="CF54" s="175"/>
      <c r="CG54" s="175"/>
      <c r="CH54" s="175"/>
    </row>
    <row r="55" spans="1:86">
      <c r="A55" s="3" t="s">
        <v>9</v>
      </c>
      <c r="B55" s="136"/>
      <c r="C55" s="63">
        <f t="shared" si="101"/>
        <v>9.4926674593737701</v>
      </c>
      <c r="D55" s="63">
        <f t="shared" si="102"/>
        <v>2.7730316742081373</v>
      </c>
      <c r="E55" s="63">
        <f t="shared" si="103"/>
        <v>6.1249936159458693</v>
      </c>
      <c r="F55" s="63">
        <f t="shared" si="104"/>
        <v>-2.6113699700300566</v>
      </c>
      <c r="G55" s="63">
        <f t="shared" si="173"/>
        <v>6.9158432708688267</v>
      </c>
      <c r="H55" s="63">
        <f t="shared" si="105"/>
        <v>1.7852248898973286</v>
      </c>
      <c r="I55" s="63">
        <f t="shared" si="106"/>
        <v>5.8328115216030172</v>
      </c>
      <c r="J55" s="63">
        <f t="shared" si="107"/>
        <v>-2.3699342220140132</v>
      </c>
      <c r="K55" s="63">
        <f t="shared" si="108"/>
        <v>2.3642449432311738</v>
      </c>
      <c r="L55" s="63">
        <f t="shared" si="109"/>
        <v>2.1167623897211105</v>
      </c>
      <c r="M55" s="63">
        <f t="shared" si="110"/>
        <v>5.5576493781346867</v>
      </c>
      <c r="N55" s="63">
        <f t="shared" si="111"/>
        <v>-4.1059978048629109</v>
      </c>
      <c r="O55" s="63">
        <f t="shared" si="112"/>
        <v>6.1277668012484563</v>
      </c>
      <c r="P55" s="63">
        <f t="shared" si="113"/>
        <v>0.73118743760623617</v>
      </c>
      <c r="Q55" s="63">
        <f t="shared" si="114"/>
        <v>5.2391921572828934</v>
      </c>
      <c r="R55" s="63">
        <f t="shared" si="115"/>
        <v>-7.0566035367909539</v>
      </c>
      <c r="S55" s="63">
        <f t="shared" si="116"/>
        <v>5.2948419756464578</v>
      </c>
      <c r="T55" s="63">
        <f t="shared" si="117"/>
        <v>2.0530145530145587</v>
      </c>
      <c r="U55" s="63">
        <f t="shared" si="118"/>
        <v>4.825566590272472</v>
      </c>
      <c r="V55" s="63">
        <f t="shared" si="119"/>
        <v>-3.9972908375964358</v>
      </c>
      <c r="W55" s="63">
        <f t="shared" si="120"/>
        <v>5.8176299481472178</v>
      </c>
      <c r="X55" s="63">
        <f t="shared" si="121"/>
        <v>1.3983506633201819</v>
      </c>
      <c r="Y55" s="63">
        <f t="shared" si="122"/>
        <v>4.5261669024045261</v>
      </c>
      <c r="Z55" s="63">
        <f t="shared" si="123"/>
        <v>-3.035818764447249</v>
      </c>
      <c r="AA55" s="63">
        <f t="shared" si="124"/>
        <v>4.4312630844382355</v>
      </c>
      <c r="AB55" s="63">
        <f t="shared" si="125"/>
        <v>0.75732264171957053</v>
      </c>
      <c r="AC55" s="63">
        <f t="shared" si="126"/>
        <v>6.2230573670830038</v>
      </c>
      <c r="AD55" s="63">
        <f t="shared" si="127"/>
        <v>-8.6920109277897115</v>
      </c>
      <c r="AE55" s="63">
        <f t="shared" si="128"/>
        <v>5.8011745363974825</v>
      </c>
      <c r="AF55" s="63">
        <f t="shared" si="129"/>
        <v>1.6405167466196593</v>
      </c>
      <c r="AG55" s="63">
        <f t="shared" si="130"/>
        <v>7.8070615809686581</v>
      </c>
      <c r="AH55" s="63">
        <f t="shared" si="131"/>
        <v>-4.2058437690987072</v>
      </c>
      <c r="AI55" s="63">
        <f t="shared" si="132"/>
        <v>6.7476476082518762</v>
      </c>
      <c r="AJ55" s="63">
        <f t="shared" si="133"/>
        <v>0.64550525082694388</v>
      </c>
      <c r="AK55" s="63">
        <f t="shared" si="134"/>
        <v>7.670728605321206</v>
      </c>
      <c r="AL55" s="63">
        <f t="shared" si="135"/>
        <v>-10.108450961878846</v>
      </c>
      <c r="AM55" s="63">
        <f t="shared" si="136"/>
        <v>5.9941810991235425</v>
      </c>
      <c r="AN55" s="63">
        <f t="shared" si="137"/>
        <v>9.9387500459713429</v>
      </c>
      <c r="AO55" s="63">
        <f t="shared" si="138"/>
        <v>15.49703829520228</v>
      </c>
      <c r="AP55" s="63">
        <f t="shared" si="139"/>
        <v>-18.503939294203796</v>
      </c>
      <c r="AQ55" s="63">
        <f t="shared" si="140"/>
        <v>13.308803822014731</v>
      </c>
      <c r="AR55" s="63">
        <f t="shared" si="141"/>
        <v>4.6179848194643434</v>
      </c>
      <c r="AS55" s="63">
        <f t="shared" si="142"/>
        <v>4.2880541711275404</v>
      </c>
      <c r="AT55" s="63">
        <f t="shared" si="143"/>
        <v>-7.7242524378354647</v>
      </c>
      <c r="AU55" s="63">
        <f t="shared" si="144"/>
        <v>7.2593479031679964</v>
      </c>
      <c r="AV55" s="63">
        <f t="shared" si="145"/>
        <v>3.8483649415633181</v>
      </c>
      <c r="AW55" s="63">
        <f t="shared" si="146"/>
        <v>7.4289909880632043</v>
      </c>
      <c r="AX55" s="63">
        <f t="shared" si="147"/>
        <v>-8.2563864308613297</v>
      </c>
      <c r="AY55" s="63">
        <f t="shared" si="148"/>
        <v>5.5245344288275566</v>
      </c>
      <c r="AZ55" s="63">
        <f t="shared" si="149"/>
        <v>5.1637682986093063</v>
      </c>
      <c r="BA55" s="63">
        <f t="shared" si="150"/>
        <v>7.1619386292044371</v>
      </c>
      <c r="BB55" s="63">
        <f t="shared" si="151"/>
        <v>-9.2540982449609697</v>
      </c>
      <c r="BC55" s="63">
        <f t="shared" si="174"/>
        <v>4.96026077206231</v>
      </c>
      <c r="BD55" s="63">
        <f t="shared" si="174"/>
        <v>6.150074337217637</v>
      </c>
      <c r="BE55" s="63">
        <f t="shared" si="174"/>
        <v>4.2600736771897925</v>
      </c>
      <c r="BF55" s="63">
        <f t="shared" si="174"/>
        <v>-11.318722974087411</v>
      </c>
      <c r="BG55" s="63">
        <f t="shared" si="174"/>
        <v>5.9302139595113452</v>
      </c>
      <c r="BH55" s="63">
        <f t="shared" si="152"/>
        <v>7.4641981291730257</v>
      </c>
      <c r="BI55" s="63">
        <f t="shared" si="153"/>
        <v>5.6392698170046422</v>
      </c>
      <c r="BJ55" s="63">
        <f t="shared" si="154"/>
        <v>-8.4101858121840145</v>
      </c>
      <c r="BK55" s="63">
        <f t="shared" si="155"/>
        <v>4.2958016054239874</v>
      </c>
      <c r="BL55" s="63">
        <f t="shared" si="156"/>
        <v>5.8167592865446611</v>
      </c>
      <c r="BM55" s="63">
        <f t="shared" si="157"/>
        <v>7.8636166213071554</v>
      </c>
      <c r="BN55" s="63">
        <f t="shared" si="158"/>
        <v>-9.397347179510545</v>
      </c>
      <c r="BO55" s="63">
        <f t="shared" si="159"/>
        <v>9.6581795549929463</v>
      </c>
      <c r="BP55" s="63">
        <f t="shared" si="160"/>
        <v>2.9315875482562888</v>
      </c>
      <c r="BQ55" s="63">
        <f t="shared" si="161"/>
        <v>8.8094135875367297</v>
      </c>
      <c r="BR55" s="63">
        <f t="shared" si="162"/>
        <v>-13.414382424944929</v>
      </c>
      <c r="BS55" s="63">
        <f t="shared" si="163"/>
        <v>9.5250394949148252</v>
      </c>
      <c r="BT55" s="63">
        <f t="shared" si="164"/>
        <v>3.3662231179893221</v>
      </c>
      <c r="BU55" s="63">
        <f t="shared" si="165"/>
        <v>9.9139786206525926</v>
      </c>
      <c r="BV55" s="63">
        <f t="shared" si="166"/>
        <v>-12.783965396817209</v>
      </c>
      <c r="BW55" s="63">
        <f t="shared" si="167"/>
        <v>8.2971199517583099</v>
      </c>
      <c r="BX55" s="63">
        <f t="shared" si="168"/>
        <v>2.6050832464907629</v>
      </c>
      <c r="BY55" s="63">
        <f t="shared" si="169"/>
        <v>10.158559598113492</v>
      </c>
      <c r="BZ55" s="63">
        <f t="shared" si="170"/>
        <v>-12.699495360002059</v>
      </c>
      <c r="CA55" s="63">
        <f t="shared" si="171"/>
        <v>9.3713315943699609</v>
      </c>
      <c r="CB55" s="63">
        <f t="shared" si="172"/>
        <v>2.1800690851582853</v>
      </c>
      <c r="CC55" s="175"/>
      <c r="CD55" s="175"/>
      <c r="CE55" s="175"/>
      <c r="CF55" s="175"/>
      <c r="CG55" s="175"/>
      <c r="CH55" s="175"/>
    </row>
    <row r="56" spans="1:86">
      <c r="A56" s="3" t="s">
        <v>10</v>
      </c>
      <c r="B56" s="136"/>
      <c r="C56" s="63">
        <f t="shared" si="101"/>
        <v>8.1562716300981535</v>
      </c>
      <c r="D56" s="63">
        <f t="shared" si="102"/>
        <v>2.9789053591790191</v>
      </c>
      <c r="E56" s="63">
        <f t="shared" si="103"/>
        <v>5.9930795847750868</v>
      </c>
      <c r="F56" s="63">
        <f t="shared" si="104"/>
        <v>-4.9764951684512972</v>
      </c>
      <c r="G56" s="63">
        <f t="shared" si="173"/>
        <v>8.8774065879701514</v>
      </c>
      <c r="H56" s="63">
        <f t="shared" si="105"/>
        <v>2.9282207272589584</v>
      </c>
      <c r="I56" s="63">
        <f t="shared" si="106"/>
        <v>5.9838869881911432</v>
      </c>
      <c r="J56" s="63">
        <f t="shared" si="107"/>
        <v>-1.5617479358732225</v>
      </c>
      <c r="K56" s="63">
        <f t="shared" si="108"/>
        <v>8.8976128069206268</v>
      </c>
      <c r="L56" s="63">
        <f t="shared" si="109"/>
        <v>0.96061479346781953</v>
      </c>
      <c r="M56" s="63">
        <f t="shared" si="110"/>
        <v>6.7352655042281855</v>
      </c>
      <c r="N56" s="63">
        <f t="shared" si="111"/>
        <v>3.0948796613751504</v>
      </c>
      <c r="O56" s="63">
        <f t="shared" si="112"/>
        <v>6.004138775272275</v>
      </c>
      <c r="P56" s="63">
        <f t="shared" si="113"/>
        <v>2.5479108047915386</v>
      </c>
      <c r="Q56" s="63">
        <f t="shared" si="114"/>
        <v>1.734308108929395</v>
      </c>
      <c r="R56" s="63">
        <f t="shared" si="115"/>
        <v>3.2166529766009657</v>
      </c>
      <c r="S56" s="63">
        <f t="shared" si="116"/>
        <v>4.0171587610965904</v>
      </c>
      <c r="T56" s="63">
        <f t="shared" si="117"/>
        <v>1.7180151017749736</v>
      </c>
      <c r="U56" s="63">
        <f t="shared" si="118"/>
        <v>2.0509949288233251</v>
      </c>
      <c r="V56" s="63">
        <f t="shared" si="119"/>
        <v>2.3482579221188682</v>
      </c>
      <c r="W56" s="63">
        <f t="shared" si="120"/>
        <v>4.7443372176310667</v>
      </c>
      <c r="X56" s="63">
        <f t="shared" si="121"/>
        <v>2.9485510922874432</v>
      </c>
      <c r="Y56" s="63">
        <f t="shared" si="122"/>
        <v>3.5709132984308223</v>
      </c>
      <c r="Z56" s="63">
        <f t="shared" si="123"/>
        <v>1.2843376185964128</v>
      </c>
      <c r="AA56" s="63">
        <f t="shared" si="124"/>
        <v>5.3380177162271654</v>
      </c>
      <c r="AB56" s="63">
        <f t="shared" si="125"/>
        <v>6.3728500235923677</v>
      </c>
      <c r="AC56" s="63">
        <f t="shared" si="126"/>
        <v>2.4241890253721095</v>
      </c>
      <c r="AD56" s="63">
        <f t="shared" si="127"/>
        <v>2.1185334598955774</v>
      </c>
      <c r="AE56" s="63">
        <f t="shared" si="128"/>
        <v>8.0054144808314778</v>
      </c>
      <c r="AF56" s="63">
        <f t="shared" si="129"/>
        <v>2.9525987731750831</v>
      </c>
      <c r="AG56" s="63">
        <f t="shared" si="130"/>
        <v>0.92476489028213171</v>
      </c>
      <c r="AH56" s="63">
        <f t="shared" si="131"/>
        <v>0.35191799968939053</v>
      </c>
      <c r="AI56" s="63">
        <f t="shared" si="132"/>
        <v>6.4583507437201408</v>
      </c>
      <c r="AJ56" s="63">
        <f t="shared" si="133"/>
        <v>6.3188662267110489</v>
      </c>
      <c r="AK56" s="63">
        <f t="shared" si="134"/>
        <v>2.4885431123082564</v>
      </c>
      <c r="AL56" s="63">
        <f t="shared" si="135"/>
        <v>0.3741724092540718</v>
      </c>
      <c r="AM56" s="63">
        <f t="shared" si="136"/>
        <v>4.8203233338206823</v>
      </c>
      <c r="AN56" s="63">
        <f t="shared" si="137"/>
        <v>7.7560008622475074</v>
      </c>
      <c r="AO56" s="63">
        <f t="shared" si="138"/>
        <v>3.0985208342322434</v>
      </c>
      <c r="AP56" s="63">
        <f t="shared" si="139"/>
        <v>-3.1085023459102969</v>
      </c>
      <c r="AQ56" s="63">
        <f t="shared" si="140"/>
        <v>8.8820826952526808</v>
      </c>
      <c r="AR56" s="63">
        <f t="shared" si="141"/>
        <v>7.8293483356774498</v>
      </c>
      <c r="AS56" s="63">
        <f t="shared" si="142"/>
        <v>3.8394983277591921</v>
      </c>
      <c r="AT56" s="63">
        <f t="shared" si="143"/>
        <v>-3.7106726002729329</v>
      </c>
      <c r="AU56" s="63">
        <f t="shared" si="144"/>
        <v>7.6030776105903488</v>
      </c>
      <c r="AV56" s="63">
        <f t="shared" si="145"/>
        <v>4.9272077125350418</v>
      </c>
      <c r="AW56" s="63">
        <f t="shared" si="146"/>
        <v>2.5832820800877858</v>
      </c>
      <c r="AX56" s="63">
        <f t="shared" si="147"/>
        <v>0.66476212039997873</v>
      </c>
      <c r="AY56" s="63">
        <f t="shared" si="148"/>
        <v>7.1290247618064031</v>
      </c>
      <c r="AZ56" s="63">
        <f t="shared" si="149"/>
        <v>5.1985752925738389</v>
      </c>
      <c r="BA56" s="63">
        <f t="shared" si="150"/>
        <v>5.1445183823716718</v>
      </c>
      <c r="BB56" s="63">
        <f t="shared" si="151"/>
        <v>-1.36587876739459</v>
      </c>
      <c r="BC56" s="63">
        <f t="shared" si="174"/>
        <v>2.852284043788087</v>
      </c>
      <c r="BD56" s="63">
        <f t="shared" si="174"/>
        <v>8.0618754910393378</v>
      </c>
      <c r="BE56" s="63">
        <f t="shared" si="174"/>
        <v>-3.8758654137510282</v>
      </c>
      <c r="BF56" s="63">
        <f t="shared" si="174"/>
        <v>-4.579200840364523</v>
      </c>
      <c r="BG56" s="63">
        <f t="shared" si="174"/>
        <v>2.3765185071749082</v>
      </c>
      <c r="BH56" s="63">
        <f t="shared" si="152"/>
        <v>8.4366564584195149</v>
      </c>
      <c r="BI56" s="63">
        <f t="shared" si="153"/>
        <v>-2.5485305281422841</v>
      </c>
      <c r="BJ56" s="63">
        <f t="shared" si="154"/>
        <v>4.0910304918762481</v>
      </c>
      <c r="BK56" s="63">
        <f t="shared" si="155"/>
        <v>3.2094525969624597</v>
      </c>
      <c r="BL56" s="63">
        <f t="shared" si="156"/>
        <v>5.0694129370549668</v>
      </c>
      <c r="BM56" s="63">
        <f t="shared" si="157"/>
        <v>-0.33728960806497521</v>
      </c>
      <c r="BN56" s="63">
        <f t="shared" si="158"/>
        <v>3.3000296765258681</v>
      </c>
      <c r="BO56" s="63">
        <f t="shared" si="159"/>
        <v>3.0666692203091128</v>
      </c>
      <c r="BP56" s="63">
        <f t="shared" si="160"/>
        <v>4.73427088017662</v>
      </c>
      <c r="BQ56" s="63">
        <f t="shared" si="161"/>
        <v>-0.89228700730689137</v>
      </c>
      <c r="BR56" s="63">
        <f t="shared" si="162"/>
        <v>4.5347392541935907</v>
      </c>
      <c r="BS56" s="63">
        <f t="shared" si="163"/>
        <v>2.3188084133356486</v>
      </c>
      <c r="BT56" s="63">
        <f t="shared" si="164"/>
        <v>-0.54060468589894961</v>
      </c>
      <c r="BU56" s="63">
        <f t="shared" si="165"/>
        <v>-0.5571405179840081</v>
      </c>
      <c r="BV56" s="63">
        <f t="shared" si="166"/>
        <v>7.7253096865904025</v>
      </c>
      <c r="BW56" s="63">
        <f t="shared" si="167"/>
        <v>3.9272325574673266</v>
      </c>
      <c r="BX56" s="63">
        <f t="shared" si="168"/>
        <v>1.1064588781232523</v>
      </c>
      <c r="BY56" s="63">
        <f t="shared" si="169"/>
        <v>1.4625723213084407</v>
      </c>
      <c r="BZ56" s="63">
        <f t="shared" si="170"/>
        <v>1.7853959123171206</v>
      </c>
      <c r="CA56" s="63">
        <f t="shared" si="171"/>
        <v>4.3428538340161262</v>
      </c>
      <c r="CB56" s="63">
        <f t="shared" si="172"/>
        <v>1.3721056063485897</v>
      </c>
      <c r="CC56" s="175"/>
      <c r="CD56" s="175"/>
      <c r="CE56" s="175"/>
      <c r="CF56" s="175"/>
      <c r="CG56" s="175"/>
      <c r="CH56" s="175"/>
    </row>
    <row r="57" spans="1:86">
      <c r="A57" s="3" t="s">
        <v>11</v>
      </c>
      <c r="B57" s="136"/>
      <c r="C57" s="63">
        <f t="shared" si="101"/>
        <v>3.7648285202267227</v>
      </c>
      <c r="D57" s="63">
        <f t="shared" si="102"/>
        <v>4.2882473658482034</v>
      </c>
      <c r="E57" s="63">
        <f t="shared" si="103"/>
        <v>1.3260651788462023</v>
      </c>
      <c r="F57" s="63">
        <f t="shared" si="104"/>
        <v>1.9045852833832908</v>
      </c>
      <c r="G57" s="63">
        <f t="shared" si="173"/>
        <v>4.131455112159883</v>
      </c>
      <c r="H57" s="63">
        <f t="shared" si="105"/>
        <v>4.1392906736877393</v>
      </c>
      <c r="I57" s="63">
        <f t="shared" si="106"/>
        <v>1.5566339280052481</v>
      </c>
      <c r="J57" s="63">
        <f t="shared" si="107"/>
        <v>5.0171941207922384</v>
      </c>
      <c r="K57" s="63">
        <f t="shared" si="108"/>
        <v>3.5764133965804024</v>
      </c>
      <c r="L57" s="63">
        <f t="shared" si="109"/>
        <v>3.6936974313601199</v>
      </c>
      <c r="M57" s="63">
        <f t="shared" si="110"/>
        <v>1.345376408917285</v>
      </c>
      <c r="N57" s="63">
        <f t="shared" si="111"/>
        <v>1.0232467625345814</v>
      </c>
      <c r="O57" s="63">
        <f t="shared" si="112"/>
        <v>2.4683661637548528</v>
      </c>
      <c r="P57" s="63">
        <f t="shared" si="113"/>
        <v>4.6404144180968725</v>
      </c>
      <c r="Q57" s="63">
        <f t="shared" si="114"/>
        <v>1.1901101357805868</v>
      </c>
      <c r="R57" s="63">
        <f t="shared" si="115"/>
        <v>3.6919786806396009</v>
      </c>
      <c r="S57" s="63">
        <f t="shared" si="116"/>
        <v>2.2150436966830545</v>
      </c>
      <c r="T57" s="63">
        <f t="shared" si="117"/>
        <v>4.5541230879980894</v>
      </c>
      <c r="U57" s="63">
        <f t="shared" si="118"/>
        <v>0.96235420783586123</v>
      </c>
      <c r="V57" s="63">
        <f t="shared" si="119"/>
        <v>6.4056616031067186</v>
      </c>
      <c r="W57" s="63">
        <f t="shared" si="120"/>
        <v>4.1138107098920882</v>
      </c>
      <c r="X57" s="63">
        <f t="shared" si="121"/>
        <v>2.8498465169953873</v>
      </c>
      <c r="Y57" s="63">
        <f t="shared" si="122"/>
        <v>4.7607987838084349E-2</v>
      </c>
      <c r="Z57" s="63">
        <f t="shared" si="123"/>
        <v>6.303522041805099</v>
      </c>
      <c r="AA57" s="63">
        <f t="shared" si="124"/>
        <v>0.9591607639009132</v>
      </c>
      <c r="AB57" s="63">
        <f t="shared" si="125"/>
        <v>0.70508299653242112</v>
      </c>
      <c r="AC57" s="63">
        <f t="shared" si="126"/>
        <v>-1.0858135015030124</v>
      </c>
      <c r="AD57" s="63">
        <f t="shared" si="127"/>
        <v>12.504514279110495</v>
      </c>
      <c r="AE57" s="63">
        <f t="shared" si="128"/>
        <v>2.0549289282111403</v>
      </c>
      <c r="AF57" s="63">
        <f t="shared" si="129"/>
        <v>0.48472473378325714</v>
      </c>
      <c r="AG57" s="63">
        <f t="shared" si="130"/>
        <v>-7.3389455840077555E-2</v>
      </c>
      <c r="AH57" s="63">
        <f t="shared" si="131"/>
        <v>6.9563609647478835</v>
      </c>
      <c r="AI57" s="63">
        <f t="shared" si="132"/>
        <v>2.9588428372324027</v>
      </c>
      <c r="AJ57" s="63">
        <f t="shared" si="133"/>
        <v>0.71585778767674513</v>
      </c>
      <c r="AK57" s="63">
        <f t="shared" si="134"/>
        <v>2.2724048653489155</v>
      </c>
      <c r="AL57" s="63">
        <f t="shared" si="135"/>
        <v>5.8220799727796795</v>
      </c>
      <c r="AM57" s="63">
        <f t="shared" si="136"/>
        <v>-1.0861485928675034</v>
      </c>
      <c r="AN57" s="63">
        <f t="shared" si="137"/>
        <v>-7.0870020282884791E-2</v>
      </c>
      <c r="AO57" s="63">
        <f t="shared" si="138"/>
        <v>3.4811308092355802</v>
      </c>
      <c r="AP57" s="63">
        <f t="shared" si="139"/>
        <v>5.6655592585585941</v>
      </c>
      <c r="AQ57" s="63">
        <f t="shared" si="140"/>
        <v>1.8201223746927251</v>
      </c>
      <c r="AR57" s="63">
        <f t="shared" si="141"/>
        <v>0.81320677922377826</v>
      </c>
      <c r="AS57" s="63">
        <f t="shared" si="142"/>
        <v>0.67202964860108227</v>
      </c>
      <c r="AT57" s="63">
        <f t="shared" si="143"/>
        <v>4.4451464416264237</v>
      </c>
      <c r="AU57" s="63">
        <f t="shared" si="144"/>
        <v>2.8060324961957233</v>
      </c>
      <c r="AV57" s="63">
        <f t="shared" si="145"/>
        <v>0.80101563831315747</v>
      </c>
      <c r="AW57" s="63">
        <f t="shared" si="146"/>
        <v>1.2028963732792293</v>
      </c>
      <c r="AX57" s="63">
        <f t="shared" si="147"/>
        <v>7.8495773033148515</v>
      </c>
      <c r="AY57" s="63">
        <f t="shared" si="148"/>
        <v>2.6432296897938508</v>
      </c>
      <c r="AZ57" s="63">
        <f t="shared" si="149"/>
        <v>0.45136858063587459</v>
      </c>
      <c r="BA57" s="63">
        <f t="shared" si="150"/>
        <v>1.5617309666184243</v>
      </c>
      <c r="BB57" s="63">
        <f t="shared" si="151"/>
        <v>4.9325229055123732</v>
      </c>
      <c r="BC57" s="63">
        <f t="shared" si="174"/>
        <v>-1.9285498503934937E-2</v>
      </c>
      <c r="BD57" s="63">
        <f t="shared" si="174"/>
        <v>1.6117413538113843</v>
      </c>
      <c r="BE57" s="63">
        <f t="shared" si="174"/>
        <v>1.6149437225819068</v>
      </c>
      <c r="BF57" s="63">
        <f t="shared" si="174"/>
        <v>1.4724321418068291</v>
      </c>
      <c r="BG57" s="63">
        <f t="shared" si="174"/>
        <v>-7.8391161596810446E-3</v>
      </c>
      <c r="BH57" s="63">
        <f t="shared" si="152"/>
        <v>3.0009525940448181</v>
      </c>
      <c r="BI57" s="63">
        <f t="shared" si="153"/>
        <v>0.4875966293710477</v>
      </c>
      <c r="BJ57" s="63">
        <f t="shared" si="154"/>
        <v>2.1517891331423713</v>
      </c>
      <c r="BK57" s="63">
        <f t="shared" si="155"/>
        <v>0.66838148999296854</v>
      </c>
      <c r="BL57" s="63">
        <f t="shared" si="156"/>
        <v>2.5416263048129917</v>
      </c>
      <c r="BM57" s="63">
        <f t="shared" si="157"/>
        <v>0.69370061087720947</v>
      </c>
      <c r="BN57" s="63">
        <f t="shared" si="158"/>
        <v>4.3871479760930452</v>
      </c>
      <c r="BO57" s="63">
        <f t="shared" si="159"/>
        <v>-0.14015830597583573</v>
      </c>
      <c r="BP57" s="63">
        <f t="shared" si="160"/>
        <v>4.2008061734898625</v>
      </c>
      <c r="BQ57" s="63">
        <f t="shared" si="161"/>
        <v>-1.3163985756139747</v>
      </c>
      <c r="BR57" s="63">
        <f t="shared" si="162"/>
        <v>4.1443367310836345</v>
      </c>
      <c r="BS57" s="63">
        <f t="shared" si="163"/>
        <v>-6.0917048797536101E-2</v>
      </c>
      <c r="BT57" s="63">
        <f t="shared" si="164"/>
        <v>3.7551267708488441</v>
      </c>
      <c r="BU57" s="63">
        <f t="shared" si="165"/>
        <v>-1.6085445068507909</v>
      </c>
      <c r="BV57" s="63">
        <f t="shared" si="166"/>
        <v>5.2415018941235347</v>
      </c>
      <c r="BW57" s="63">
        <f t="shared" si="167"/>
        <v>-0.3608987628867365</v>
      </c>
      <c r="BX57" s="63">
        <f t="shared" si="168"/>
        <v>3.1216375406574355</v>
      </c>
      <c r="BY57" s="63">
        <f t="shared" si="169"/>
        <v>-0.39225229490598928</v>
      </c>
      <c r="BZ57" s="63">
        <f t="shared" si="170"/>
        <v>3.5000752173015881</v>
      </c>
      <c r="CA57" s="63">
        <f t="shared" si="171"/>
        <v>0.5439503622268923</v>
      </c>
      <c r="CB57" s="63">
        <f t="shared" si="172"/>
        <v>2.681880116887402</v>
      </c>
      <c r="CC57" s="175"/>
      <c r="CD57" s="175"/>
      <c r="CE57" s="175"/>
      <c r="CF57" s="175"/>
      <c r="CG57" s="175"/>
      <c r="CH57" s="175"/>
    </row>
    <row r="58" spans="1:86">
      <c r="A58" s="68" t="s">
        <v>12</v>
      </c>
      <c r="B58" s="137"/>
      <c r="C58" s="64">
        <f t="shared" si="101"/>
        <v>1.5348020615053521</v>
      </c>
      <c r="D58" s="64">
        <f t="shared" si="102"/>
        <v>0.99843819723337801</v>
      </c>
      <c r="E58" s="64">
        <f t="shared" si="103"/>
        <v>1.2260451758988238</v>
      </c>
      <c r="F58" s="64">
        <f t="shared" si="104"/>
        <v>9.5136123083637951</v>
      </c>
      <c r="G58" s="64">
        <f t="shared" si="173"/>
        <v>8.3446463489058562</v>
      </c>
      <c r="H58" s="64">
        <f t="shared" si="105"/>
        <v>1.3346208228437426</v>
      </c>
      <c r="I58" s="64">
        <f t="shared" si="106"/>
        <v>1.7923586532353208</v>
      </c>
      <c r="J58" s="64">
        <f t="shared" si="107"/>
        <v>4.8901172379975923</v>
      </c>
      <c r="K58" s="64">
        <f t="shared" si="108"/>
        <v>0.94347641308967278</v>
      </c>
      <c r="L58" s="64">
        <f t="shared" si="109"/>
        <v>2.471370831929943</v>
      </c>
      <c r="M58" s="64">
        <f t="shared" si="110"/>
        <v>1.873536299765808</v>
      </c>
      <c r="N58" s="64">
        <f t="shared" si="111"/>
        <v>3.0530348860657393</v>
      </c>
      <c r="O58" s="64">
        <f t="shared" si="112"/>
        <v>1.0214464621164683</v>
      </c>
      <c r="P58" s="64">
        <f t="shared" si="113"/>
        <v>0.48037810405609571</v>
      </c>
      <c r="Q58" s="64">
        <f t="shared" si="114"/>
        <v>1.1103828507537494</v>
      </c>
      <c r="R58" s="64">
        <f t="shared" si="115"/>
        <v>3.1420400381315536</v>
      </c>
      <c r="S58" s="64">
        <f t="shared" si="116"/>
        <v>0.96121852933565011</v>
      </c>
      <c r="T58" s="64">
        <f t="shared" si="117"/>
        <v>0.28195832875608773</v>
      </c>
      <c r="U58" s="64">
        <f t="shared" si="118"/>
        <v>0.97860220550646315</v>
      </c>
      <c r="V58" s="64">
        <f t="shared" si="119"/>
        <v>4.2380849063426629</v>
      </c>
      <c r="W58" s="64">
        <f t="shared" si="120"/>
        <v>0.10407271213487823</v>
      </c>
      <c r="X58" s="64">
        <f t="shared" si="121"/>
        <v>1.2059883559744939</v>
      </c>
      <c r="Y58" s="64">
        <f t="shared" si="122"/>
        <v>1.2224352828379674</v>
      </c>
      <c r="Z58" s="64">
        <f t="shared" si="123"/>
        <v>4.2556070498291669</v>
      </c>
      <c r="AA58" s="64">
        <f t="shared" si="124"/>
        <v>-0.44128621953989416</v>
      </c>
      <c r="AB58" s="64">
        <f t="shared" si="125"/>
        <v>0.6224945409510152</v>
      </c>
      <c r="AC58" s="64">
        <f t="shared" si="126"/>
        <v>1.4704929714322732</v>
      </c>
      <c r="AD58" s="64">
        <f t="shared" si="127"/>
        <v>6.6394279877425939</v>
      </c>
      <c r="AE58" s="64">
        <f t="shared" si="128"/>
        <v>0.89200191570881238</v>
      </c>
      <c r="AF58" s="64">
        <f t="shared" si="129"/>
        <v>4.2989378745623927</v>
      </c>
      <c r="AG58" s="64">
        <f t="shared" si="130"/>
        <v>-4.0392547290570331</v>
      </c>
      <c r="AH58" s="64">
        <f t="shared" si="131"/>
        <v>9.791018230324589</v>
      </c>
      <c r="AI58" s="64">
        <f t="shared" si="132"/>
        <v>1.7495545115826987</v>
      </c>
      <c r="AJ58" s="64">
        <f t="shared" si="133"/>
        <v>0.98179695377593801</v>
      </c>
      <c r="AK58" s="64">
        <f t="shared" si="134"/>
        <v>0.53342442715997485</v>
      </c>
      <c r="AL58" s="64">
        <f t="shared" si="135"/>
        <v>9.323296479259783</v>
      </c>
      <c r="AM58" s="64">
        <f t="shared" si="136"/>
        <v>-1.2623726868455027</v>
      </c>
      <c r="AN58" s="64">
        <f t="shared" si="137"/>
        <v>-2.0630539009152988</v>
      </c>
      <c r="AO58" s="64">
        <f t="shared" si="138"/>
        <v>5.6148939326509417</v>
      </c>
      <c r="AP58" s="64">
        <f t="shared" si="139"/>
        <v>3.8158110354191539</v>
      </c>
      <c r="AQ58" s="64">
        <f t="shared" si="140"/>
        <v>0.22774934042889033</v>
      </c>
      <c r="AR58" s="64">
        <f t="shared" si="141"/>
        <v>2.4140568754499641</v>
      </c>
      <c r="AS58" s="64">
        <f t="shared" si="142"/>
        <v>4.235407833747062</v>
      </c>
      <c r="AT58" s="64">
        <f t="shared" si="143"/>
        <v>-0.68494594195873459</v>
      </c>
      <c r="AU58" s="64">
        <f t="shared" si="144"/>
        <v>-0.21432815550462611</v>
      </c>
      <c r="AV58" s="64">
        <f t="shared" si="145"/>
        <v>5.661059481530315</v>
      </c>
      <c r="AW58" s="64">
        <f t="shared" si="146"/>
        <v>5.8428097011170372</v>
      </c>
      <c r="AX58" s="64">
        <f t="shared" si="147"/>
        <v>-0.77013767399406707</v>
      </c>
      <c r="AY58" s="64">
        <f t="shared" si="148"/>
        <v>1.5637276507674915</v>
      </c>
      <c r="AZ58" s="64">
        <f t="shared" si="149"/>
        <v>6.0076605218966401</v>
      </c>
      <c r="BA58" s="64">
        <f t="shared" si="150"/>
        <v>4.8217432319384868</v>
      </c>
      <c r="BB58" s="64">
        <f t="shared" si="151"/>
        <v>1.3889832235278137</v>
      </c>
      <c r="BC58" s="64">
        <f t="shared" si="174"/>
        <v>3.9189415508290066</v>
      </c>
      <c r="BD58" s="64">
        <f t="shared" si="174"/>
        <v>6.1676067687348919</v>
      </c>
      <c r="BE58" s="64">
        <f t="shared" si="174"/>
        <v>5.6635851662947614</v>
      </c>
      <c r="BF58" s="64">
        <f t="shared" si="174"/>
        <v>2.6922192851396392</v>
      </c>
      <c r="BG58" s="64">
        <f t="shared" si="174"/>
        <v>-0.45046305363588035</v>
      </c>
      <c r="BH58" s="64">
        <f t="shared" si="152"/>
        <v>6.4938167509836981</v>
      </c>
      <c r="BI58" s="64">
        <f t="shared" si="153"/>
        <v>9.9497235454797366</v>
      </c>
      <c r="BJ58" s="64">
        <f t="shared" si="154"/>
        <v>1.7246552489768485</v>
      </c>
      <c r="BK58" s="64">
        <f t="shared" si="155"/>
        <v>-1.6942353524151113</v>
      </c>
      <c r="BL58" s="64">
        <f t="shared" si="156"/>
        <v>5.1727034876743243</v>
      </c>
      <c r="BM58" s="64">
        <f t="shared" si="157"/>
        <v>4.5440021909804642</v>
      </c>
      <c r="BN58" s="64">
        <f t="shared" si="158"/>
        <v>1.5608968061649966</v>
      </c>
      <c r="BO58" s="64">
        <f t="shared" si="159"/>
        <v>3.6466617944198441</v>
      </c>
      <c r="BP58" s="64">
        <f t="shared" si="160"/>
        <v>2.7924966558478594</v>
      </c>
      <c r="BQ58" s="64">
        <f t="shared" si="161"/>
        <v>0.80197720165439323</v>
      </c>
      <c r="BR58" s="64">
        <f t="shared" si="162"/>
        <v>-5.103827870903177E-2</v>
      </c>
      <c r="BS58" s="64">
        <f t="shared" si="163"/>
        <v>1.8973907122974949</v>
      </c>
      <c r="BT58" s="64">
        <f t="shared" si="164"/>
        <v>4.431604909157012</v>
      </c>
      <c r="BU58" s="64">
        <f t="shared" si="165"/>
        <v>2.1989292334327573</v>
      </c>
      <c r="BV58" s="64">
        <f t="shared" si="166"/>
        <v>0.77981144582750239</v>
      </c>
      <c r="BW58" s="64">
        <f t="shared" si="167"/>
        <v>3.806765756465655</v>
      </c>
      <c r="BX58" s="64">
        <f t="shared" si="168"/>
        <v>3.6742057555223093</v>
      </c>
      <c r="BY58" s="64">
        <f t="shared" si="169"/>
        <v>0.83867408004753619</v>
      </c>
      <c r="BZ58" s="64">
        <f t="shared" si="170"/>
        <v>1.3140504911905584</v>
      </c>
      <c r="CA58" s="64">
        <f t="shared" si="171"/>
        <v>3.1149774830915469</v>
      </c>
      <c r="CB58" s="64">
        <f t="shared" si="172"/>
        <v>1.7284030200720371</v>
      </c>
      <c r="CC58" s="175"/>
      <c r="CD58" s="175"/>
      <c r="CE58" s="175"/>
      <c r="CF58" s="175"/>
      <c r="CG58" s="175"/>
      <c r="CH58" s="175"/>
    </row>
    <row r="59" spans="1:86" hidden="1">
      <c r="A59" s="2" t="s">
        <v>13</v>
      </c>
      <c r="B59" s="138"/>
      <c r="C59" s="66">
        <f t="shared" si="101"/>
        <v>3.6154777109298251</v>
      </c>
      <c r="D59" s="66">
        <f t="shared" si="102"/>
        <v>3.5188681989164574</v>
      </c>
      <c r="E59" s="66">
        <f t="shared" si="103"/>
        <v>7.3688343643876397</v>
      </c>
      <c r="F59" s="66">
        <f t="shared" si="104"/>
        <v>-2.5007381947131626</v>
      </c>
      <c r="G59" s="66">
        <f t="shared" si="173"/>
        <v>4.1467460469212476</v>
      </c>
      <c r="H59" s="66">
        <f t="shared" si="105"/>
        <v>3.1609644547880569</v>
      </c>
      <c r="I59" s="66">
        <f t="shared" si="106"/>
        <v>5.965470160888815</v>
      </c>
      <c r="J59" s="66">
        <f t="shared" si="107"/>
        <v>-2.0313518414229366</v>
      </c>
      <c r="K59" s="66">
        <f t="shared" si="108"/>
        <v>2.6856879109206702</v>
      </c>
      <c r="L59" s="66">
        <f t="shared" si="109"/>
        <v>3.0628318299931108</v>
      </c>
      <c r="M59" s="66">
        <f t="shared" si="110"/>
        <v>6.3674713135099541</v>
      </c>
      <c r="N59" s="66">
        <f t="shared" si="111"/>
        <v>-2.3206910338722677</v>
      </c>
      <c r="O59" s="66">
        <f t="shared" si="112"/>
        <v>2.5458219095790273</v>
      </c>
      <c r="P59" s="66">
        <f t="shared" si="113"/>
        <v>2.8723698744897561</v>
      </c>
      <c r="Q59" s="66">
        <f t="shared" si="114"/>
        <v>6.8313804259802131</v>
      </c>
      <c r="R59" s="66">
        <f t="shared" si="115"/>
        <v>-3.7454482115130339</v>
      </c>
      <c r="S59" s="66">
        <f t="shared" si="116"/>
        <v>3.3626325878423415</v>
      </c>
      <c r="T59" s="66">
        <f t="shared" si="117"/>
        <v>2.1587369704111223</v>
      </c>
      <c r="U59" s="66">
        <f t="shared" si="118"/>
        <v>6.2008636433870663</v>
      </c>
      <c r="V59" s="66">
        <f t="shared" si="119"/>
        <v>-2.4233323915126044</v>
      </c>
      <c r="W59" s="66">
        <f t="shared" si="120"/>
        <v>3.3880975092900658</v>
      </c>
      <c r="X59" s="66">
        <f t="shared" si="121"/>
        <v>2.2053210601778601</v>
      </c>
      <c r="Y59" s="66">
        <f t="shared" si="122"/>
        <v>5.9717550125970558</v>
      </c>
      <c r="Z59" s="66">
        <f t="shared" si="123"/>
        <v>-3.2452427745810044</v>
      </c>
      <c r="AA59" s="66">
        <f t="shared" si="124"/>
        <v>1.9976666269864447</v>
      </c>
      <c r="AB59" s="66">
        <f t="shared" si="125"/>
        <v>2.1410978552372333</v>
      </c>
      <c r="AC59" s="66">
        <f t="shared" si="126"/>
        <v>5.833988680257038</v>
      </c>
      <c r="AD59" s="66">
        <f t="shared" si="127"/>
        <v>-0.75696709537919971</v>
      </c>
      <c r="AE59" s="66">
        <f t="shared" si="128"/>
        <v>3.9688070121484751</v>
      </c>
      <c r="AF59" s="66">
        <f t="shared" si="129"/>
        <v>3.1994675325210178</v>
      </c>
      <c r="AG59" s="66">
        <f t="shared" si="130"/>
        <v>4.363433851772804</v>
      </c>
      <c r="AH59" s="66">
        <f t="shared" si="131"/>
        <v>-1.5037433461664409</v>
      </c>
      <c r="AI59" s="66">
        <f t="shared" si="132"/>
        <v>3.3616929247372989</v>
      </c>
      <c r="AJ59" s="66">
        <f t="shared" si="133"/>
        <v>2.4076492257431985</v>
      </c>
      <c r="AK59" s="66">
        <f t="shared" si="134"/>
        <v>6.0279112826239665</v>
      </c>
      <c r="AL59" s="66">
        <f t="shared" si="135"/>
        <v>-1.9268187578839575</v>
      </c>
      <c r="AM59" s="66">
        <f t="shared" si="136"/>
        <v>2.7071518245487494</v>
      </c>
      <c r="AN59" s="66">
        <f t="shared" si="137"/>
        <v>2.2060990241362743</v>
      </c>
      <c r="AO59" s="66">
        <f t="shared" si="138"/>
        <v>8.6310950433319444</v>
      </c>
      <c r="AP59" s="66">
        <f t="shared" si="139"/>
        <v>-5.1902304238247048</v>
      </c>
      <c r="AQ59" s="66">
        <f t="shared" si="140"/>
        <v>4.2516838731331354</v>
      </c>
      <c r="AR59" s="66">
        <f t="shared" si="141"/>
        <v>4.1526200297761688</v>
      </c>
      <c r="AS59" s="66">
        <f t="shared" si="142"/>
        <v>7.0435481193311391</v>
      </c>
      <c r="AT59" s="66">
        <f t="shared" si="143"/>
        <v>-4.3310287137137102</v>
      </c>
      <c r="AU59" s="66">
        <f t="shared" si="144"/>
        <v>4.0846639413320975</v>
      </c>
      <c r="AV59" s="66">
        <f t="shared" si="145"/>
        <v>3.9785115707675676</v>
      </c>
      <c r="AW59" s="66">
        <f t="shared" si="146"/>
        <v>8.1818225932522104</v>
      </c>
      <c r="AX59" s="66">
        <f t="shared" si="147"/>
        <v>-3.7194327740247166</v>
      </c>
      <c r="AY59" s="66">
        <f t="shared" si="148"/>
        <v>4.9766726256079483</v>
      </c>
      <c r="AZ59" s="66">
        <f t="shared" si="149"/>
        <v>4.5798305443040537</v>
      </c>
      <c r="BA59" s="66">
        <f t="shared" si="150"/>
        <v>8.4875564336237339</v>
      </c>
      <c r="BB59" s="66">
        <f t="shared" si="151"/>
        <v>-4.1801326766604179</v>
      </c>
      <c r="BC59" s="66">
        <f t="shared" si="174"/>
        <v>4.8697602052295075</v>
      </c>
      <c r="BD59" s="66">
        <f t="shared" si="174"/>
        <v>5.1462590976049452</v>
      </c>
      <c r="BE59" s="66">
        <f t="shared" si="174"/>
        <v>6.2135908966820672</v>
      </c>
      <c r="BF59" s="66">
        <f t="shared" si="174"/>
        <v>-6.7313810904011655</v>
      </c>
      <c r="BG59" s="66">
        <f t="shared" si="174"/>
        <v>2.4989997044762009</v>
      </c>
      <c r="BH59" s="66">
        <f t="shared" si="152"/>
        <v>6.5181421477370423</v>
      </c>
      <c r="BI59" s="66">
        <f t="shared" si="153"/>
        <v>7.3117116022454436</v>
      </c>
      <c r="BJ59" s="66">
        <f t="shared" si="154"/>
        <v>-3.931535901684887</v>
      </c>
      <c r="BK59" s="66">
        <f t="shared" si="155"/>
        <v>2.7651251138894533</v>
      </c>
      <c r="BL59" s="66">
        <f t="shared" si="156"/>
        <v>4.7234760232031432</v>
      </c>
      <c r="BM59" s="66">
        <f t="shared" si="157"/>
        <v>6.7469756738023881</v>
      </c>
      <c r="BN59" s="66">
        <f t="shared" si="158"/>
        <v>-4.3124391198527849</v>
      </c>
      <c r="BO59" s="66">
        <f t="shared" si="159"/>
        <v>3.9291590755688368</v>
      </c>
      <c r="BP59" s="66">
        <f t="shared" si="160"/>
        <v>3.55812790978307</v>
      </c>
      <c r="BQ59" s="66">
        <f t="shared" si="161"/>
        <v>5.896372245899749</v>
      </c>
      <c r="BR59" s="66">
        <f t="shared" si="162"/>
        <v>-4.1409302734111666</v>
      </c>
      <c r="BS59" s="66">
        <f t="shared" si="163"/>
        <v>3.4308593025326481</v>
      </c>
      <c r="BT59" s="66">
        <f t="shared" si="164"/>
        <v>2.7702728758923696</v>
      </c>
      <c r="BU59" s="66">
        <f t="shared" si="165"/>
        <v>6.2633136215206218</v>
      </c>
      <c r="BV59" s="66">
        <f t="shared" si="166"/>
        <v>-3.6080045675667054</v>
      </c>
      <c r="BW59" s="66">
        <f t="shared" si="167"/>
        <v>4.2552240613487395</v>
      </c>
      <c r="BX59" s="66">
        <f t="shared" si="168"/>
        <v>2.3433821301821602</v>
      </c>
      <c r="BY59" s="66">
        <f t="shared" si="169"/>
        <v>6.1795135793273834</v>
      </c>
      <c r="BZ59" s="66">
        <f t="shared" si="170"/>
        <v>-5.2026741816991473</v>
      </c>
      <c r="CA59" s="66">
        <f t="shared" si="171"/>
        <v>4.1532996243965394</v>
      </c>
      <c r="CB59" s="66">
        <f t="shared" si="172"/>
        <v>2.6142627468318063</v>
      </c>
      <c r="CC59" s="175"/>
      <c r="CD59" s="175"/>
      <c r="CE59" s="175"/>
      <c r="CF59" s="175"/>
      <c r="CG59" s="175"/>
      <c r="CH59" s="175"/>
    </row>
    <row r="60" spans="1:86" hidden="1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  <c r="CA60" s="63"/>
      <c r="CB60" s="63"/>
      <c r="CC60" s="175"/>
      <c r="CD60" s="175"/>
      <c r="CE60" s="175"/>
      <c r="CF60" s="175"/>
      <c r="CG60" s="175"/>
      <c r="CH60" s="175"/>
    </row>
    <row r="61" spans="1:86" ht="13.5" thickBot="1">
      <c r="A61" s="22" t="s">
        <v>211</v>
      </c>
      <c r="B61" s="139"/>
      <c r="C61" s="65">
        <f t="shared" si="101"/>
        <v>3.6154777109298251</v>
      </c>
      <c r="D61" s="65">
        <f t="shared" si="102"/>
        <v>3.5188681989164574</v>
      </c>
      <c r="E61" s="65">
        <f t="shared" si="103"/>
        <v>7.3688343643876397</v>
      </c>
      <c r="F61" s="65">
        <f t="shared" si="104"/>
        <v>-2.5007381947131626</v>
      </c>
      <c r="G61" s="65">
        <f t="shared" si="173"/>
        <v>4.1467460469212476</v>
      </c>
      <c r="H61" s="65">
        <f t="shared" si="105"/>
        <v>3.1609644547880569</v>
      </c>
      <c r="I61" s="65">
        <f t="shared" si="106"/>
        <v>5.965470160888815</v>
      </c>
      <c r="J61" s="65">
        <f t="shared" si="107"/>
        <v>-2.0313518414229366</v>
      </c>
      <c r="K61" s="65">
        <f t="shared" si="108"/>
        <v>2.6856879109206702</v>
      </c>
      <c r="L61" s="65">
        <f t="shared" si="109"/>
        <v>3.0628318299931108</v>
      </c>
      <c r="M61" s="65">
        <f t="shared" si="110"/>
        <v>6.3674713135099541</v>
      </c>
      <c r="N61" s="65">
        <f t="shared" si="111"/>
        <v>-2.3206910338722677</v>
      </c>
      <c r="O61" s="65">
        <f t="shared" si="112"/>
        <v>2.5458219095790273</v>
      </c>
      <c r="P61" s="65">
        <f t="shared" si="113"/>
        <v>2.8723698744897561</v>
      </c>
      <c r="Q61" s="65">
        <f t="shared" si="114"/>
        <v>6.8313804259802131</v>
      </c>
      <c r="R61" s="65">
        <f t="shared" si="115"/>
        <v>-3.7454482115130339</v>
      </c>
      <c r="S61" s="65">
        <f t="shared" si="116"/>
        <v>3.3626325878423415</v>
      </c>
      <c r="T61" s="65">
        <f t="shared" si="117"/>
        <v>2.1587369704111223</v>
      </c>
      <c r="U61" s="65">
        <f t="shared" si="118"/>
        <v>6.2008636433870663</v>
      </c>
      <c r="V61" s="65">
        <f t="shared" si="119"/>
        <v>-2.4233323915126044</v>
      </c>
      <c r="W61" s="65">
        <f t="shared" si="120"/>
        <v>3.3880975092900658</v>
      </c>
      <c r="X61" s="65">
        <f t="shared" si="121"/>
        <v>2.2053210601778601</v>
      </c>
      <c r="Y61" s="65">
        <f t="shared" si="122"/>
        <v>5.9717550125970558</v>
      </c>
      <c r="Z61" s="65">
        <f t="shared" si="123"/>
        <v>-3.2452427745810044</v>
      </c>
      <c r="AA61" s="65">
        <f t="shared" si="124"/>
        <v>1.9976666269864447</v>
      </c>
      <c r="AB61" s="65">
        <f t="shared" si="125"/>
        <v>2.1410978552372333</v>
      </c>
      <c r="AC61" s="65">
        <f t="shared" si="126"/>
        <v>5.833988680257038</v>
      </c>
      <c r="AD61" s="65">
        <f t="shared" si="127"/>
        <v>-0.75696709537919971</v>
      </c>
      <c r="AE61" s="65">
        <f t="shared" si="128"/>
        <v>3.9688070121484751</v>
      </c>
      <c r="AF61" s="65">
        <f t="shared" si="129"/>
        <v>3.1994675325210178</v>
      </c>
      <c r="AG61" s="65">
        <f t="shared" si="130"/>
        <v>4.363433851772804</v>
      </c>
      <c r="AH61" s="65">
        <f t="shared" si="131"/>
        <v>-1.5037433461664409</v>
      </c>
      <c r="AI61" s="65">
        <f t="shared" si="132"/>
        <v>3.3616929247372989</v>
      </c>
      <c r="AJ61" s="65">
        <f t="shared" si="133"/>
        <v>2.4076492257431985</v>
      </c>
      <c r="AK61" s="65">
        <f t="shared" si="134"/>
        <v>6.0279112826239665</v>
      </c>
      <c r="AL61" s="65">
        <f t="shared" si="135"/>
        <v>-1.9268187578839575</v>
      </c>
      <c r="AM61" s="65">
        <f t="shared" si="136"/>
        <v>2.7071518245487494</v>
      </c>
      <c r="AN61" s="65">
        <f t="shared" si="137"/>
        <v>2.2060990241362743</v>
      </c>
      <c r="AO61" s="65">
        <f t="shared" si="138"/>
        <v>8.6310950433319444</v>
      </c>
      <c r="AP61" s="65">
        <f t="shared" si="139"/>
        <v>-5.1902304238247048</v>
      </c>
      <c r="AQ61" s="65">
        <f t="shared" si="140"/>
        <v>4.2516838731331354</v>
      </c>
      <c r="AR61" s="65">
        <f t="shared" si="141"/>
        <v>4.1526200297761688</v>
      </c>
      <c r="AS61" s="65">
        <f t="shared" si="142"/>
        <v>7.0435481193311391</v>
      </c>
      <c r="AT61" s="65">
        <f t="shared" si="143"/>
        <v>-4.3310287137137102</v>
      </c>
      <c r="AU61" s="65">
        <f t="shared" si="144"/>
        <v>4.0846639413320975</v>
      </c>
      <c r="AV61" s="65">
        <f t="shared" si="145"/>
        <v>3.9785115707675676</v>
      </c>
      <c r="AW61" s="65">
        <f t="shared" si="146"/>
        <v>8.1818225932522104</v>
      </c>
      <c r="AX61" s="65">
        <f t="shared" si="147"/>
        <v>-3.7194327740247166</v>
      </c>
      <c r="AY61" s="65">
        <f t="shared" si="148"/>
        <v>4.9766726256079483</v>
      </c>
      <c r="AZ61" s="65">
        <f t="shared" si="149"/>
        <v>4.5798305443040537</v>
      </c>
      <c r="BA61" s="65">
        <f t="shared" si="150"/>
        <v>8.4875564336237339</v>
      </c>
      <c r="BB61" s="65">
        <f t="shared" si="151"/>
        <v>-4.1801326766604179</v>
      </c>
      <c r="BC61" s="65">
        <f t="shared" si="174"/>
        <v>4.8697602052295075</v>
      </c>
      <c r="BD61" s="65">
        <f t="shared" si="174"/>
        <v>5.1462590976049452</v>
      </c>
      <c r="BE61" s="65">
        <f t="shared" si="174"/>
        <v>6.2135908966820672</v>
      </c>
      <c r="BF61" s="65">
        <f t="shared" si="174"/>
        <v>-6.7313810904011655</v>
      </c>
      <c r="BG61" s="65">
        <f t="shared" si="174"/>
        <v>2.4989997044762009</v>
      </c>
      <c r="BH61" s="65">
        <f t="shared" si="152"/>
        <v>6.5181421477370423</v>
      </c>
      <c r="BI61" s="65">
        <f t="shared" si="153"/>
        <v>7.3117116022454436</v>
      </c>
      <c r="BJ61" s="65">
        <f t="shared" si="154"/>
        <v>-3.931535901684887</v>
      </c>
      <c r="BK61" s="65">
        <f t="shared" si="155"/>
        <v>2.7651251138894533</v>
      </c>
      <c r="BL61" s="65">
        <f t="shared" si="156"/>
        <v>4.7234760232031432</v>
      </c>
      <c r="BM61" s="65">
        <f t="shared" si="157"/>
        <v>6.7469756738023881</v>
      </c>
      <c r="BN61" s="65">
        <f t="shared" ref="BN61" si="175">(BN21-BM21)/BM21*100</f>
        <v>-4.3124391198527849</v>
      </c>
      <c r="BO61" s="65">
        <f t="shared" ref="BO61" si="176">(BO21-BN21)/BN21*100</f>
        <v>3.9291590755688368</v>
      </c>
      <c r="BP61" s="65">
        <f t="shared" ref="BP61" si="177">(BP21-BO21)/BO21*100</f>
        <v>3.55812790978307</v>
      </c>
      <c r="BQ61" s="65">
        <f t="shared" ref="BQ61" si="178">(BQ21-BP21)/BP21*100</f>
        <v>5.896372245899749</v>
      </c>
      <c r="BR61" s="65">
        <f t="shared" ref="BR61" si="179">(BR21-BQ21)/BQ21*100</f>
        <v>-4.1409302734111666</v>
      </c>
      <c r="BS61" s="65">
        <f t="shared" ref="BS61" si="180">(BS21-BR21)/BR21*100</f>
        <v>3.4308593025326481</v>
      </c>
      <c r="BT61" s="65">
        <f t="shared" ref="BT61" si="181">(BT21-BS21)/BS21*100</f>
        <v>2.7702728758923696</v>
      </c>
      <c r="BU61" s="65">
        <f t="shared" ref="BU61" si="182">(BU21-BT21)/BT21*100</f>
        <v>6.2633136215206218</v>
      </c>
      <c r="BV61" s="65">
        <f t="shared" ref="BV61" si="183">(BV21-BU21)/BU21*100</f>
        <v>-3.6080045675667054</v>
      </c>
      <c r="BW61" s="65">
        <f t="shared" ref="BW61" si="184">(BW21-BV21)/BV21*100</f>
        <v>4.2552240613487395</v>
      </c>
      <c r="BX61" s="65">
        <f t="shared" ref="BX61" si="185">(BX21-BW21)/BW21*100</f>
        <v>2.3433821301821602</v>
      </c>
      <c r="BY61" s="65">
        <f t="shared" ref="BY61" si="186">(BY21-BX21)/BX21*100</f>
        <v>6.1795135793273834</v>
      </c>
      <c r="BZ61" s="65">
        <f t="shared" ref="BZ61" si="187">(BZ21-BY21)/BY21*100</f>
        <v>-5.2026741816991473</v>
      </c>
      <c r="CA61" s="65">
        <f t="shared" ref="CA61" si="188">(CA21-BZ21)/BZ21*100</f>
        <v>4.1532996243965394</v>
      </c>
      <c r="CB61" s="65">
        <f t="shared" ref="CB61" si="189">(CB21-CA21)/CA21*100</f>
        <v>2.6142627468318063</v>
      </c>
      <c r="CC61" s="175"/>
      <c r="CD61" s="175"/>
      <c r="CE61" s="175"/>
      <c r="CF61" s="175"/>
      <c r="CG61" s="175"/>
      <c r="CH61" s="175"/>
    </row>
    <row r="62" spans="1:86">
      <c r="CC62" s="175"/>
      <c r="CD62" s="175"/>
      <c r="CE62" s="175"/>
      <c r="CF62" s="175"/>
      <c r="CG62" s="175"/>
      <c r="CH62" s="175"/>
    </row>
    <row r="63" spans="1:86" ht="18">
      <c r="A63" s="206" t="str">
        <f>A23</f>
        <v>KZN – Annual Compensation of Employees</v>
      </c>
      <c r="B63" s="212"/>
      <c r="C63" s="212"/>
      <c r="D63" s="212"/>
      <c r="E63" s="212"/>
      <c r="F63" s="212"/>
      <c r="G63" s="212"/>
      <c r="H63" s="212"/>
      <c r="I63" s="212"/>
      <c r="J63" s="212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2"/>
      <c r="X63" s="212"/>
      <c r="Y63" s="212"/>
      <c r="Z63" s="213"/>
      <c r="AA63" s="213"/>
      <c r="AB63" s="213"/>
      <c r="AC63" s="213"/>
      <c r="AD63" s="213"/>
      <c r="AE63" s="213"/>
      <c r="AF63" s="213"/>
      <c r="AG63" s="213"/>
      <c r="AH63" s="213"/>
      <c r="AI63" s="213"/>
      <c r="AJ63" s="213"/>
      <c r="AK63" s="213"/>
      <c r="AL63" s="213"/>
      <c r="AM63" s="213"/>
      <c r="AN63" s="213"/>
      <c r="AO63" s="213"/>
      <c r="AP63" s="213"/>
      <c r="AQ63" s="213"/>
      <c r="AR63" s="213"/>
      <c r="AS63" s="213"/>
      <c r="AT63" s="213"/>
      <c r="AU63" s="213"/>
      <c r="AV63" s="213"/>
      <c r="AW63" s="213"/>
      <c r="AX63" s="213"/>
      <c r="AY63" s="213"/>
      <c r="AZ63" s="213"/>
      <c r="BA63" s="213"/>
      <c r="BB63" s="213"/>
      <c r="BC63" s="213"/>
      <c r="BD63" s="213"/>
      <c r="BE63" s="213"/>
      <c r="BF63" s="213"/>
      <c r="BG63" s="213"/>
      <c r="BH63" s="213"/>
      <c r="CC63" s="175"/>
      <c r="CD63" s="175"/>
      <c r="CE63" s="175"/>
      <c r="CF63" s="175"/>
      <c r="CG63" s="175"/>
      <c r="CH63" s="175"/>
    </row>
    <row r="64" spans="1:86" ht="13.5" thickBot="1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0" ht="13.5" thickBot="1">
      <c r="A65" s="52" t="s">
        <v>24</v>
      </c>
      <c r="B65" s="133" t="str">
        <f>B45</f>
        <v>1995q1</v>
      </c>
      <c r="C65" s="132" t="str">
        <f t="shared" ref="C65:BH65" si="190">C45</f>
        <v>1995q2</v>
      </c>
      <c r="D65" s="132" t="str">
        <f t="shared" si="190"/>
        <v>1995q3</v>
      </c>
      <c r="E65" s="132" t="str">
        <f t="shared" si="190"/>
        <v>1995q4</v>
      </c>
      <c r="F65" s="132" t="str">
        <f t="shared" si="190"/>
        <v>1996q1</v>
      </c>
      <c r="G65" s="132" t="str">
        <f t="shared" si="190"/>
        <v>1996q2</v>
      </c>
      <c r="H65" s="132" t="str">
        <f t="shared" si="190"/>
        <v>1996q3</v>
      </c>
      <c r="I65" s="132" t="str">
        <f t="shared" si="190"/>
        <v>1996q4</v>
      </c>
      <c r="J65" s="132" t="str">
        <f t="shared" si="190"/>
        <v>1997q1</v>
      </c>
      <c r="K65" s="132" t="str">
        <f t="shared" si="190"/>
        <v>1997q2</v>
      </c>
      <c r="L65" s="132" t="str">
        <f t="shared" si="190"/>
        <v>1997q3</v>
      </c>
      <c r="M65" s="132" t="str">
        <f t="shared" si="190"/>
        <v>1997q4</v>
      </c>
      <c r="N65" s="132" t="str">
        <f t="shared" si="190"/>
        <v>1998q1</v>
      </c>
      <c r="O65" s="132" t="str">
        <f t="shared" si="190"/>
        <v>1998q2</v>
      </c>
      <c r="P65" s="132" t="str">
        <f t="shared" si="190"/>
        <v>1998q3</v>
      </c>
      <c r="Q65" s="132" t="str">
        <f t="shared" si="190"/>
        <v>1998q4</v>
      </c>
      <c r="R65" s="132" t="str">
        <f t="shared" si="190"/>
        <v>1999q1</v>
      </c>
      <c r="S65" s="132" t="str">
        <f t="shared" si="190"/>
        <v>1999q2</v>
      </c>
      <c r="T65" s="132" t="str">
        <f t="shared" si="190"/>
        <v>1999q3</v>
      </c>
      <c r="U65" s="132" t="str">
        <f t="shared" si="190"/>
        <v>1999q4</v>
      </c>
      <c r="V65" s="132" t="str">
        <f t="shared" si="190"/>
        <v>2000q1</v>
      </c>
      <c r="W65" s="132" t="str">
        <f t="shared" si="190"/>
        <v>2000q2</v>
      </c>
      <c r="X65" s="132" t="str">
        <f t="shared" si="190"/>
        <v>2000q3</v>
      </c>
      <c r="Y65" s="132" t="str">
        <f t="shared" si="190"/>
        <v>2000q4</v>
      </c>
      <c r="Z65" s="132" t="str">
        <f t="shared" si="190"/>
        <v>2001q1</v>
      </c>
      <c r="AA65" s="132" t="str">
        <f t="shared" si="190"/>
        <v>2001q2</v>
      </c>
      <c r="AB65" s="132" t="str">
        <f t="shared" si="190"/>
        <v>2001q3</v>
      </c>
      <c r="AC65" s="132" t="str">
        <f t="shared" si="190"/>
        <v>2001q4</v>
      </c>
      <c r="AD65" s="132" t="str">
        <f t="shared" si="190"/>
        <v>2002q1</v>
      </c>
      <c r="AE65" s="132" t="str">
        <f t="shared" si="190"/>
        <v>2002q2</v>
      </c>
      <c r="AF65" s="132" t="str">
        <f t="shared" si="190"/>
        <v>2002q3</v>
      </c>
      <c r="AG65" s="132" t="str">
        <f t="shared" si="190"/>
        <v>2002q4</v>
      </c>
      <c r="AH65" s="132" t="str">
        <f t="shared" si="190"/>
        <v>2003q1</v>
      </c>
      <c r="AI65" s="132" t="str">
        <f t="shared" si="190"/>
        <v>2003q2</v>
      </c>
      <c r="AJ65" s="132" t="str">
        <f t="shared" si="190"/>
        <v>2003q3</v>
      </c>
      <c r="AK65" s="132" t="str">
        <f t="shared" si="190"/>
        <v>2003q4</v>
      </c>
      <c r="AL65" s="132" t="str">
        <f t="shared" si="190"/>
        <v>2004q1</v>
      </c>
      <c r="AM65" s="132" t="str">
        <f t="shared" si="190"/>
        <v>2004q2</v>
      </c>
      <c r="AN65" s="132" t="str">
        <f t="shared" si="190"/>
        <v>2004q3</v>
      </c>
      <c r="AO65" s="132" t="str">
        <f t="shared" si="190"/>
        <v>2004q4</v>
      </c>
      <c r="AP65" s="132" t="str">
        <f t="shared" si="190"/>
        <v>2005q1</v>
      </c>
      <c r="AQ65" s="132" t="str">
        <f t="shared" si="190"/>
        <v>2005q2</v>
      </c>
      <c r="AR65" s="132" t="str">
        <f t="shared" si="190"/>
        <v>2005q3</v>
      </c>
      <c r="AS65" s="132" t="str">
        <f t="shared" si="190"/>
        <v>2005q4</v>
      </c>
      <c r="AT65" s="132" t="str">
        <f t="shared" si="190"/>
        <v>2006q1</v>
      </c>
      <c r="AU65" s="132" t="str">
        <f t="shared" si="190"/>
        <v>2006q2</v>
      </c>
      <c r="AV65" s="132" t="str">
        <f t="shared" si="190"/>
        <v>2006q3</v>
      </c>
      <c r="AW65" s="132" t="str">
        <f t="shared" si="190"/>
        <v>2006q4</v>
      </c>
      <c r="AX65" s="132" t="str">
        <f t="shared" si="190"/>
        <v>2007q1</v>
      </c>
      <c r="AY65" s="132" t="str">
        <f t="shared" si="190"/>
        <v>2007q2</v>
      </c>
      <c r="AZ65" s="132" t="str">
        <f t="shared" si="190"/>
        <v>2007q3</v>
      </c>
      <c r="BA65" s="132" t="str">
        <f t="shared" si="190"/>
        <v>2007q4</v>
      </c>
      <c r="BB65" s="132" t="str">
        <f t="shared" si="190"/>
        <v>2008q1</v>
      </c>
      <c r="BC65" s="132" t="str">
        <f t="shared" si="190"/>
        <v>2008q2</v>
      </c>
      <c r="BD65" s="132" t="str">
        <f t="shared" si="190"/>
        <v>2008q3</v>
      </c>
      <c r="BE65" s="132" t="str">
        <f t="shared" si="190"/>
        <v>2008q4</v>
      </c>
      <c r="BF65" s="132" t="str">
        <f t="shared" si="190"/>
        <v>2009q1</v>
      </c>
      <c r="BG65" s="132" t="str">
        <f t="shared" si="190"/>
        <v>2009q2</v>
      </c>
      <c r="BH65" s="132" t="str">
        <f t="shared" si="190"/>
        <v>2009q3</v>
      </c>
      <c r="BI65" s="132" t="str">
        <f>BI45</f>
        <v>2009q4</v>
      </c>
      <c r="BJ65" s="132" t="str">
        <f t="shared" ref="BJ65:BM65" si="191">BJ45</f>
        <v>2010q1</v>
      </c>
      <c r="BK65" s="132" t="str">
        <f t="shared" si="191"/>
        <v>2010q2</v>
      </c>
      <c r="BL65" s="132" t="str">
        <f t="shared" si="191"/>
        <v>2010q3</v>
      </c>
      <c r="BM65" s="132" t="str">
        <f t="shared" si="191"/>
        <v>2010q4</v>
      </c>
      <c r="BN65" s="132" t="str">
        <f t="shared" ref="BN65:BR65" si="192">BN45</f>
        <v>2011q1</v>
      </c>
      <c r="BO65" s="132" t="str">
        <f t="shared" si="192"/>
        <v>2011q2</v>
      </c>
      <c r="BP65" s="132" t="str">
        <f t="shared" si="192"/>
        <v>2011q3</v>
      </c>
      <c r="BQ65" s="132" t="str">
        <f t="shared" si="192"/>
        <v>2011q4</v>
      </c>
      <c r="BR65" s="132" t="str">
        <f t="shared" si="192"/>
        <v>2012q1</v>
      </c>
      <c r="BS65" s="132" t="str">
        <f t="shared" ref="BS65:BT65" si="193">BS45</f>
        <v>2012q2</v>
      </c>
      <c r="BT65" s="132" t="str">
        <f t="shared" si="193"/>
        <v>2012q3</v>
      </c>
      <c r="BU65" s="132" t="str">
        <f t="shared" ref="BU65:CB65" si="194">BU45</f>
        <v>2012q4</v>
      </c>
      <c r="BV65" s="132" t="str">
        <f t="shared" si="194"/>
        <v>2013q1</v>
      </c>
      <c r="BW65" s="132" t="str">
        <f t="shared" si="194"/>
        <v>2013q2</v>
      </c>
      <c r="BX65" s="132" t="str">
        <f t="shared" si="194"/>
        <v>2013q3</v>
      </c>
      <c r="BY65" s="132" t="str">
        <f t="shared" si="194"/>
        <v>2013q4</v>
      </c>
      <c r="BZ65" s="132" t="str">
        <f t="shared" ref="BZ65:CB65" si="195">BZ45</f>
        <v>2014q1</v>
      </c>
      <c r="CA65" s="132" t="str">
        <f t="shared" si="195"/>
        <v>2014q2</v>
      </c>
      <c r="CB65" s="132" t="str">
        <f t="shared" si="195"/>
        <v>2014q3</v>
      </c>
    </row>
    <row r="66" spans="1:80" ht="13.5" thickTop="1">
      <c r="A66" s="53" t="s">
        <v>0</v>
      </c>
      <c r="B66" s="135"/>
      <c r="C66" s="61">
        <f t="shared" ref="C66:C81" si="196">(C26-B26)/B26*100</f>
        <v>6.0372563289756727</v>
      </c>
      <c r="D66" s="61">
        <f t="shared" ref="D66:D81" si="197">(D26-C26)/C26*100</f>
        <v>1.5202072168702001</v>
      </c>
      <c r="E66" s="61">
        <f t="shared" ref="E66:E81" si="198">(E26-D26)/D26*100</f>
        <v>-4.0116705134994897</v>
      </c>
      <c r="F66" s="61">
        <f t="shared" ref="F66:F81" si="199">(F26-E26)/E26*100</f>
        <v>0.98799098907706662</v>
      </c>
      <c r="G66" s="61">
        <f t="shared" ref="G66:G81" si="200">(G26-F26)/F26*100</f>
        <v>4.7393319249139205</v>
      </c>
      <c r="H66" s="61">
        <f t="shared" ref="H66:H81" si="201">(H26-G26)/G26*100</f>
        <v>0.94984509542097029</v>
      </c>
      <c r="I66" s="61">
        <f t="shared" ref="I66:I81" si="202">(I26-H26)/H26*100</f>
        <v>-3.9737130070947888</v>
      </c>
      <c r="J66" s="61">
        <f t="shared" ref="J66:J81" si="203">(J26-I26)/I26*100</f>
        <v>5.1510192223426534</v>
      </c>
      <c r="K66" s="61">
        <f t="shared" ref="K66:K81" si="204">(K26-J26)/J26*100</f>
        <v>4.7113494958944946</v>
      </c>
      <c r="L66" s="61">
        <f t="shared" ref="L66:L81" si="205">(L26-K26)/K26*100</f>
        <v>1.2982497431312636</v>
      </c>
      <c r="M66" s="61">
        <f t="shared" ref="M66:M81" si="206">(M26-L26)/L26*100</f>
        <v>-3.9281584130758476</v>
      </c>
      <c r="N66" s="61">
        <f t="shared" ref="N66:N81" si="207">(N26-M26)/M26*100</f>
        <v>14.097878385650272</v>
      </c>
      <c r="O66" s="61">
        <f t="shared" ref="O66:O81" si="208">(O26-N26)/N26*100</f>
        <v>4.8089768847137391</v>
      </c>
      <c r="P66" s="61">
        <f t="shared" ref="P66:P81" si="209">(P26-O26)/O26*100</f>
        <v>0.4699023276743729</v>
      </c>
      <c r="Q66" s="61">
        <f t="shared" ref="Q66:Q81" si="210">(Q26-P26)/P26*100</f>
        <v>-3.9158670544186065</v>
      </c>
      <c r="R66" s="61">
        <f t="shared" ref="R66:R81" si="211">(R26-Q26)/Q26*100</f>
        <v>-1.599357146115439</v>
      </c>
      <c r="S66" s="61">
        <f t="shared" ref="S66:S81" si="212">(S26-R26)/R26*100</f>
        <v>5.6049549505840774</v>
      </c>
      <c r="T66" s="61">
        <f t="shared" ref="T66:T81" si="213">(T26-S26)/S26*100</f>
        <v>-1.0768484125872244</v>
      </c>
      <c r="U66" s="61">
        <f t="shared" ref="U66:U81" si="214">(U26-T26)/T26*100</f>
        <v>-5.6239948968644056</v>
      </c>
      <c r="V66" s="61">
        <f t="shared" ref="V66:V81" si="215">(V26-U26)/U26*100</f>
        <v>7.2430373178813898</v>
      </c>
      <c r="W66" s="61">
        <f t="shared" ref="W66:W81" si="216">(W26-V26)/V26*100</f>
        <v>6.08845993701454</v>
      </c>
      <c r="X66" s="61">
        <f t="shared" ref="X66:X81" si="217">(X26-W26)/W26*100</f>
        <v>-0.7083926512751294</v>
      </c>
      <c r="Y66" s="61">
        <f t="shared" ref="Y66:Y81" si="218">(Y26-X26)/X26*100</f>
        <v>-4.8125270457617813</v>
      </c>
      <c r="Z66" s="61">
        <f t="shared" ref="Z66:Z81" si="219">(Z26-Y26)/Y26*100</f>
        <v>10.931751933011729</v>
      </c>
      <c r="AA66" s="61">
        <f t="shared" ref="AA66:AA81" si="220">(AA26-Z26)/Z26*100</f>
        <v>5.1760777191087941</v>
      </c>
      <c r="AB66" s="61">
        <f t="shared" ref="AB66:AB81" si="221">(AB26-AA26)/AA26*100</f>
        <v>-1.1963891917594438</v>
      </c>
      <c r="AC66" s="61">
        <f t="shared" ref="AC66:AC81" si="222">(AC26-AB26)/AB26*100</f>
        <v>-4.5179887754023804</v>
      </c>
      <c r="AD66" s="61">
        <f t="shared" ref="AD66:AD81" si="223">(AD26-AC26)/AC26*100</f>
        <v>7.1753771411147653</v>
      </c>
      <c r="AE66" s="61">
        <f t="shared" ref="AE66:AE81" si="224">(AE26-AD26)/AD26*100</f>
        <v>11.605709091357358</v>
      </c>
      <c r="AF66" s="61">
        <f t="shared" ref="AF66:AF81" si="225">(AF26-AE26)/AE26*100</f>
        <v>2.322924872071757</v>
      </c>
      <c r="AG66" s="61">
        <f t="shared" ref="AG66:AG81" si="226">(AG26-AF26)/AF26*100</f>
        <v>-6.3175744242319753</v>
      </c>
      <c r="AH66" s="61">
        <f t="shared" ref="AH66:AH81" si="227">(AH26-AG26)/AG26*100</f>
        <v>13.886455237615101</v>
      </c>
      <c r="AI66" s="61">
        <f t="shared" ref="AI66:AI81" si="228">(AI26-AH26)/AH26*100</f>
        <v>6.7022118997952518</v>
      </c>
      <c r="AJ66" s="61">
        <f t="shared" ref="AJ66:AJ81" si="229">(AJ26-AI26)/AI26*100</f>
        <v>0.67547668282412254</v>
      </c>
      <c r="AK66" s="61">
        <f t="shared" ref="AK66:AK81" si="230">(AK26-AJ26)/AJ26*100</f>
        <v>-6.409386624519632</v>
      </c>
      <c r="AL66" s="61">
        <f t="shared" ref="AL66:AL81" si="231">(AL26-AK26)/AK26*100</f>
        <v>0.52685979784575243</v>
      </c>
      <c r="AM66" s="61">
        <f t="shared" ref="AM66:AM81" si="232">(AM26-AL26)/AL26*100</f>
        <v>5.1655961419089813</v>
      </c>
      <c r="AN66" s="61">
        <f t="shared" ref="AN66:AN81" si="233">(AN26-AM26)/AM26*100</f>
        <v>0.15490462775351976</v>
      </c>
      <c r="AO66" s="61">
        <f t="shared" ref="AO66:AO81" si="234">(AO26-AN26)/AN26*100</f>
        <v>-6.2898962866520511</v>
      </c>
      <c r="AP66" s="61">
        <f t="shared" ref="AP66:AP81" si="235">(AP26-AO26)/AO26*100</f>
        <v>-10.701876757774732</v>
      </c>
      <c r="AQ66" s="61">
        <f t="shared" ref="AQ66:AQ81" si="236">(AQ26-AP26)/AP26*100</f>
        <v>5.539213146820023</v>
      </c>
      <c r="AR66" s="61">
        <f t="shared" ref="AR66:AR81" si="237">(AR26-AQ26)/AQ26*100</f>
        <v>3.2986519787457342</v>
      </c>
      <c r="AS66" s="61">
        <f t="shared" ref="AS66:AS81" si="238">(AS26-AR26)/AR26*100</f>
        <v>-6.2411830355726758</v>
      </c>
      <c r="AT66" s="61">
        <f t="shared" ref="AT66:AT81" si="239">(AT26-AS26)/AS26*100</f>
        <v>10.482196605418176</v>
      </c>
      <c r="AU66" s="61">
        <f t="shared" ref="AU66:AU81" si="240">(AU26-AT26)/AT26*100</f>
        <v>5.1596697054465066</v>
      </c>
      <c r="AV66" s="61">
        <f t="shared" ref="AV66:AV81" si="241">(AV26-AU26)/AU26*100</f>
        <v>3.0912434808123046</v>
      </c>
      <c r="AW66" s="61">
        <f t="shared" ref="AW66:AW81" si="242">(AW26-AV26)/AV26*100</f>
        <v>-3.9870698566321834</v>
      </c>
      <c r="AX66" s="61">
        <f t="shared" ref="AX66:AX81" si="243">(AX26-AW26)/AW26*100</f>
        <v>13.622167490761445</v>
      </c>
      <c r="AY66" s="61">
        <f t="shared" ref="AY66:AY81" si="244">(AY26-AX26)/AX26*100</f>
        <v>4.916908249781704</v>
      </c>
      <c r="AZ66" s="61">
        <f t="shared" ref="AZ66:AZ81" si="245">(AZ26-AY26)/AY26*100</f>
        <v>3.0636130690433956</v>
      </c>
      <c r="BA66" s="61">
        <f t="shared" ref="BA66:BA81" si="246">(BA26-AZ26)/AZ26*100</f>
        <v>-3.5500129493131674</v>
      </c>
      <c r="BB66" s="61">
        <f t="shared" ref="BB66:BB81" si="247">(BB26-BA26)/BA26*100</f>
        <v>13.847860089806993</v>
      </c>
      <c r="BC66" s="61">
        <f t="shared" ref="BC66:BC81" si="248">(BC26-BB26)/BB26*100</f>
        <v>1.9610613064506348</v>
      </c>
      <c r="BD66" s="61">
        <f t="shared" ref="BD66:BD81" si="249">(BD26-BC26)/BC26*100</f>
        <v>2.4093832918484095</v>
      </c>
      <c r="BE66" s="61">
        <f t="shared" ref="BE66:BE81" si="250">(BE26-BD26)/BD26*100</f>
        <v>-2.0739340190094491</v>
      </c>
      <c r="BF66" s="61">
        <f t="shared" ref="BF66:BF81" si="251">(BF26-BE26)/BE26*100</f>
        <v>9.5489390105089278</v>
      </c>
      <c r="BG66" s="61">
        <f t="shared" ref="BG66:BG81" si="252">(BG26-BF26)/BF26*100</f>
        <v>0.71773080841063808</v>
      </c>
      <c r="BH66" s="61">
        <f t="shared" ref="BH66:BH81" si="253">(BH26-BG26)/BG26*100</f>
        <v>1.1727458679748881</v>
      </c>
      <c r="BI66" s="61">
        <f t="shared" ref="BI66:BI81" si="254">(BI26-BH26)/BH26*100</f>
        <v>-4.6157920786448061</v>
      </c>
      <c r="BJ66" s="61">
        <f t="shared" ref="BJ66:BJ81" si="255">(BJ26-BI26)/BI26*100</f>
        <v>12.954694802878292</v>
      </c>
      <c r="BK66" s="61">
        <f t="shared" ref="BK66:BK81" si="256">(BK26-BJ26)/BJ26*100</f>
        <v>1.8795758378748837</v>
      </c>
      <c r="BL66" s="61">
        <f t="shared" ref="BL66:BL81" si="257">(BL26-BK26)/BK26*100</f>
        <v>1.2082481781488432</v>
      </c>
      <c r="BM66" s="61">
        <f t="shared" ref="BM66:BM81" si="258">(BM26-BL26)/BL26*100</f>
        <v>-6.4069073104448693</v>
      </c>
      <c r="BN66" s="61">
        <f t="shared" ref="BN66:BN79" si="259">(BN26-BM26)/BM26*100</f>
        <v>15.841042325626981</v>
      </c>
      <c r="BO66" s="61">
        <f t="shared" ref="BO66:BO79" si="260">(BO26-BN26)/BN26*100</f>
        <v>3.2262517215560984</v>
      </c>
      <c r="BP66" s="61">
        <f t="shared" ref="BP66:BP79" si="261">(BP26-BO26)/BO26*100</f>
        <v>-0.63548822716715503</v>
      </c>
      <c r="BQ66" s="61">
        <f t="shared" ref="BQ66:BQ79" si="262">(BQ26-BP26)/BP26*100</f>
        <v>-3.0254722477262606</v>
      </c>
      <c r="BR66" s="61">
        <f t="shared" ref="BR66:BR79" si="263">(BR26-BQ26)/BQ26*100</f>
        <v>11.095255607056785</v>
      </c>
      <c r="BS66" s="61">
        <f t="shared" ref="BS66:BS79" si="264">(BS26-BR26)/BR26*100</f>
        <v>3.1184491724994845</v>
      </c>
      <c r="BT66" s="61">
        <f t="shared" ref="BT66:BT79" si="265">(BT26-BS26)/BS26*100</f>
        <v>-0.7760590504002387</v>
      </c>
      <c r="BU66" s="61">
        <f t="shared" ref="BU66:BU79" si="266">(BU26-BT26)/BT26*100</f>
        <v>-2.5318890791121853</v>
      </c>
      <c r="BV66" s="61">
        <f t="shared" ref="BV66:BV79" si="267">(BV26-BU26)/BU26*100</f>
        <v>7.6484191979143707</v>
      </c>
      <c r="BW66" s="61">
        <f t="shared" ref="BW66:BW79" si="268">(BW26-BV26)/BV26*100</f>
        <v>4.2498589489365228</v>
      </c>
      <c r="BX66" s="61">
        <f t="shared" ref="BX66:BX79" si="269">(BX26-BW26)/BW26*100</f>
        <v>-1.4322275565546987</v>
      </c>
      <c r="BY66" s="61">
        <f t="shared" ref="BY66:BY79" si="270">(BY26-BX26)/BX26*100</f>
        <v>-2.9122102645444765</v>
      </c>
      <c r="BZ66" s="61">
        <f t="shared" ref="BZ66:BZ79" si="271">(BZ26-BY26)/BY26*100</f>
        <v>2.5106814213018924</v>
      </c>
      <c r="CA66" s="61">
        <f t="shared" ref="CA66:CA79" si="272">(CA26-BZ26)/BZ26*100</f>
        <v>5.1403518931245769</v>
      </c>
      <c r="CB66" s="61">
        <f t="shared" ref="CB66:CB79" si="273">(CB26-CA26)/CA26*100</f>
        <v>2.4371580899736496</v>
      </c>
    </row>
    <row r="67" spans="1:80">
      <c r="A67" s="54" t="s">
        <v>1</v>
      </c>
      <c r="B67" s="136"/>
      <c r="C67" s="63">
        <f t="shared" si="196"/>
        <v>7.5460989248421484</v>
      </c>
      <c r="D67" s="63">
        <f t="shared" si="197"/>
        <v>-0.42759389974033585</v>
      </c>
      <c r="E67" s="63">
        <f t="shared" si="198"/>
        <v>-7.9670428948287668</v>
      </c>
      <c r="F67" s="63">
        <f t="shared" si="199"/>
        <v>1.8624241901754108</v>
      </c>
      <c r="G67" s="63">
        <f t="shared" si="200"/>
        <v>7.5293062200957372</v>
      </c>
      <c r="H67" s="63">
        <f t="shared" si="201"/>
        <v>-0.43328568488619179</v>
      </c>
      <c r="I67" s="63">
        <f t="shared" si="202"/>
        <v>-7.9364281325065624</v>
      </c>
      <c r="J67" s="63">
        <f t="shared" si="203"/>
        <v>7.266875650415666</v>
      </c>
      <c r="K67" s="63">
        <f t="shared" si="204"/>
        <v>7.5837742504409169</v>
      </c>
      <c r="L67" s="63">
        <f t="shared" si="205"/>
        <v>-0.40049802863661427</v>
      </c>
      <c r="M67" s="63">
        <f t="shared" si="206"/>
        <v>-8.0234181302998255</v>
      </c>
      <c r="N67" s="63">
        <f t="shared" si="207"/>
        <v>21.87944633442542</v>
      </c>
      <c r="O67" s="63">
        <f t="shared" si="208"/>
        <v>7.6150710806243262</v>
      </c>
      <c r="P67" s="63">
        <f t="shared" si="209"/>
        <v>-0.45265588914554605</v>
      </c>
      <c r="Q67" s="63">
        <f t="shared" si="210"/>
        <v>-8.0363771343726444</v>
      </c>
      <c r="R67" s="63">
        <f t="shared" si="211"/>
        <v>0.65342284896943892</v>
      </c>
      <c r="S67" s="63">
        <f t="shared" si="212"/>
        <v>6.6353964077336691</v>
      </c>
      <c r="T67" s="63">
        <f t="shared" si="213"/>
        <v>-3.5618495869541911</v>
      </c>
      <c r="U67" s="63">
        <f t="shared" si="214"/>
        <v>-8.8107687173211406</v>
      </c>
      <c r="V67" s="63">
        <f t="shared" si="215"/>
        <v>10.307245755161889</v>
      </c>
      <c r="W67" s="63">
        <f t="shared" si="216"/>
        <v>8.7023060979982159</v>
      </c>
      <c r="X67" s="63">
        <f t="shared" si="217"/>
        <v>-2.4175382139983865</v>
      </c>
      <c r="Y67" s="63">
        <f t="shared" si="218"/>
        <v>-8.8948431509955146</v>
      </c>
      <c r="Z67" s="63">
        <f t="shared" si="219"/>
        <v>15.451791005729989</v>
      </c>
      <c r="AA67" s="63">
        <f t="shared" si="220"/>
        <v>7.2594545270201687</v>
      </c>
      <c r="AB67" s="63">
        <f t="shared" si="221"/>
        <v>-3.5920219302391558</v>
      </c>
      <c r="AC67" s="63">
        <f t="shared" si="222"/>
        <v>-9.0989312677713343</v>
      </c>
      <c r="AD67" s="63">
        <f t="shared" si="223"/>
        <v>11.878675415186231</v>
      </c>
      <c r="AE67" s="63">
        <f t="shared" si="224"/>
        <v>16.566626650660286</v>
      </c>
      <c r="AF67" s="63">
        <f t="shared" si="225"/>
        <v>0.59217301750772289</v>
      </c>
      <c r="AG67" s="63">
        <f t="shared" si="226"/>
        <v>-10.954696698233951</v>
      </c>
      <c r="AH67" s="63">
        <f t="shared" si="227"/>
        <v>21.210800212665127</v>
      </c>
      <c r="AI67" s="63">
        <f t="shared" si="228"/>
        <v>10.835992162573472</v>
      </c>
      <c r="AJ67" s="63">
        <f t="shared" si="229"/>
        <v>-0.8107342283222595</v>
      </c>
      <c r="AK67" s="63">
        <f t="shared" si="230"/>
        <v>-10.021375599412172</v>
      </c>
      <c r="AL67" s="63">
        <f t="shared" si="231"/>
        <v>0.38712727840584937</v>
      </c>
      <c r="AM67" s="63">
        <f t="shared" si="232"/>
        <v>7.0235405568984426</v>
      </c>
      <c r="AN67" s="63">
        <f t="shared" si="233"/>
        <v>-0.73766789694250601</v>
      </c>
      <c r="AO67" s="63">
        <f t="shared" si="234"/>
        <v>-10.448420072979147</v>
      </c>
      <c r="AP67" s="63">
        <f t="shared" si="235"/>
        <v>-11.145930024427752</v>
      </c>
      <c r="AQ67" s="63">
        <f t="shared" si="236"/>
        <v>7.8306107444372071</v>
      </c>
      <c r="AR67" s="63">
        <f t="shared" si="237"/>
        <v>0.9827187213747326</v>
      </c>
      <c r="AS67" s="63">
        <f t="shared" si="238"/>
        <v>-11.447303147760794</v>
      </c>
      <c r="AT67" s="63">
        <f t="shared" si="239"/>
        <v>16.581118417289673</v>
      </c>
      <c r="AU67" s="63">
        <f t="shared" si="240"/>
        <v>7.2257670061682644</v>
      </c>
      <c r="AV67" s="63">
        <f t="shared" si="241"/>
        <v>0.92070111617358863</v>
      </c>
      <c r="AW67" s="63">
        <f t="shared" si="242"/>
        <v>-9.366505347943896</v>
      </c>
      <c r="AX67" s="63">
        <f t="shared" si="243"/>
        <v>19.521860636069562</v>
      </c>
      <c r="AY67" s="63">
        <f t="shared" si="244"/>
        <v>6.2804708400813221</v>
      </c>
      <c r="AZ67" s="63">
        <f t="shared" si="245"/>
        <v>1.2736699640432099</v>
      </c>
      <c r="BA67" s="63">
        <f t="shared" si="246"/>
        <v>-9.1427700634078839</v>
      </c>
      <c r="BB67" s="63">
        <f t="shared" si="247"/>
        <v>21.634767952269744</v>
      </c>
      <c r="BC67" s="63">
        <f t="shared" si="248"/>
        <v>1.478115505743085</v>
      </c>
      <c r="BD67" s="63">
        <f t="shared" si="249"/>
        <v>0.55534387457403489</v>
      </c>
      <c r="BE67" s="63">
        <f t="shared" si="250"/>
        <v>-6.3173295757347523</v>
      </c>
      <c r="BF67" s="63">
        <f t="shared" si="251"/>
        <v>15.734223636987855</v>
      </c>
      <c r="BG67" s="63">
        <f t="shared" si="252"/>
        <v>1.1822122713211478</v>
      </c>
      <c r="BH67" s="63">
        <f t="shared" si="253"/>
        <v>-1.1826298292316975</v>
      </c>
      <c r="BI67" s="63">
        <f t="shared" si="254"/>
        <v>-8.8473343856959321</v>
      </c>
      <c r="BJ67" s="63">
        <f t="shared" si="255"/>
        <v>18.065249262455477</v>
      </c>
      <c r="BK67" s="63">
        <f t="shared" si="256"/>
        <v>1.8052241981997132</v>
      </c>
      <c r="BL67" s="63">
        <f t="shared" si="257"/>
        <v>-2.6894236204989475</v>
      </c>
      <c r="BM67" s="63">
        <f t="shared" si="258"/>
        <v>-9.795667721659024</v>
      </c>
      <c r="BN67" s="63">
        <f t="shared" si="259"/>
        <v>22.69236532570136</v>
      </c>
      <c r="BO67" s="63">
        <f t="shared" si="260"/>
        <v>3.3186747808102846</v>
      </c>
      <c r="BP67" s="63">
        <f t="shared" si="261"/>
        <v>-3.5291290440396446</v>
      </c>
      <c r="BQ67" s="63">
        <f t="shared" si="262"/>
        <v>-9.404140649272561</v>
      </c>
      <c r="BR67" s="63">
        <f t="shared" si="263"/>
        <v>19.980485748612285</v>
      </c>
      <c r="BS67" s="63">
        <f t="shared" si="264"/>
        <v>2.6839431768320337</v>
      </c>
      <c r="BT67" s="63">
        <f t="shared" si="265"/>
        <v>-2.1501338032138646</v>
      </c>
      <c r="BU67" s="63">
        <f t="shared" si="266"/>
        <v>-8.8032423691669539</v>
      </c>
      <c r="BV67" s="63">
        <f t="shared" si="267"/>
        <v>15.858285576584588</v>
      </c>
      <c r="BW67" s="63">
        <f t="shared" si="268"/>
        <v>4.3002048890626705</v>
      </c>
      <c r="BX67" s="63">
        <f t="shared" si="269"/>
        <v>-2.4665793776250555</v>
      </c>
      <c r="BY67" s="63">
        <f t="shared" si="270"/>
        <v>-8.9938265348838105</v>
      </c>
      <c r="BZ67" s="63">
        <f t="shared" si="271"/>
        <v>14.733894986741431</v>
      </c>
      <c r="CA67" s="63">
        <f t="shared" si="272"/>
        <v>5.7991729472563529</v>
      </c>
      <c r="CB67" s="63">
        <f t="shared" si="273"/>
        <v>-2.9043930106417375</v>
      </c>
    </row>
    <row r="68" spans="1:80">
      <c r="A68" s="57" t="s">
        <v>2</v>
      </c>
      <c r="B68" s="137"/>
      <c r="C68" s="64">
        <f t="shared" si="196"/>
        <v>1.8157709898536516</v>
      </c>
      <c r="D68" s="64">
        <f t="shared" si="197"/>
        <v>7.276535676881779</v>
      </c>
      <c r="E68" s="64">
        <f t="shared" si="198"/>
        <v>6.8381510250859296</v>
      </c>
      <c r="F68" s="64">
        <f t="shared" si="199"/>
        <v>-1.07823999700812</v>
      </c>
      <c r="G68" s="64">
        <f t="shared" si="200"/>
        <v>-2.0491803278688532</v>
      </c>
      <c r="H68" s="64">
        <f t="shared" si="201"/>
        <v>4.64435146443516</v>
      </c>
      <c r="I68" s="64">
        <f t="shared" si="202"/>
        <v>6.0975609756097322</v>
      </c>
      <c r="J68" s="64">
        <f t="shared" si="203"/>
        <v>0.4848533411152039</v>
      </c>
      <c r="K68" s="64">
        <f t="shared" si="204"/>
        <v>-2.0508451510310302</v>
      </c>
      <c r="L68" s="64">
        <f t="shared" si="205"/>
        <v>5.6907721940115756</v>
      </c>
      <c r="M68" s="64">
        <f t="shared" si="206"/>
        <v>6.0508326850491221</v>
      </c>
      <c r="N68" s="64">
        <f t="shared" si="207"/>
        <v>-2.3471823881174196</v>
      </c>
      <c r="O68" s="64">
        <f t="shared" si="208"/>
        <v>-2.5924645696508914</v>
      </c>
      <c r="P68" s="64">
        <f t="shared" si="209"/>
        <v>3.1582682753726132</v>
      </c>
      <c r="Q68" s="64">
        <f t="shared" si="210"/>
        <v>7.6711386308909555</v>
      </c>
      <c r="R68" s="64">
        <f t="shared" si="211"/>
        <v>-7.0100861899470335</v>
      </c>
      <c r="S68" s="64">
        <f t="shared" si="212"/>
        <v>2.9260763606823783</v>
      </c>
      <c r="T68" s="64">
        <f t="shared" si="213"/>
        <v>5.6163280769048534</v>
      </c>
      <c r="U68" s="64">
        <f t="shared" si="214"/>
        <v>2.2134540943669805</v>
      </c>
      <c r="V68" s="64">
        <f t="shared" si="215"/>
        <v>0.51981796795652491</v>
      </c>
      <c r="W68" s="64">
        <f t="shared" si="216"/>
        <v>-0.20502717886980976</v>
      </c>
      <c r="X68" s="64">
        <f t="shared" si="217"/>
        <v>3.7741091143053525</v>
      </c>
      <c r="Y68" s="64">
        <f t="shared" si="218"/>
        <v>5.2551854356893184</v>
      </c>
      <c r="Z68" s="64">
        <f t="shared" si="219"/>
        <v>1.2831181619766399</v>
      </c>
      <c r="AA68" s="64">
        <f t="shared" si="220"/>
        <v>0.10669511869832907</v>
      </c>
      <c r="AB68" s="64">
        <f t="shared" si="221"/>
        <v>5.0492938982147599</v>
      </c>
      <c r="AC68" s="64">
        <f t="shared" si="222"/>
        <v>6.442612555485093</v>
      </c>
      <c r="AD68" s="64">
        <f t="shared" si="223"/>
        <v>-2.4348914850387819</v>
      </c>
      <c r="AE68" s="64">
        <f t="shared" si="224"/>
        <v>-1.8082092700872739E-2</v>
      </c>
      <c r="AF68" s="64">
        <f t="shared" si="225"/>
        <v>7.0508801543284303</v>
      </c>
      <c r="AG68" s="64">
        <f t="shared" si="226"/>
        <v>5.5855521016353649</v>
      </c>
      <c r="AH68" s="64">
        <f t="shared" si="227"/>
        <v>-1.9693322318424573</v>
      </c>
      <c r="AI68" s="64">
        <f t="shared" si="228"/>
        <v>-4.3626441774921876</v>
      </c>
      <c r="AJ68" s="64">
        <f t="shared" si="229"/>
        <v>5.2858074027818853</v>
      </c>
      <c r="AK68" s="64">
        <f t="shared" si="230"/>
        <v>4.1464557043683481</v>
      </c>
      <c r="AL68" s="64">
        <f t="shared" si="231"/>
        <v>0.87966812165542563</v>
      </c>
      <c r="AM68" s="64">
        <f t="shared" si="232"/>
        <v>0.4974071330299456</v>
      </c>
      <c r="AN68" s="64">
        <f t="shared" si="233"/>
        <v>2.5431760741364586</v>
      </c>
      <c r="AO68" s="64">
        <f t="shared" si="234"/>
        <v>4.4811296534018261</v>
      </c>
      <c r="AP68" s="64">
        <f t="shared" si="235"/>
        <v>-9.7160778243653585</v>
      </c>
      <c r="AQ68" s="64">
        <f t="shared" si="236"/>
        <v>0.53286974638555451</v>
      </c>
      <c r="AR68" s="64">
        <f t="shared" si="237"/>
        <v>8.7259067237243837</v>
      </c>
      <c r="AS68" s="64">
        <f t="shared" si="238"/>
        <v>5.0901856947785094</v>
      </c>
      <c r="AT68" s="64">
        <f t="shared" si="239"/>
        <v>-0.70344465417746271</v>
      </c>
      <c r="AU68" s="64">
        <f t="shared" si="240"/>
        <v>0.71076989134786639</v>
      </c>
      <c r="AV68" s="64">
        <f t="shared" si="241"/>
        <v>8.067392389377348</v>
      </c>
      <c r="AW68" s="64">
        <f t="shared" si="242"/>
        <v>7.5301429563545907</v>
      </c>
      <c r="AX68" s="64">
        <f t="shared" si="243"/>
        <v>2.9758695920307696</v>
      </c>
      <c r="AY68" s="64">
        <f t="shared" si="244"/>
        <v>2.0609217812940028</v>
      </c>
      <c r="AZ68" s="64">
        <f t="shared" si="245"/>
        <v>6.9676532404029849</v>
      </c>
      <c r="BA68" s="64">
        <f t="shared" si="246"/>
        <v>7.9990059027394365</v>
      </c>
      <c r="BB68" s="64">
        <f t="shared" si="247"/>
        <v>0.32016202751291173</v>
      </c>
      <c r="BC68" s="64">
        <f t="shared" si="248"/>
        <v>2.978309120928623</v>
      </c>
      <c r="BD68" s="64">
        <f t="shared" si="249"/>
        <v>6.2577280463737717</v>
      </c>
      <c r="BE68" s="64">
        <f t="shared" si="250"/>
        <v>6.2612109054200342</v>
      </c>
      <c r="BF68" s="64">
        <f t="shared" si="251"/>
        <v>-1.1624015704112718</v>
      </c>
      <c r="BG68" s="64">
        <f t="shared" si="252"/>
        <v>-0.22414175020950078</v>
      </c>
      <c r="BH68" s="64">
        <f t="shared" si="253"/>
        <v>6.0162831372274725</v>
      </c>
      <c r="BI68" s="64">
        <f t="shared" si="254"/>
        <v>3.4949737206051039</v>
      </c>
      <c r="BJ68" s="64">
        <f t="shared" si="255"/>
        <v>4.3272674834185345</v>
      </c>
      <c r="BK68" s="64">
        <f t="shared" si="256"/>
        <v>2.0216215390526622</v>
      </c>
      <c r="BL68" s="64">
        <f t="shared" si="257"/>
        <v>8.6387929268818642</v>
      </c>
      <c r="BM68" s="64">
        <f t="shared" si="258"/>
        <v>-0.6202020127952258</v>
      </c>
      <c r="BN68" s="64">
        <f t="shared" si="259"/>
        <v>5.2217829283516579</v>
      </c>
      <c r="BO68" s="64">
        <f t="shared" si="260"/>
        <v>3.059214979994568</v>
      </c>
      <c r="BP68" s="64">
        <f t="shared" si="261"/>
        <v>4.6073721061071407</v>
      </c>
      <c r="BQ68" s="64">
        <f t="shared" si="262"/>
        <v>7.632819396382212</v>
      </c>
      <c r="BR68" s="64">
        <f t="shared" si="263"/>
        <v>-1.401287380853131</v>
      </c>
      <c r="BS68" s="64">
        <f t="shared" si="264"/>
        <v>3.8620782293891058</v>
      </c>
      <c r="BT68" s="64">
        <f t="shared" si="265"/>
        <v>1.5489062043278008</v>
      </c>
      <c r="BU68" s="64">
        <f t="shared" si="266"/>
        <v>7.6928529654130537</v>
      </c>
      <c r="BV68" s="64">
        <f t="shared" si="267"/>
        <v>-3.6865331193908952</v>
      </c>
      <c r="BW68" s="64">
        <f t="shared" si="268"/>
        <v>4.1662431881556694</v>
      </c>
      <c r="BX68" s="64">
        <f t="shared" si="269"/>
        <v>0.28785833677186801</v>
      </c>
      <c r="BY68" s="64">
        <f t="shared" si="270"/>
        <v>6.9235053592556453</v>
      </c>
      <c r="BZ68" s="64">
        <f t="shared" si="271"/>
        <v>-14.314897469444821</v>
      </c>
      <c r="CA68" s="64">
        <f t="shared" si="272"/>
        <v>3.9260169242126266</v>
      </c>
      <c r="CB68" s="64">
        <f t="shared" si="273"/>
        <v>12.460127601678238</v>
      </c>
    </row>
    <row r="69" spans="1:80">
      <c r="A69" s="53" t="s">
        <v>3</v>
      </c>
      <c r="B69" s="138"/>
      <c r="C69" s="66">
        <f t="shared" si="196"/>
        <v>1.3237963785888172</v>
      </c>
      <c r="D69" s="66">
        <f t="shared" si="197"/>
        <v>5.5379095781384908</v>
      </c>
      <c r="E69" s="66">
        <f t="shared" si="198"/>
        <v>13.570481533771906</v>
      </c>
      <c r="F69" s="66">
        <f t="shared" si="199"/>
        <v>-10.772544189327233</v>
      </c>
      <c r="G69" s="66">
        <f t="shared" si="200"/>
        <v>0.16870850731077158</v>
      </c>
      <c r="H69" s="66">
        <f t="shared" si="201"/>
        <v>5.5576405397170348</v>
      </c>
      <c r="I69" s="66">
        <f t="shared" si="202"/>
        <v>9.524573160762742</v>
      </c>
      <c r="J69" s="66">
        <f t="shared" si="203"/>
        <v>-9.1343268531801112</v>
      </c>
      <c r="K69" s="66">
        <f t="shared" si="204"/>
        <v>2.7923751322100867</v>
      </c>
      <c r="L69" s="66">
        <f t="shared" si="205"/>
        <v>3.9913222106822124</v>
      </c>
      <c r="M69" s="66">
        <f t="shared" si="206"/>
        <v>10.468703359870398</v>
      </c>
      <c r="N69" s="66">
        <f t="shared" si="207"/>
        <v>-7.6983099524186649</v>
      </c>
      <c r="O69" s="66">
        <f t="shared" si="208"/>
        <v>3.3887883961766034</v>
      </c>
      <c r="P69" s="66">
        <f t="shared" si="209"/>
        <v>3.3321922124951859</v>
      </c>
      <c r="Q69" s="66">
        <f t="shared" si="210"/>
        <v>11.92656788397867</v>
      </c>
      <c r="R69" s="66">
        <f t="shared" si="211"/>
        <v>-11.011554848487702</v>
      </c>
      <c r="S69" s="66">
        <f t="shared" si="212"/>
        <v>2.0258450598917745</v>
      </c>
      <c r="T69" s="66">
        <f t="shared" si="213"/>
        <v>2.352628205540872</v>
      </c>
      <c r="U69" s="66">
        <f t="shared" si="214"/>
        <v>13.238867099788607</v>
      </c>
      <c r="V69" s="66">
        <f t="shared" si="215"/>
        <v>-8.7220736583894496</v>
      </c>
      <c r="W69" s="66">
        <f t="shared" si="216"/>
        <v>3.2504176905208757</v>
      </c>
      <c r="X69" s="66">
        <f t="shared" si="217"/>
        <v>3.0772458244405372</v>
      </c>
      <c r="Y69" s="66">
        <f t="shared" si="218"/>
        <v>11.465495834739215</v>
      </c>
      <c r="Z69" s="66">
        <f t="shared" si="219"/>
        <v>-7.6849703008239008</v>
      </c>
      <c r="AA69" s="66">
        <f t="shared" si="220"/>
        <v>1.9907038326128108</v>
      </c>
      <c r="AB69" s="66">
        <f t="shared" si="221"/>
        <v>2.5462973046375401</v>
      </c>
      <c r="AC69" s="66">
        <f t="shared" si="222"/>
        <v>11.926850467536882</v>
      </c>
      <c r="AD69" s="66">
        <f t="shared" si="223"/>
        <v>-9.2686540521400218</v>
      </c>
      <c r="AE69" s="66">
        <f t="shared" si="224"/>
        <v>4.7805770064536777</v>
      </c>
      <c r="AF69" s="66">
        <f t="shared" si="225"/>
        <v>2.7290735723636246</v>
      </c>
      <c r="AG69" s="66">
        <f t="shared" si="226"/>
        <v>11.262123205771829</v>
      </c>
      <c r="AH69" s="66">
        <f t="shared" si="227"/>
        <v>-9.6287514226254718</v>
      </c>
      <c r="AI69" s="66">
        <f t="shared" si="228"/>
        <v>2.5627675331855353</v>
      </c>
      <c r="AJ69" s="66">
        <f t="shared" si="229"/>
        <v>1.6513614076751886</v>
      </c>
      <c r="AK69" s="66">
        <f t="shared" si="230"/>
        <v>12.039744605790597</v>
      </c>
      <c r="AL69" s="66">
        <f t="shared" si="231"/>
        <v>-8.8909373649290782</v>
      </c>
      <c r="AM69" s="66">
        <f t="shared" si="232"/>
        <v>4.1775257828176731</v>
      </c>
      <c r="AN69" s="66">
        <f t="shared" si="233"/>
        <v>1.4993098289562858</v>
      </c>
      <c r="AO69" s="66">
        <f t="shared" si="234"/>
        <v>11.767498835255671</v>
      </c>
      <c r="AP69" s="66">
        <f t="shared" si="235"/>
        <v>-8.0248901337107927</v>
      </c>
      <c r="AQ69" s="66">
        <f t="shared" si="236"/>
        <v>3.6716109538630208</v>
      </c>
      <c r="AR69" s="66">
        <f t="shared" si="237"/>
        <v>1.7242487608992163</v>
      </c>
      <c r="AS69" s="66">
        <f t="shared" si="238"/>
        <v>13.115896146432299</v>
      </c>
      <c r="AT69" s="66">
        <f t="shared" si="239"/>
        <v>-8.3896598264266995</v>
      </c>
      <c r="AU69" s="66">
        <f t="shared" si="240"/>
        <v>5.4777721838863913</v>
      </c>
      <c r="AV69" s="66">
        <f t="shared" si="241"/>
        <v>1.7667794602060778</v>
      </c>
      <c r="AW69" s="66">
        <f t="shared" si="242"/>
        <v>14.379154326478623</v>
      </c>
      <c r="AX69" s="66">
        <f t="shared" si="243"/>
        <v>-6.5585260758973281</v>
      </c>
      <c r="AY69" s="66">
        <f t="shared" si="244"/>
        <v>7.4301687690556086</v>
      </c>
      <c r="AZ69" s="66">
        <f t="shared" si="245"/>
        <v>2.9337292101738339</v>
      </c>
      <c r="BA69" s="66">
        <f t="shared" si="246"/>
        <v>15.372745728306148</v>
      </c>
      <c r="BB69" s="66">
        <f t="shared" si="247"/>
        <v>-10.046539130853475</v>
      </c>
      <c r="BC69" s="66">
        <f t="shared" si="248"/>
        <v>7.678570911133864</v>
      </c>
      <c r="BD69" s="66">
        <f t="shared" si="249"/>
        <v>3.9645370670909426</v>
      </c>
      <c r="BE69" s="66">
        <f t="shared" si="250"/>
        <v>13.144669591641666</v>
      </c>
      <c r="BF69" s="66">
        <f t="shared" si="251"/>
        <v>-15.859857687051896</v>
      </c>
      <c r="BG69" s="66">
        <f t="shared" si="252"/>
        <v>4.9441772979247993</v>
      </c>
      <c r="BH69" s="66">
        <f t="shared" si="253"/>
        <v>6.7388366708737033</v>
      </c>
      <c r="BI69" s="66">
        <f t="shared" si="254"/>
        <v>14.284816757029754</v>
      </c>
      <c r="BJ69" s="66">
        <f t="shared" si="255"/>
        <v>-13.198659401170637</v>
      </c>
      <c r="BK69" s="66">
        <f t="shared" si="256"/>
        <v>6.2256683109361575</v>
      </c>
      <c r="BL69" s="66">
        <f t="shared" si="257"/>
        <v>3.1275708160643139</v>
      </c>
      <c r="BM69" s="66">
        <f t="shared" si="258"/>
        <v>16.015656731599272</v>
      </c>
      <c r="BN69" s="66">
        <f t="shared" si="259"/>
        <v>-14.008445618148837</v>
      </c>
      <c r="BO69" s="66">
        <f t="shared" si="260"/>
        <v>3.9856549964311032</v>
      </c>
      <c r="BP69" s="66">
        <f t="shared" si="261"/>
        <v>2.8809659524290998</v>
      </c>
      <c r="BQ69" s="66">
        <f t="shared" si="262"/>
        <v>15.887138787571359</v>
      </c>
      <c r="BR69" s="66">
        <f t="shared" si="263"/>
        <v>-12.271762406038263</v>
      </c>
      <c r="BS69" s="66">
        <f t="shared" si="264"/>
        <v>4.6808259640319481</v>
      </c>
      <c r="BT69" s="66">
        <f t="shared" si="265"/>
        <v>2.6631338542330627</v>
      </c>
      <c r="BU69" s="66">
        <f t="shared" si="266"/>
        <v>15.921993935278833</v>
      </c>
      <c r="BV69" s="66">
        <f t="shared" si="267"/>
        <v>-12.087185513294095</v>
      </c>
      <c r="BW69" s="66">
        <f t="shared" si="268"/>
        <v>5.3122316413867026</v>
      </c>
      <c r="BX69" s="66">
        <f t="shared" si="269"/>
        <v>1.7076740558230856</v>
      </c>
      <c r="BY69" s="66">
        <f t="shared" si="270"/>
        <v>15.425112648060843</v>
      </c>
      <c r="BZ69" s="66">
        <f t="shared" si="271"/>
        <v>-12.508323696403622</v>
      </c>
      <c r="CA69" s="66">
        <f t="shared" si="272"/>
        <v>4.9682080114576941</v>
      </c>
      <c r="CB69" s="66">
        <f t="shared" si="273"/>
        <v>1.5087508409425356</v>
      </c>
    </row>
    <row r="70" spans="1:80">
      <c r="A70" s="54" t="s">
        <v>4</v>
      </c>
      <c r="B70" s="136"/>
      <c r="C70" s="63">
        <f t="shared" si="196"/>
        <v>0.25907920203606039</v>
      </c>
      <c r="D70" s="63">
        <f t="shared" si="197"/>
        <v>6.8241445878365115</v>
      </c>
      <c r="E70" s="63">
        <f t="shared" si="198"/>
        <v>14.889208895162511</v>
      </c>
      <c r="F70" s="63">
        <f t="shared" si="199"/>
        <v>-11.298944319550287</v>
      </c>
      <c r="G70" s="63">
        <f t="shared" si="200"/>
        <v>-0.92683405256962881</v>
      </c>
      <c r="H70" s="63">
        <f t="shared" si="201"/>
        <v>6.285488010974313</v>
      </c>
      <c r="I70" s="63">
        <f t="shared" si="202"/>
        <v>9.8928880314017817</v>
      </c>
      <c r="J70" s="63">
        <f t="shared" si="203"/>
        <v>-9.7520807404913139</v>
      </c>
      <c r="K70" s="63">
        <f t="shared" si="204"/>
        <v>1.7699589691329947</v>
      </c>
      <c r="L70" s="63">
        <f t="shared" si="205"/>
        <v>4.4269941236923325</v>
      </c>
      <c r="M70" s="63">
        <f t="shared" si="206"/>
        <v>10.939021928385779</v>
      </c>
      <c r="N70" s="63">
        <f t="shared" si="207"/>
        <v>-4.5138299074029087</v>
      </c>
      <c r="O70" s="63">
        <f t="shared" si="208"/>
        <v>2.6136026136026125</v>
      </c>
      <c r="P70" s="63">
        <f t="shared" si="209"/>
        <v>3.5021707670043254</v>
      </c>
      <c r="Q70" s="63">
        <f t="shared" si="210"/>
        <v>12.751677852348974</v>
      </c>
      <c r="R70" s="63">
        <f t="shared" si="211"/>
        <v>-10.906132619491117</v>
      </c>
      <c r="S70" s="63">
        <f t="shared" si="212"/>
        <v>2.1999662409272451</v>
      </c>
      <c r="T70" s="63">
        <f t="shared" si="213"/>
        <v>2.6150627615062776</v>
      </c>
      <c r="U70" s="63">
        <f t="shared" si="214"/>
        <v>13.235688609903953</v>
      </c>
      <c r="V70" s="63">
        <f t="shared" si="215"/>
        <v>-7.9536906695421514</v>
      </c>
      <c r="W70" s="63">
        <f t="shared" si="216"/>
        <v>3.6203775536591638</v>
      </c>
      <c r="X70" s="63">
        <f t="shared" si="217"/>
        <v>2.8300474170202246</v>
      </c>
      <c r="Y70" s="63">
        <f t="shared" si="218"/>
        <v>11.746432385205313</v>
      </c>
      <c r="Z70" s="63">
        <f t="shared" si="219"/>
        <v>-9.4377719736133319</v>
      </c>
      <c r="AA70" s="63">
        <f t="shared" si="220"/>
        <v>2.282252971234962</v>
      </c>
      <c r="AB70" s="63">
        <f t="shared" si="221"/>
        <v>2.3099160795980809</v>
      </c>
      <c r="AC70" s="63">
        <f t="shared" si="222"/>
        <v>12.380664984088668</v>
      </c>
      <c r="AD70" s="63">
        <f t="shared" si="223"/>
        <v>-6.1341621597905087</v>
      </c>
      <c r="AE70" s="63">
        <f t="shared" si="224"/>
        <v>4.8073367672476701</v>
      </c>
      <c r="AF70" s="63">
        <f t="shared" si="225"/>
        <v>2.5938308931215919</v>
      </c>
      <c r="AG70" s="63">
        <f t="shared" si="226"/>
        <v>11.005902774167904</v>
      </c>
      <c r="AH70" s="63">
        <f t="shared" si="227"/>
        <v>-9.5720382379678384</v>
      </c>
      <c r="AI70" s="63">
        <f t="shared" si="228"/>
        <v>2.134024381441165</v>
      </c>
      <c r="AJ70" s="63">
        <f t="shared" si="229"/>
        <v>1.2598519500314729</v>
      </c>
      <c r="AK70" s="63">
        <f t="shared" si="230"/>
        <v>11.97788205278032</v>
      </c>
      <c r="AL70" s="63">
        <f t="shared" si="231"/>
        <v>-8.3217383128620828</v>
      </c>
      <c r="AM70" s="63">
        <f t="shared" si="232"/>
        <v>3.4689761601022071</v>
      </c>
      <c r="AN70" s="63">
        <f t="shared" si="233"/>
        <v>1.1989814311089597</v>
      </c>
      <c r="AO70" s="63">
        <f t="shared" si="234"/>
        <v>11.403245437200264</v>
      </c>
      <c r="AP70" s="63">
        <f t="shared" si="235"/>
        <v>-7.229667345433116</v>
      </c>
      <c r="AQ70" s="63">
        <f t="shared" si="236"/>
        <v>1.8246066570716972</v>
      </c>
      <c r="AR70" s="63">
        <f t="shared" si="237"/>
        <v>1.5394085133972244</v>
      </c>
      <c r="AS70" s="63">
        <f t="shared" si="238"/>
        <v>12.939082241196143</v>
      </c>
      <c r="AT70" s="63">
        <f t="shared" si="239"/>
        <v>-7.5605914436415196</v>
      </c>
      <c r="AU70" s="63">
        <f t="shared" si="240"/>
        <v>4.1910888640497594</v>
      </c>
      <c r="AV70" s="63">
        <f t="shared" si="241"/>
        <v>1.6438044821619697</v>
      </c>
      <c r="AW70" s="63">
        <f t="shared" si="242"/>
        <v>15.051649719337098</v>
      </c>
      <c r="AX70" s="63">
        <f t="shared" si="243"/>
        <v>-6.9126073477773149</v>
      </c>
      <c r="AY70" s="63">
        <f t="shared" si="244"/>
        <v>4.7037870918674693</v>
      </c>
      <c r="AZ70" s="63">
        <f t="shared" si="245"/>
        <v>2.8042518372595651</v>
      </c>
      <c r="BA70" s="63">
        <f t="shared" si="246"/>
        <v>16.150180353334555</v>
      </c>
      <c r="BB70" s="63">
        <f t="shared" si="247"/>
        <v>-8.2877689141965423</v>
      </c>
      <c r="BC70" s="63">
        <f t="shared" si="248"/>
        <v>4.8732845256539123</v>
      </c>
      <c r="BD70" s="63">
        <f t="shared" si="249"/>
        <v>3.6756329672865928</v>
      </c>
      <c r="BE70" s="63">
        <f t="shared" si="250"/>
        <v>14.054152429091635</v>
      </c>
      <c r="BF70" s="63">
        <f t="shared" si="251"/>
        <v>-15.167697060600277</v>
      </c>
      <c r="BG70" s="63">
        <f t="shared" si="252"/>
        <v>1.9752573414228596</v>
      </c>
      <c r="BH70" s="63">
        <f t="shared" si="253"/>
        <v>6.7775635519191084</v>
      </c>
      <c r="BI70" s="63">
        <f t="shared" si="254"/>
        <v>14.601714441336799</v>
      </c>
      <c r="BJ70" s="63">
        <f t="shared" si="255"/>
        <v>-10.499499983720215</v>
      </c>
      <c r="BK70" s="63">
        <f t="shared" si="256"/>
        <v>3.3694298088165229</v>
      </c>
      <c r="BL70" s="63">
        <f t="shared" si="257"/>
        <v>3.3322282524168516</v>
      </c>
      <c r="BM70" s="63">
        <f t="shared" si="258"/>
        <v>16.942972857892606</v>
      </c>
      <c r="BN70" s="63">
        <f t="shared" si="259"/>
        <v>-13.358483873920859</v>
      </c>
      <c r="BO70" s="63">
        <f t="shared" si="260"/>
        <v>1.4491400451399263</v>
      </c>
      <c r="BP70" s="63">
        <f t="shared" si="261"/>
        <v>2.1374530027670477</v>
      </c>
      <c r="BQ70" s="63">
        <f t="shared" si="262"/>
        <v>17.346443682417949</v>
      </c>
      <c r="BR70" s="63">
        <f t="shared" si="263"/>
        <v>-10.688207967926171</v>
      </c>
      <c r="BS70" s="63">
        <f t="shared" si="264"/>
        <v>1.6339172335133834</v>
      </c>
      <c r="BT70" s="63">
        <f t="shared" si="265"/>
        <v>2.5341590479746583</v>
      </c>
      <c r="BU70" s="63">
        <f t="shared" si="266"/>
        <v>17.335031853728232</v>
      </c>
      <c r="BV70" s="63">
        <f t="shared" si="267"/>
        <v>-10.507647954903142</v>
      </c>
      <c r="BW70" s="63">
        <f t="shared" si="268"/>
        <v>2.570699100318254</v>
      </c>
      <c r="BX70" s="63">
        <f t="shared" si="269"/>
        <v>2.0708362741009929</v>
      </c>
      <c r="BY70" s="63">
        <f t="shared" si="270"/>
        <v>16.315959889615776</v>
      </c>
      <c r="BZ70" s="63">
        <f t="shared" si="271"/>
        <v>-10.727111692045305</v>
      </c>
      <c r="CA70" s="63">
        <f t="shared" si="272"/>
        <v>2.2678838349334476</v>
      </c>
      <c r="CB70" s="63">
        <f t="shared" si="273"/>
        <v>1.8127165506206793</v>
      </c>
    </row>
    <row r="71" spans="1:80">
      <c r="A71" s="54" t="s">
        <v>5</v>
      </c>
      <c r="B71" s="136"/>
      <c r="C71" s="63">
        <f t="shared" si="196"/>
        <v>12.618587086672179</v>
      </c>
      <c r="D71" s="63">
        <f t="shared" si="197"/>
        <v>5.0952809356342552</v>
      </c>
      <c r="E71" s="63">
        <f t="shared" si="198"/>
        <v>5.0583657587548583</v>
      </c>
      <c r="F71" s="63">
        <f t="shared" si="199"/>
        <v>-1.3505975166164454</v>
      </c>
      <c r="G71" s="63">
        <f t="shared" si="200"/>
        <v>11.55849955343853</v>
      </c>
      <c r="H71" s="63">
        <f t="shared" si="201"/>
        <v>5.5020348255387113</v>
      </c>
      <c r="I71" s="63">
        <f t="shared" si="202"/>
        <v>5.8955209723214992</v>
      </c>
      <c r="J71" s="63">
        <f t="shared" si="203"/>
        <v>-11.996261487545258</v>
      </c>
      <c r="K71" s="63">
        <f t="shared" si="204"/>
        <v>11.797372341866447</v>
      </c>
      <c r="L71" s="63">
        <f t="shared" si="205"/>
        <v>4.1919069542040308</v>
      </c>
      <c r="M71" s="63">
        <f t="shared" si="206"/>
        <v>5.5581395348837237</v>
      </c>
      <c r="N71" s="63">
        <f t="shared" si="207"/>
        <v>-18.837006575080309</v>
      </c>
      <c r="O71" s="63">
        <f t="shared" si="208"/>
        <v>11.969532100108816</v>
      </c>
      <c r="P71" s="63">
        <f t="shared" si="209"/>
        <v>5.3267735665694715</v>
      </c>
      <c r="Q71" s="63">
        <f t="shared" si="210"/>
        <v>8.0156853699325072</v>
      </c>
      <c r="R71" s="63">
        <f t="shared" si="211"/>
        <v>-5.2844131825685503</v>
      </c>
      <c r="S71" s="63">
        <f t="shared" si="212"/>
        <v>3.6417100203573916</v>
      </c>
      <c r="T71" s="63">
        <f t="shared" si="213"/>
        <v>3.0881711043212596</v>
      </c>
      <c r="U71" s="63">
        <f t="shared" si="214"/>
        <v>20.112204932782895</v>
      </c>
      <c r="V71" s="63">
        <f t="shared" si="215"/>
        <v>-16.740189050978017</v>
      </c>
      <c r="W71" s="63">
        <f t="shared" si="216"/>
        <v>4.618689581095599</v>
      </c>
      <c r="X71" s="63">
        <f t="shared" si="217"/>
        <v>5.8521560574948621</v>
      </c>
      <c r="Y71" s="63">
        <f t="shared" si="218"/>
        <v>11.251212415130956</v>
      </c>
      <c r="Z71" s="63">
        <f t="shared" si="219"/>
        <v>-14.213053694419406</v>
      </c>
      <c r="AA71" s="63">
        <f t="shared" si="220"/>
        <v>2.8333333333333526</v>
      </c>
      <c r="AB71" s="63">
        <f t="shared" si="221"/>
        <v>4.0012155591571927</v>
      </c>
      <c r="AC71" s="63">
        <f t="shared" si="222"/>
        <v>10.071101587610794</v>
      </c>
      <c r="AD71" s="63">
        <f t="shared" si="223"/>
        <v>-0.59248728698688746</v>
      </c>
      <c r="AE71" s="63">
        <f t="shared" si="224"/>
        <v>8.9916632963831074</v>
      </c>
      <c r="AF71" s="63">
        <f t="shared" si="225"/>
        <v>0.46299542293845369</v>
      </c>
      <c r="AG71" s="63">
        <f t="shared" si="226"/>
        <v>12.37412726262788</v>
      </c>
      <c r="AH71" s="63">
        <f t="shared" si="227"/>
        <v>-10.233065224545914</v>
      </c>
      <c r="AI71" s="63">
        <f t="shared" si="228"/>
        <v>5.8135799503245407</v>
      </c>
      <c r="AJ71" s="63">
        <f t="shared" si="229"/>
        <v>-0.66039941442935068</v>
      </c>
      <c r="AK71" s="63">
        <f t="shared" si="230"/>
        <v>13.923600184802313</v>
      </c>
      <c r="AL71" s="63">
        <f t="shared" si="231"/>
        <v>-15.260034649684068</v>
      </c>
      <c r="AM71" s="63">
        <f t="shared" si="232"/>
        <v>11.304279110197935</v>
      </c>
      <c r="AN71" s="63">
        <f t="shared" si="233"/>
        <v>-3.0149094781682679</v>
      </c>
      <c r="AO71" s="63">
        <f t="shared" si="234"/>
        <v>17.609614687764218</v>
      </c>
      <c r="AP71" s="63">
        <f t="shared" si="235"/>
        <v>-12.05790515147728</v>
      </c>
      <c r="AQ71" s="63">
        <f t="shared" si="236"/>
        <v>11.174056678203424</v>
      </c>
      <c r="AR71" s="63">
        <f t="shared" si="237"/>
        <v>-3.1077583890198177</v>
      </c>
      <c r="AS71" s="63">
        <f t="shared" si="238"/>
        <v>17.529334194744166</v>
      </c>
      <c r="AT71" s="63">
        <f t="shared" si="239"/>
        <v>-11.812479495413461</v>
      </c>
      <c r="AU71" s="63">
        <f t="shared" si="240"/>
        <v>11.933372919630813</v>
      </c>
      <c r="AV71" s="63">
        <f t="shared" si="241"/>
        <v>-3.1835954824595585</v>
      </c>
      <c r="AW71" s="63">
        <f t="shared" si="242"/>
        <v>14.905561581107449</v>
      </c>
      <c r="AX71" s="63">
        <f t="shared" si="243"/>
        <v>-12.28138105656172</v>
      </c>
      <c r="AY71" s="63">
        <f t="shared" si="244"/>
        <v>12.584902843047452</v>
      </c>
      <c r="AZ71" s="63">
        <f t="shared" si="245"/>
        <v>-0.70143733692435672</v>
      </c>
      <c r="BA71" s="63">
        <f t="shared" si="246"/>
        <v>16.319982247514151</v>
      </c>
      <c r="BB71" s="63">
        <f t="shared" si="247"/>
        <v>-13.803327889184184</v>
      </c>
      <c r="BC71" s="63">
        <f t="shared" si="248"/>
        <v>13.060698382330315</v>
      </c>
      <c r="BD71" s="63">
        <f t="shared" si="249"/>
        <v>1.0394463206898066</v>
      </c>
      <c r="BE71" s="63">
        <f t="shared" si="250"/>
        <v>14.056654037683295</v>
      </c>
      <c r="BF71" s="63">
        <f t="shared" si="251"/>
        <v>-16.521829103780156</v>
      </c>
      <c r="BG71" s="63">
        <f t="shared" si="252"/>
        <v>9.9200448100770604</v>
      </c>
      <c r="BH71" s="63">
        <f t="shared" si="253"/>
        <v>9.0580910079549035</v>
      </c>
      <c r="BI71" s="63">
        <f t="shared" si="254"/>
        <v>13.092168313851912</v>
      </c>
      <c r="BJ71" s="63">
        <f t="shared" si="255"/>
        <v>-19.020004590717512</v>
      </c>
      <c r="BK71" s="63">
        <f t="shared" si="256"/>
        <v>10.924178875761868</v>
      </c>
      <c r="BL71" s="63">
        <f t="shared" si="257"/>
        <v>5.8911442787947488</v>
      </c>
      <c r="BM71" s="63">
        <f t="shared" si="258"/>
        <v>14.157403458355525</v>
      </c>
      <c r="BN71" s="63">
        <f t="shared" si="259"/>
        <v>-9.5548649289485326</v>
      </c>
      <c r="BO71" s="63">
        <f t="shared" si="260"/>
        <v>6.9934074405731943</v>
      </c>
      <c r="BP71" s="63">
        <f t="shared" si="261"/>
        <v>5.0768961873097567</v>
      </c>
      <c r="BQ71" s="63">
        <f t="shared" si="262"/>
        <v>17.89798222192595</v>
      </c>
      <c r="BR71" s="63">
        <f t="shared" si="263"/>
        <v>-15.806389146506964</v>
      </c>
      <c r="BS71" s="63">
        <f t="shared" si="264"/>
        <v>8.6154191942824365</v>
      </c>
      <c r="BT71" s="63">
        <f t="shared" si="265"/>
        <v>5.2993036524091615</v>
      </c>
      <c r="BU71" s="63">
        <f t="shared" si="266"/>
        <v>16.869284910575804</v>
      </c>
      <c r="BV71" s="63">
        <f t="shared" si="267"/>
        <v>-16.558301200687534</v>
      </c>
      <c r="BW71" s="63">
        <f t="shared" si="268"/>
        <v>9.4122110348743746</v>
      </c>
      <c r="BX71" s="63">
        <f t="shared" si="269"/>
        <v>0.86447644227491161</v>
      </c>
      <c r="BY71" s="63">
        <f t="shared" si="270"/>
        <v>19.818495669639777</v>
      </c>
      <c r="BZ71" s="63">
        <f t="shared" si="271"/>
        <v>-17.910274866805938</v>
      </c>
      <c r="CA71" s="63">
        <f t="shared" si="272"/>
        <v>8.7239652048057348</v>
      </c>
      <c r="CB71" s="63">
        <f t="shared" si="273"/>
        <v>0.2951160298821926</v>
      </c>
    </row>
    <row r="72" spans="1:80">
      <c r="A72" s="57" t="s">
        <v>6</v>
      </c>
      <c r="B72" s="137"/>
      <c r="C72" s="64">
        <f t="shared" si="196"/>
        <v>2.9040104923202632</v>
      </c>
      <c r="D72" s="64">
        <f t="shared" si="197"/>
        <v>0.16027978356646957</v>
      </c>
      <c r="E72" s="64">
        <f t="shared" si="198"/>
        <v>10.2290023945095</v>
      </c>
      <c r="F72" s="64">
        <f t="shared" si="199"/>
        <v>-11.097356570941086</v>
      </c>
      <c r="G72" s="64">
        <f t="shared" si="200"/>
        <v>1.5758845970497566</v>
      </c>
      <c r="H72" s="64">
        <f t="shared" si="201"/>
        <v>2.2046666961886574</v>
      </c>
      <c r="I72" s="64">
        <f t="shared" si="202"/>
        <v>9.1215405679647592</v>
      </c>
      <c r="J72" s="64">
        <f t="shared" si="203"/>
        <v>-5.0857614681417029</v>
      </c>
      <c r="K72" s="64">
        <f t="shared" si="204"/>
        <v>4.4474322280135459</v>
      </c>
      <c r="L72" s="64">
        <f t="shared" si="205"/>
        <v>1.9591215700108318</v>
      </c>
      <c r="M72" s="64">
        <f t="shared" si="206"/>
        <v>10.129884582396643</v>
      </c>
      <c r="N72" s="64">
        <f t="shared" si="207"/>
        <v>-18.499965820633033</v>
      </c>
      <c r="O72" s="64">
        <f t="shared" si="208"/>
        <v>4.5546142331949646</v>
      </c>
      <c r="P72" s="64">
        <f t="shared" si="209"/>
        <v>1.6666666666666787</v>
      </c>
      <c r="Q72" s="64">
        <f t="shared" si="210"/>
        <v>8.9864995178399099</v>
      </c>
      <c r="R72" s="64">
        <f t="shared" si="211"/>
        <v>-13.840774004320924</v>
      </c>
      <c r="S72" s="64">
        <f t="shared" si="212"/>
        <v>0.3203838060548857</v>
      </c>
      <c r="T72" s="64">
        <f t="shared" si="213"/>
        <v>0.47300603490458792</v>
      </c>
      <c r="U72" s="64">
        <f t="shared" si="214"/>
        <v>10.129870129870142</v>
      </c>
      <c r="V72" s="64">
        <f t="shared" si="215"/>
        <v>-9.5181017514462205</v>
      </c>
      <c r="W72" s="64">
        <f t="shared" si="216"/>
        <v>0.2861394706321822</v>
      </c>
      <c r="X72" s="64">
        <f t="shared" si="217"/>
        <v>3.3700733683190065</v>
      </c>
      <c r="Y72" s="64">
        <f t="shared" si="218"/>
        <v>9.7441752528302636</v>
      </c>
      <c r="Z72" s="64">
        <f t="shared" si="219"/>
        <v>7.1437496107671024</v>
      </c>
      <c r="AA72" s="64">
        <f t="shared" si="220"/>
        <v>2.6167488540921692E-2</v>
      </c>
      <c r="AB72" s="64">
        <f t="shared" si="221"/>
        <v>3.3059833766522337</v>
      </c>
      <c r="AC72" s="64">
        <f t="shared" si="222"/>
        <v>10.116797087091669</v>
      </c>
      <c r="AD72" s="64">
        <f t="shared" si="223"/>
        <v>-30.94435044257418</v>
      </c>
      <c r="AE72" s="64">
        <f t="shared" si="224"/>
        <v>2.086577390221128</v>
      </c>
      <c r="AF72" s="64">
        <f t="shared" si="225"/>
        <v>5.247101891397195</v>
      </c>
      <c r="AG72" s="64">
        <f t="shared" si="226"/>
        <v>12.608695652173921</v>
      </c>
      <c r="AH72" s="64">
        <f t="shared" si="227"/>
        <v>-9.7059262307813032</v>
      </c>
      <c r="AI72" s="64">
        <f t="shared" si="228"/>
        <v>3.9529015979814814</v>
      </c>
      <c r="AJ72" s="64">
        <f t="shared" si="229"/>
        <v>6.0409924487594422</v>
      </c>
      <c r="AK72" s="64">
        <f t="shared" si="230"/>
        <v>11.419125127161742</v>
      </c>
      <c r="AL72" s="64">
        <f t="shared" si="231"/>
        <v>-9.354674527580876</v>
      </c>
      <c r="AM72" s="64">
        <f t="shared" si="232"/>
        <v>5.5499239736441872</v>
      </c>
      <c r="AN72" s="64">
        <f t="shared" si="233"/>
        <v>6.2665066026410514</v>
      </c>
      <c r="AO72" s="64">
        <f t="shared" si="234"/>
        <v>11.229100768187971</v>
      </c>
      <c r="AP72" s="64">
        <f t="shared" si="235"/>
        <v>-11.299237698427545</v>
      </c>
      <c r="AQ72" s="64">
        <f t="shared" si="236"/>
        <v>12.930232558139544</v>
      </c>
      <c r="AR72" s="64">
        <f t="shared" si="237"/>
        <v>5.5395387149917656</v>
      </c>
      <c r="AS72" s="64">
        <f t="shared" si="238"/>
        <v>12.039024390243904</v>
      </c>
      <c r="AT72" s="64">
        <f t="shared" si="239"/>
        <v>-11.859177053991782</v>
      </c>
      <c r="AU72" s="64">
        <f t="shared" si="240"/>
        <v>10.663324334747394</v>
      </c>
      <c r="AV72" s="64">
        <f t="shared" si="241"/>
        <v>5.1402683394319562</v>
      </c>
      <c r="AW72" s="64">
        <f t="shared" si="242"/>
        <v>10.059661915810411</v>
      </c>
      <c r="AX72" s="64">
        <f t="shared" si="243"/>
        <v>-1.4266312367075722</v>
      </c>
      <c r="AY72" s="64">
        <f t="shared" si="244"/>
        <v>21.376370280146176</v>
      </c>
      <c r="AZ72" s="64">
        <f t="shared" si="245"/>
        <v>5.1179126944305082</v>
      </c>
      <c r="BA72" s="64">
        <f t="shared" si="246"/>
        <v>11.085918854415276</v>
      </c>
      <c r="BB72" s="64">
        <f t="shared" si="247"/>
        <v>-17.751356431147805</v>
      </c>
      <c r="BC72" s="64">
        <f t="shared" si="248"/>
        <v>21.811992668237764</v>
      </c>
      <c r="BD72" s="64">
        <f t="shared" si="249"/>
        <v>6.5993121238177199</v>
      </c>
      <c r="BE72" s="64">
        <f t="shared" si="250"/>
        <v>8.3282919943536839</v>
      </c>
      <c r="BF72" s="64">
        <f t="shared" si="251"/>
        <v>-19.175457178024153</v>
      </c>
      <c r="BG72" s="64">
        <f t="shared" si="252"/>
        <v>19.005576208178436</v>
      </c>
      <c r="BH72" s="64">
        <f t="shared" si="253"/>
        <v>5.6716126513080951</v>
      </c>
      <c r="BI72" s="64">
        <f t="shared" si="254"/>
        <v>13.265588914549644</v>
      </c>
      <c r="BJ72" s="64">
        <f t="shared" si="255"/>
        <v>-23.74498513115531</v>
      </c>
      <c r="BK72" s="64">
        <f t="shared" si="256"/>
        <v>20.20725388601036</v>
      </c>
      <c r="BL72" s="64">
        <f t="shared" si="257"/>
        <v>1.0775862068965394</v>
      </c>
      <c r="BM72" s="64">
        <f t="shared" si="258"/>
        <v>12.215707178393755</v>
      </c>
      <c r="BN72" s="64">
        <f t="shared" si="259"/>
        <v>-19.166355355185559</v>
      </c>
      <c r="BO72" s="64">
        <f t="shared" si="260"/>
        <v>16.507903637744189</v>
      </c>
      <c r="BP72" s="64">
        <f t="shared" si="261"/>
        <v>5.5019276425206893</v>
      </c>
      <c r="BQ72" s="64">
        <f t="shared" si="262"/>
        <v>8.295226634576828</v>
      </c>
      <c r="BR72" s="64">
        <f t="shared" si="263"/>
        <v>-18.581720617023727</v>
      </c>
      <c r="BS72" s="64">
        <f t="shared" si="264"/>
        <v>19.554186299383822</v>
      </c>
      <c r="BT72" s="64">
        <f t="shared" si="265"/>
        <v>2.1297559496741081</v>
      </c>
      <c r="BU72" s="64">
        <f t="shared" si="266"/>
        <v>8.875695732838599</v>
      </c>
      <c r="BV72" s="64">
        <f t="shared" si="267"/>
        <v>-17.936952618249347</v>
      </c>
      <c r="BW72" s="64">
        <f t="shared" si="268"/>
        <v>18.43202668890742</v>
      </c>
      <c r="BX72" s="64">
        <f t="shared" si="269"/>
        <v>0.35211267605633817</v>
      </c>
      <c r="BY72" s="64">
        <f t="shared" si="270"/>
        <v>9.1228070175438631</v>
      </c>
      <c r="BZ72" s="64">
        <f t="shared" si="271"/>
        <v>-19.054662379421234</v>
      </c>
      <c r="CA72" s="64">
        <f t="shared" si="272"/>
        <v>18.495272900611759</v>
      </c>
      <c r="CB72" s="64">
        <f t="shared" si="273"/>
        <v>0.56989607777403894</v>
      </c>
    </row>
    <row r="73" spans="1:80">
      <c r="A73" s="53" t="s">
        <v>7</v>
      </c>
      <c r="B73" s="138"/>
      <c r="C73" s="66">
        <f t="shared" si="196"/>
        <v>4.7568231211532215</v>
      </c>
      <c r="D73" s="66">
        <f t="shared" si="197"/>
        <v>2.5015677648742773</v>
      </c>
      <c r="E73" s="66">
        <f t="shared" si="198"/>
        <v>5.5786412323111447</v>
      </c>
      <c r="F73" s="66">
        <f t="shared" si="199"/>
        <v>0.64337063305029996</v>
      </c>
      <c r="G73" s="66">
        <f t="shared" si="200"/>
        <v>6.0990600401551323</v>
      </c>
      <c r="H73" s="66">
        <f t="shared" si="201"/>
        <v>2.2405947603525909</v>
      </c>
      <c r="I73" s="66">
        <f t="shared" si="202"/>
        <v>5.1179765097179493</v>
      </c>
      <c r="J73" s="66">
        <f t="shared" si="203"/>
        <v>-1.4719170741248342</v>
      </c>
      <c r="K73" s="66">
        <f t="shared" si="204"/>
        <v>2.8142021638713981</v>
      </c>
      <c r="L73" s="66">
        <f t="shared" si="205"/>
        <v>2.6103344680730909</v>
      </c>
      <c r="M73" s="66">
        <f t="shared" si="206"/>
        <v>5.4416967762465109</v>
      </c>
      <c r="N73" s="66">
        <f t="shared" si="207"/>
        <v>-0.49260236038282235</v>
      </c>
      <c r="O73" s="66">
        <f t="shared" si="208"/>
        <v>2.6397556902438404</v>
      </c>
      <c r="P73" s="66">
        <f t="shared" si="209"/>
        <v>2.714061527671161</v>
      </c>
      <c r="Q73" s="66">
        <f t="shared" si="210"/>
        <v>5.470261673570965</v>
      </c>
      <c r="R73" s="66">
        <f t="shared" si="211"/>
        <v>-3.0156620136343379</v>
      </c>
      <c r="S73" s="66">
        <f t="shared" si="212"/>
        <v>3.8286297890069756</v>
      </c>
      <c r="T73" s="66">
        <f t="shared" si="213"/>
        <v>2.0162541777542433</v>
      </c>
      <c r="U73" s="66">
        <f t="shared" si="214"/>
        <v>4.68165924930467</v>
      </c>
      <c r="V73" s="66">
        <f t="shared" si="215"/>
        <v>-1.0395011118755659</v>
      </c>
      <c r="W73" s="66">
        <f t="shared" si="216"/>
        <v>3.710896300401028</v>
      </c>
      <c r="X73" s="66">
        <f t="shared" si="217"/>
        <v>1.8814632670014275</v>
      </c>
      <c r="Y73" s="66">
        <f t="shared" si="218"/>
        <v>4.6559014785461406</v>
      </c>
      <c r="Z73" s="66">
        <f t="shared" si="219"/>
        <v>-0.5818460779020076</v>
      </c>
      <c r="AA73" s="66">
        <f t="shared" si="220"/>
        <v>2.0130303530137708</v>
      </c>
      <c r="AB73" s="66">
        <f t="shared" si="221"/>
        <v>1.7488324867078753</v>
      </c>
      <c r="AC73" s="66">
        <f t="shared" si="222"/>
        <v>4.3918507008466232</v>
      </c>
      <c r="AD73" s="66">
        <f t="shared" si="223"/>
        <v>0.16445592553181612</v>
      </c>
      <c r="AE73" s="66">
        <f t="shared" si="224"/>
        <v>3.6358358648374138</v>
      </c>
      <c r="AF73" s="66">
        <f t="shared" si="225"/>
        <v>3.0180039181731928</v>
      </c>
      <c r="AG73" s="66">
        <f t="shared" si="226"/>
        <v>2.8357643643551076</v>
      </c>
      <c r="AH73" s="66">
        <f t="shared" si="227"/>
        <v>1.1117482221091699</v>
      </c>
      <c r="AI73" s="66">
        <f t="shared" si="228"/>
        <v>4.1255078205771758</v>
      </c>
      <c r="AJ73" s="66">
        <f t="shared" si="229"/>
        <v>2.3428684279725385</v>
      </c>
      <c r="AK73" s="66">
        <f t="shared" si="230"/>
        <v>5.1520392322512043</v>
      </c>
      <c r="AL73" s="66">
        <f t="shared" si="231"/>
        <v>-0.61767368267601086</v>
      </c>
      <c r="AM73" s="66">
        <f t="shared" si="232"/>
        <v>2.3874244229257173</v>
      </c>
      <c r="AN73" s="66">
        <f t="shared" si="233"/>
        <v>2.6282652792963845</v>
      </c>
      <c r="AO73" s="66">
        <f t="shared" si="234"/>
        <v>9.1114396156757653</v>
      </c>
      <c r="AP73" s="66">
        <f t="shared" si="235"/>
        <v>-4.3929824966576092</v>
      </c>
      <c r="AQ73" s="66">
        <f t="shared" si="236"/>
        <v>4.819185518695539</v>
      </c>
      <c r="AR73" s="66">
        <f t="shared" si="237"/>
        <v>4.5634411572643581</v>
      </c>
      <c r="AS73" s="66">
        <f t="shared" si="238"/>
        <v>5.920459868776323</v>
      </c>
      <c r="AT73" s="66">
        <f t="shared" si="239"/>
        <v>-4.4932519051581057</v>
      </c>
      <c r="AU73" s="66">
        <f t="shared" si="240"/>
        <v>3.905697376683384</v>
      </c>
      <c r="AV73" s="66">
        <f t="shared" si="241"/>
        <v>4.3128362013619137</v>
      </c>
      <c r="AW73" s="66">
        <f t="shared" si="242"/>
        <v>7.0293528020819247</v>
      </c>
      <c r="AX73" s="66">
        <f t="shared" si="243"/>
        <v>-3.6525617422416592</v>
      </c>
      <c r="AY73" s="66">
        <f t="shared" si="244"/>
        <v>4.3618241683954224</v>
      </c>
      <c r="AZ73" s="66">
        <f t="shared" si="245"/>
        <v>4.9416903226057611</v>
      </c>
      <c r="BA73" s="66">
        <f t="shared" si="246"/>
        <v>6.9443968225065014</v>
      </c>
      <c r="BB73" s="66">
        <f t="shared" si="247"/>
        <v>-3.5878431109541253</v>
      </c>
      <c r="BC73" s="66">
        <f t="shared" si="248"/>
        <v>4.2444429320064136</v>
      </c>
      <c r="BD73" s="66">
        <f t="shared" si="249"/>
        <v>5.423103199169149</v>
      </c>
      <c r="BE73" s="66">
        <f t="shared" si="250"/>
        <v>4.6015446288865194</v>
      </c>
      <c r="BF73" s="66">
        <f t="shared" si="251"/>
        <v>-4.2168568482831708</v>
      </c>
      <c r="BG73" s="66">
        <f t="shared" si="252"/>
        <v>2.1453140857327972</v>
      </c>
      <c r="BH73" s="66">
        <f t="shared" si="253"/>
        <v>6.6378557287214299</v>
      </c>
      <c r="BI73" s="66">
        <f t="shared" si="254"/>
        <v>6.0712582029675266</v>
      </c>
      <c r="BJ73" s="66">
        <f t="shared" si="255"/>
        <v>-1.781485009962368</v>
      </c>
      <c r="BK73" s="66">
        <f t="shared" si="256"/>
        <v>1.8767721324840396</v>
      </c>
      <c r="BL73" s="66">
        <f t="shared" si="257"/>
        <v>5.0159977549582795</v>
      </c>
      <c r="BM73" s="66">
        <f t="shared" si="258"/>
        <v>5.3771919084857327</v>
      </c>
      <c r="BN73" s="66">
        <f t="shared" si="259"/>
        <v>-2.4056942964060224</v>
      </c>
      <c r="BO73" s="66">
        <f t="shared" si="260"/>
        <v>4.1418331933867059</v>
      </c>
      <c r="BP73" s="66">
        <f t="shared" si="261"/>
        <v>3.7706517048226238</v>
      </c>
      <c r="BQ73" s="66">
        <f t="shared" si="262"/>
        <v>3.5255790552454722</v>
      </c>
      <c r="BR73" s="66">
        <f t="shared" si="263"/>
        <v>-2.8901997980569956</v>
      </c>
      <c r="BS73" s="66">
        <f t="shared" si="264"/>
        <v>3.1747720182152133</v>
      </c>
      <c r="BT73" s="66">
        <f t="shared" si="265"/>
        <v>3.1471483947534731</v>
      </c>
      <c r="BU73" s="66">
        <f t="shared" si="266"/>
        <v>3.9258490769850032</v>
      </c>
      <c r="BV73" s="66">
        <f t="shared" si="267"/>
        <v>-1.6784552617171569</v>
      </c>
      <c r="BW73" s="66">
        <f t="shared" si="268"/>
        <v>3.9714307575846575</v>
      </c>
      <c r="BX73" s="66">
        <f t="shared" si="269"/>
        <v>2.9169416323352872</v>
      </c>
      <c r="BY73" s="66">
        <f t="shared" si="270"/>
        <v>4.0003444062782254</v>
      </c>
      <c r="BZ73" s="66">
        <f t="shared" si="271"/>
        <v>-2.6559115698866971</v>
      </c>
      <c r="CA73" s="66">
        <f t="shared" si="272"/>
        <v>3.9546721068700803</v>
      </c>
      <c r="CB73" s="66">
        <f t="shared" si="273"/>
        <v>2.2200867312033705</v>
      </c>
    </row>
    <row r="74" spans="1:80">
      <c r="A74" s="60" t="s">
        <v>8</v>
      </c>
      <c r="B74" s="136"/>
      <c r="C74" s="63">
        <f t="shared" si="196"/>
        <v>5.4396726737943633</v>
      </c>
      <c r="D74" s="63">
        <f t="shared" si="197"/>
        <v>3.8311627482299113</v>
      </c>
      <c r="E74" s="63">
        <f t="shared" si="198"/>
        <v>15.972499800143902</v>
      </c>
      <c r="F74" s="63">
        <f t="shared" si="199"/>
        <v>-11.094482265393037</v>
      </c>
      <c r="G74" s="63">
        <f t="shared" si="200"/>
        <v>-0.21787325128047913</v>
      </c>
      <c r="H74" s="63">
        <f t="shared" si="201"/>
        <v>3.0453936027580668</v>
      </c>
      <c r="I74" s="63">
        <f t="shared" si="202"/>
        <v>13.737652681890623</v>
      </c>
      <c r="J74" s="63">
        <f t="shared" si="203"/>
        <v>-8.6159475883336487</v>
      </c>
      <c r="K74" s="63">
        <f t="shared" si="204"/>
        <v>2.3437360073075215</v>
      </c>
      <c r="L74" s="63">
        <f t="shared" si="205"/>
        <v>4.0001100030250969</v>
      </c>
      <c r="M74" s="63">
        <f t="shared" si="206"/>
        <v>15.019627922853712</v>
      </c>
      <c r="N74" s="63">
        <f t="shared" si="207"/>
        <v>-13.375876269006479</v>
      </c>
      <c r="O74" s="63">
        <f t="shared" si="208"/>
        <v>0.39404132628544314</v>
      </c>
      <c r="P74" s="63">
        <f t="shared" si="209"/>
        <v>8.8742102240092056</v>
      </c>
      <c r="Q74" s="63">
        <f t="shared" si="210"/>
        <v>21.621383979600793</v>
      </c>
      <c r="R74" s="63">
        <f t="shared" si="211"/>
        <v>-14.025177978276762</v>
      </c>
      <c r="S74" s="63">
        <f t="shared" si="212"/>
        <v>9.7358490566037581</v>
      </c>
      <c r="T74" s="63">
        <f t="shared" si="213"/>
        <v>4.0730551734678242</v>
      </c>
      <c r="U74" s="63">
        <f t="shared" si="214"/>
        <v>16.234672149203327</v>
      </c>
      <c r="V74" s="63">
        <f t="shared" si="215"/>
        <v>-12.429815016278178</v>
      </c>
      <c r="W74" s="63">
        <f t="shared" si="216"/>
        <v>8.1605467392563398</v>
      </c>
      <c r="X74" s="63">
        <f t="shared" si="217"/>
        <v>2.014725568942429</v>
      </c>
      <c r="Y74" s="63">
        <f t="shared" si="218"/>
        <v>14.959648317039559</v>
      </c>
      <c r="Z74" s="63">
        <f t="shared" si="219"/>
        <v>-12.232311621167991</v>
      </c>
      <c r="AA74" s="63">
        <f t="shared" si="220"/>
        <v>3.0275402955292283</v>
      </c>
      <c r="AB74" s="63">
        <f t="shared" si="221"/>
        <v>1.5026797789391044</v>
      </c>
      <c r="AC74" s="63">
        <f t="shared" si="222"/>
        <v>13.883177339496342</v>
      </c>
      <c r="AD74" s="63">
        <f t="shared" si="223"/>
        <v>-11.873407813857954</v>
      </c>
      <c r="AE74" s="63">
        <f t="shared" si="224"/>
        <v>4.8395993296318194</v>
      </c>
      <c r="AF74" s="63">
        <f t="shared" si="225"/>
        <v>3.4546314853305149</v>
      </c>
      <c r="AG74" s="63">
        <f t="shared" si="226"/>
        <v>16.468818695133677</v>
      </c>
      <c r="AH74" s="63">
        <f t="shared" si="227"/>
        <v>-12.252621573490549</v>
      </c>
      <c r="AI74" s="63">
        <f t="shared" si="228"/>
        <v>5.6680124418676581</v>
      </c>
      <c r="AJ74" s="63">
        <f t="shared" si="229"/>
        <v>3.7278206643184335</v>
      </c>
      <c r="AK74" s="63">
        <f t="shared" si="230"/>
        <v>16.53785160312934</v>
      </c>
      <c r="AL74" s="63">
        <f t="shared" si="231"/>
        <v>-14.063299933983545</v>
      </c>
      <c r="AM74" s="63">
        <f t="shared" si="232"/>
        <v>7.6016650963066592</v>
      </c>
      <c r="AN74" s="63">
        <f t="shared" si="233"/>
        <v>3.4320623789341038</v>
      </c>
      <c r="AO74" s="63">
        <f t="shared" si="234"/>
        <v>20.401227513694067</v>
      </c>
      <c r="AP74" s="63">
        <f t="shared" si="235"/>
        <v>-18.420708289848946</v>
      </c>
      <c r="AQ74" s="63">
        <f t="shared" si="236"/>
        <v>5.9370079603528314</v>
      </c>
      <c r="AR74" s="63">
        <f t="shared" si="237"/>
        <v>7.711705992066749</v>
      </c>
      <c r="AS74" s="63">
        <f t="shared" si="238"/>
        <v>15.893806747784357</v>
      </c>
      <c r="AT74" s="63">
        <f t="shared" si="239"/>
        <v>-12.784523724135902</v>
      </c>
      <c r="AU74" s="63">
        <f t="shared" si="240"/>
        <v>5.996806320772671</v>
      </c>
      <c r="AV74" s="63">
        <f t="shared" si="241"/>
        <v>4.026119437790725</v>
      </c>
      <c r="AW74" s="63">
        <f t="shared" si="242"/>
        <v>17.433194325873579</v>
      </c>
      <c r="AX74" s="63">
        <f t="shared" si="243"/>
        <v>-16.660381500646171</v>
      </c>
      <c r="AY74" s="63">
        <f t="shared" si="244"/>
        <v>6.9136151523012046</v>
      </c>
      <c r="AZ74" s="63">
        <f t="shared" si="245"/>
        <v>5.7226267057125266</v>
      </c>
      <c r="BA74" s="63">
        <f t="shared" si="246"/>
        <v>16.227600902975492</v>
      </c>
      <c r="BB74" s="63">
        <f t="shared" si="247"/>
        <v>-15.395757420729646</v>
      </c>
      <c r="BC74" s="63">
        <f t="shared" si="248"/>
        <v>9.1154842789565986</v>
      </c>
      <c r="BD74" s="63">
        <f t="shared" si="249"/>
        <v>3.0869597597778551</v>
      </c>
      <c r="BE74" s="63">
        <f t="shared" si="250"/>
        <v>14.805393500689842</v>
      </c>
      <c r="BF74" s="63">
        <f t="shared" si="251"/>
        <v>-16.108093667014124</v>
      </c>
      <c r="BG74" s="63">
        <f t="shared" si="252"/>
        <v>6.4579637603801308</v>
      </c>
      <c r="BH74" s="63">
        <f t="shared" si="253"/>
        <v>6.809922956155674</v>
      </c>
      <c r="BI74" s="63">
        <f t="shared" si="254"/>
        <v>11.692755547835475</v>
      </c>
      <c r="BJ74" s="63">
        <f t="shared" si="255"/>
        <v>-14.227970422598416</v>
      </c>
      <c r="BK74" s="63">
        <f t="shared" si="256"/>
        <v>7.9095841443266952</v>
      </c>
      <c r="BL74" s="63">
        <f t="shared" si="257"/>
        <v>5.6716526052010723</v>
      </c>
      <c r="BM74" s="63">
        <f t="shared" si="258"/>
        <v>14.803897425662447</v>
      </c>
      <c r="BN74" s="63">
        <f t="shared" si="259"/>
        <v>-13.772175231101516</v>
      </c>
      <c r="BO74" s="63">
        <f t="shared" si="260"/>
        <v>5.7696534153072108</v>
      </c>
      <c r="BP74" s="63">
        <f t="shared" si="261"/>
        <v>5.1675129454181219</v>
      </c>
      <c r="BQ74" s="63">
        <f t="shared" si="262"/>
        <v>13.935786204376097</v>
      </c>
      <c r="BR74" s="63">
        <f t="shared" si="263"/>
        <v>-12.603205655862235</v>
      </c>
      <c r="BS74" s="63">
        <f t="shared" si="264"/>
        <v>5.1319083884574175</v>
      </c>
      <c r="BT74" s="63">
        <f t="shared" si="265"/>
        <v>4.058278660779977</v>
      </c>
      <c r="BU74" s="63">
        <f t="shared" si="266"/>
        <v>11.99393429144666</v>
      </c>
      <c r="BV74" s="63">
        <f t="shared" si="267"/>
        <v>-12.609043978527252</v>
      </c>
      <c r="BW74" s="63">
        <f t="shared" si="268"/>
        <v>4.450078894609959</v>
      </c>
      <c r="BX74" s="63">
        <f t="shared" si="269"/>
        <v>3.4267203532908153</v>
      </c>
      <c r="BY74" s="63">
        <f t="shared" si="270"/>
        <v>12.74550877769143</v>
      </c>
      <c r="BZ74" s="63">
        <f t="shared" si="271"/>
        <v>-12.238346821547189</v>
      </c>
      <c r="CA74" s="63">
        <f t="shared" si="272"/>
        <v>4.2051399425517806</v>
      </c>
      <c r="CB74" s="63">
        <f t="shared" si="273"/>
        <v>4.1177998776436953</v>
      </c>
    </row>
    <row r="75" spans="1:80">
      <c r="A75" s="60" t="s">
        <v>9</v>
      </c>
      <c r="B75" s="136"/>
      <c r="C75" s="63">
        <f t="shared" si="196"/>
        <v>9.4926674593737861</v>
      </c>
      <c r="D75" s="63">
        <f t="shared" si="197"/>
        <v>2.7730316742081391</v>
      </c>
      <c r="E75" s="63">
        <f t="shared" si="198"/>
        <v>6.124993615945872</v>
      </c>
      <c r="F75" s="63">
        <f t="shared" si="199"/>
        <v>-4.0186232306692933</v>
      </c>
      <c r="G75" s="63">
        <f t="shared" si="200"/>
        <v>6.9158432708688249</v>
      </c>
      <c r="H75" s="63">
        <f t="shared" si="201"/>
        <v>1.7852248898973362</v>
      </c>
      <c r="I75" s="63">
        <f t="shared" si="202"/>
        <v>5.8328115216030048</v>
      </c>
      <c r="J75" s="63">
        <f t="shared" si="203"/>
        <v>-4.1415717417879705</v>
      </c>
      <c r="K75" s="63">
        <f t="shared" si="204"/>
        <v>2.3642449432311805</v>
      </c>
      <c r="L75" s="63">
        <f t="shared" si="205"/>
        <v>2.1167623897211252</v>
      </c>
      <c r="M75" s="63">
        <f t="shared" si="206"/>
        <v>5.5576493781346725</v>
      </c>
      <c r="N75" s="63">
        <f t="shared" si="207"/>
        <v>-4.8024141408267171</v>
      </c>
      <c r="O75" s="63">
        <f t="shared" si="208"/>
        <v>6.127766801248451</v>
      </c>
      <c r="P75" s="63">
        <f t="shared" si="209"/>
        <v>0.73118743760623772</v>
      </c>
      <c r="Q75" s="63">
        <f t="shared" si="210"/>
        <v>5.2391921572828934</v>
      </c>
      <c r="R75" s="63">
        <f t="shared" si="211"/>
        <v>-8.4701558207391958</v>
      </c>
      <c r="S75" s="63">
        <f t="shared" si="212"/>
        <v>5.294841975646464</v>
      </c>
      <c r="T75" s="63">
        <f t="shared" si="213"/>
        <v>2.0530145530145441</v>
      </c>
      <c r="U75" s="63">
        <f t="shared" si="214"/>
        <v>4.8255665902724685</v>
      </c>
      <c r="V75" s="63">
        <f t="shared" si="215"/>
        <v>-5.685141891029474</v>
      </c>
      <c r="W75" s="63">
        <f t="shared" si="216"/>
        <v>5.8176299481472222</v>
      </c>
      <c r="X75" s="63">
        <f t="shared" si="217"/>
        <v>1.3983506633201761</v>
      </c>
      <c r="Y75" s="63">
        <f t="shared" si="218"/>
        <v>4.5261669024045306</v>
      </c>
      <c r="Z75" s="63">
        <f t="shared" si="219"/>
        <v>-3.9785813695058798</v>
      </c>
      <c r="AA75" s="63">
        <f t="shared" si="220"/>
        <v>4.4312630844382426</v>
      </c>
      <c r="AB75" s="63">
        <f t="shared" si="221"/>
        <v>0.75732264171957608</v>
      </c>
      <c r="AC75" s="63">
        <f t="shared" si="222"/>
        <v>6.2230573670830012</v>
      </c>
      <c r="AD75" s="63">
        <f t="shared" si="223"/>
        <v>-8.3945129297547751</v>
      </c>
      <c r="AE75" s="63">
        <f t="shared" si="224"/>
        <v>5.8011745363974914</v>
      </c>
      <c r="AF75" s="63">
        <f t="shared" si="225"/>
        <v>1.6405167466196457</v>
      </c>
      <c r="AG75" s="63">
        <f t="shared" si="226"/>
        <v>7.8070615809686643</v>
      </c>
      <c r="AH75" s="63">
        <f t="shared" si="227"/>
        <v>-3.6264711584896316</v>
      </c>
      <c r="AI75" s="63">
        <f t="shared" si="228"/>
        <v>6.7476476082518664</v>
      </c>
      <c r="AJ75" s="63">
        <f t="shared" si="229"/>
        <v>0.64550525082694998</v>
      </c>
      <c r="AK75" s="63">
        <f t="shared" si="230"/>
        <v>7.6707286053212185</v>
      </c>
      <c r="AL75" s="63">
        <f t="shared" si="231"/>
        <v>-10.458441310933368</v>
      </c>
      <c r="AM75" s="63">
        <f t="shared" si="232"/>
        <v>5.994181099123538</v>
      </c>
      <c r="AN75" s="63">
        <f t="shared" si="233"/>
        <v>9.9387500459713412</v>
      </c>
      <c r="AO75" s="63">
        <f t="shared" si="234"/>
        <v>15.497038295202287</v>
      </c>
      <c r="AP75" s="63">
        <f t="shared" si="235"/>
        <v>-18.023093050864507</v>
      </c>
      <c r="AQ75" s="63">
        <f t="shared" si="236"/>
        <v>13.308803822014717</v>
      </c>
      <c r="AR75" s="63">
        <f t="shared" si="237"/>
        <v>4.6179848194643647</v>
      </c>
      <c r="AS75" s="63">
        <f t="shared" si="238"/>
        <v>4.2880541711275404</v>
      </c>
      <c r="AT75" s="63">
        <f t="shared" si="239"/>
        <v>-7.6502037360498001</v>
      </c>
      <c r="AU75" s="63">
        <f t="shared" si="240"/>
        <v>7.2593479031679884</v>
      </c>
      <c r="AV75" s="63">
        <f t="shared" si="241"/>
        <v>3.8483649415633163</v>
      </c>
      <c r="AW75" s="63">
        <f t="shared" si="242"/>
        <v>7.4289909880632123</v>
      </c>
      <c r="AX75" s="63">
        <f t="shared" si="243"/>
        <v>-7.5804168554456615</v>
      </c>
      <c r="AY75" s="63">
        <f t="shared" si="244"/>
        <v>5.5245344288275664</v>
      </c>
      <c r="AZ75" s="63">
        <f t="shared" si="245"/>
        <v>5.1637682986093063</v>
      </c>
      <c r="BA75" s="63">
        <f t="shared" si="246"/>
        <v>7.1619386292044336</v>
      </c>
      <c r="BB75" s="63">
        <f t="shared" si="247"/>
        <v>-9.0586677341886421</v>
      </c>
      <c r="BC75" s="63">
        <f t="shared" si="248"/>
        <v>4.9602607720623055</v>
      </c>
      <c r="BD75" s="63">
        <f t="shared" si="249"/>
        <v>6.1500743372176432</v>
      </c>
      <c r="BE75" s="63">
        <f t="shared" si="250"/>
        <v>4.2600736771897916</v>
      </c>
      <c r="BF75" s="63">
        <f t="shared" si="251"/>
        <v>-11.057286202640181</v>
      </c>
      <c r="BG75" s="63">
        <f t="shared" si="252"/>
        <v>5.930213959511339</v>
      </c>
      <c r="BH75" s="63">
        <f t="shared" si="253"/>
        <v>7.4641981291730355</v>
      </c>
      <c r="BI75" s="63">
        <f t="shared" si="254"/>
        <v>5.6392698170046343</v>
      </c>
      <c r="BJ75" s="63">
        <f t="shared" si="255"/>
        <v>-7.9381048398294949</v>
      </c>
      <c r="BK75" s="63">
        <f t="shared" si="256"/>
        <v>4.2958016054239989</v>
      </c>
      <c r="BL75" s="63">
        <f t="shared" si="257"/>
        <v>5.8167592865446567</v>
      </c>
      <c r="BM75" s="63">
        <f t="shared" si="258"/>
        <v>7.8636166213071625</v>
      </c>
      <c r="BN75" s="63">
        <f t="shared" si="259"/>
        <v>-9.3017318823953659</v>
      </c>
      <c r="BO75" s="63">
        <f t="shared" si="260"/>
        <v>9.6581795549929357</v>
      </c>
      <c r="BP75" s="63">
        <f t="shared" si="261"/>
        <v>2.931587548256291</v>
      </c>
      <c r="BQ75" s="63">
        <f t="shared" si="262"/>
        <v>8.8094135875367421</v>
      </c>
      <c r="BR75" s="63">
        <f t="shared" si="263"/>
        <v>-13.633690266682422</v>
      </c>
      <c r="BS75" s="63">
        <f t="shared" si="264"/>
        <v>9.5250394949148252</v>
      </c>
      <c r="BT75" s="63">
        <f t="shared" si="265"/>
        <v>3.3662231179893323</v>
      </c>
      <c r="BU75" s="63">
        <f t="shared" si="266"/>
        <v>9.9139786206525926</v>
      </c>
      <c r="BV75" s="63">
        <f t="shared" si="267"/>
        <v>-12.562499869659858</v>
      </c>
      <c r="BW75" s="63">
        <f t="shared" si="268"/>
        <v>8.2971199517583258</v>
      </c>
      <c r="BX75" s="63">
        <f t="shared" si="269"/>
        <v>2.6050832464907554</v>
      </c>
      <c r="BY75" s="63">
        <f t="shared" si="270"/>
        <v>10.158559598113502</v>
      </c>
      <c r="BZ75" s="63">
        <f t="shared" si="271"/>
        <v>-12.699495360002059</v>
      </c>
      <c r="CA75" s="63">
        <f t="shared" si="272"/>
        <v>9.3713315943699467</v>
      </c>
      <c r="CB75" s="63">
        <f t="shared" si="273"/>
        <v>2.1800690851582898</v>
      </c>
    </row>
    <row r="76" spans="1:80">
      <c r="A76" s="60" t="s">
        <v>10</v>
      </c>
      <c r="B76" s="136"/>
      <c r="C76" s="63">
        <f t="shared" si="196"/>
        <v>8.1562716300981588</v>
      </c>
      <c r="D76" s="63">
        <f t="shared" si="197"/>
        <v>2.9789053591790093</v>
      </c>
      <c r="E76" s="63">
        <f t="shared" si="198"/>
        <v>5.9930795847750895</v>
      </c>
      <c r="F76" s="63">
        <f t="shared" si="199"/>
        <v>-4.8269844857710966</v>
      </c>
      <c r="G76" s="63">
        <f t="shared" si="200"/>
        <v>8.8774065879701549</v>
      </c>
      <c r="H76" s="63">
        <f t="shared" si="201"/>
        <v>2.9282207272589336</v>
      </c>
      <c r="I76" s="63">
        <f t="shared" si="202"/>
        <v>5.9838869881911556</v>
      </c>
      <c r="J76" s="63">
        <f t="shared" si="203"/>
        <v>-2.0816748163542464</v>
      </c>
      <c r="K76" s="63">
        <f t="shared" si="204"/>
        <v>8.8976128069206304</v>
      </c>
      <c r="L76" s="63">
        <f t="shared" si="205"/>
        <v>0.96061479346781042</v>
      </c>
      <c r="M76" s="63">
        <f t="shared" si="206"/>
        <v>6.7352655042281855</v>
      </c>
      <c r="N76" s="63">
        <f t="shared" si="207"/>
        <v>3.9327607337523531</v>
      </c>
      <c r="O76" s="63">
        <f t="shared" si="208"/>
        <v>6.0041387752722759</v>
      </c>
      <c r="P76" s="63">
        <f t="shared" si="209"/>
        <v>2.5479108047915457</v>
      </c>
      <c r="Q76" s="63">
        <f t="shared" si="210"/>
        <v>1.7343081089293806</v>
      </c>
      <c r="R76" s="63">
        <f t="shared" si="211"/>
        <v>4.230112383924701</v>
      </c>
      <c r="S76" s="63">
        <f t="shared" si="212"/>
        <v>4.0171587610965798</v>
      </c>
      <c r="T76" s="63">
        <f t="shared" si="213"/>
        <v>1.7180151017749823</v>
      </c>
      <c r="U76" s="63">
        <f t="shared" si="214"/>
        <v>2.0509949288233211</v>
      </c>
      <c r="V76" s="63">
        <f t="shared" si="215"/>
        <v>-4.1032835142220329E-2</v>
      </c>
      <c r="W76" s="63">
        <f t="shared" si="216"/>
        <v>4.7443372176310685</v>
      </c>
      <c r="X76" s="63">
        <f t="shared" si="217"/>
        <v>2.9485510922874347</v>
      </c>
      <c r="Y76" s="63">
        <f t="shared" si="218"/>
        <v>3.5709132984308196</v>
      </c>
      <c r="Z76" s="63">
        <f t="shared" si="219"/>
        <v>-1.9058370151531649</v>
      </c>
      <c r="AA76" s="63">
        <f t="shared" si="220"/>
        <v>5.3380177162271583</v>
      </c>
      <c r="AB76" s="63">
        <f t="shared" si="221"/>
        <v>6.3728500235923731</v>
      </c>
      <c r="AC76" s="63">
        <f t="shared" si="222"/>
        <v>2.4241890253721103</v>
      </c>
      <c r="AD76" s="63">
        <f t="shared" si="223"/>
        <v>0.9424167317123413</v>
      </c>
      <c r="AE76" s="63">
        <f t="shared" si="224"/>
        <v>8.0054144808314813</v>
      </c>
      <c r="AF76" s="63">
        <f t="shared" si="225"/>
        <v>2.9525987731751</v>
      </c>
      <c r="AG76" s="63">
        <f t="shared" si="226"/>
        <v>0.92476489028210618</v>
      </c>
      <c r="AH76" s="63">
        <f t="shared" si="227"/>
        <v>1.1651208437308274</v>
      </c>
      <c r="AI76" s="63">
        <f t="shared" si="228"/>
        <v>6.4583507437201568</v>
      </c>
      <c r="AJ76" s="63">
        <f t="shared" si="229"/>
        <v>6.3188662267110338</v>
      </c>
      <c r="AK76" s="63">
        <f t="shared" si="230"/>
        <v>2.4885431123082595</v>
      </c>
      <c r="AL76" s="63">
        <f t="shared" si="231"/>
        <v>0.53407733318645112</v>
      </c>
      <c r="AM76" s="63">
        <f t="shared" si="232"/>
        <v>4.820323333820677</v>
      </c>
      <c r="AN76" s="63">
        <f t="shared" si="233"/>
        <v>7.7560008622475225</v>
      </c>
      <c r="AO76" s="63">
        <f t="shared" si="234"/>
        <v>3.0985208342322439</v>
      </c>
      <c r="AP76" s="63">
        <f t="shared" si="235"/>
        <v>1.4194719259977111</v>
      </c>
      <c r="AQ76" s="63">
        <f t="shared" si="236"/>
        <v>8.8820826952526986</v>
      </c>
      <c r="AR76" s="63">
        <f t="shared" si="237"/>
        <v>7.8293483356774329</v>
      </c>
      <c r="AS76" s="63">
        <f t="shared" si="238"/>
        <v>3.8394983277591881</v>
      </c>
      <c r="AT76" s="63">
        <f t="shared" si="239"/>
        <v>-5.4537586160405045</v>
      </c>
      <c r="AU76" s="63">
        <f t="shared" si="240"/>
        <v>7.6030776105903444</v>
      </c>
      <c r="AV76" s="63">
        <f t="shared" si="241"/>
        <v>4.9272077125350346</v>
      </c>
      <c r="AW76" s="63">
        <f t="shared" si="242"/>
        <v>2.583282080087784</v>
      </c>
      <c r="AX76" s="63">
        <f t="shared" si="243"/>
        <v>0.72644033799179808</v>
      </c>
      <c r="AY76" s="63">
        <f t="shared" si="244"/>
        <v>7.1290247618063933</v>
      </c>
      <c r="AZ76" s="63">
        <f t="shared" si="245"/>
        <v>5.1985752925738442</v>
      </c>
      <c r="BA76" s="63">
        <f t="shared" si="246"/>
        <v>5.1445183823716745</v>
      </c>
      <c r="BB76" s="63">
        <f t="shared" si="247"/>
        <v>-1.1257921639725499</v>
      </c>
      <c r="BC76" s="63">
        <f t="shared" si="248"/>
        <v>2.8522840437880799</v>
      </c>
      <c r="BD76" s="63">
        <f t="shared" si="249"/>
        <v>8.0618754910393449</v>
      </c>
      <c r="BE76" s="63">
        <f t="shared" si="250"/>
        <v>-3.875865413751022</v>
      </c>
      <c r="BF76" s="63">
        <f t="shared" si="251"/>
        <v>-4.0229772620293049</v>
      </c>
      <c r="BG76" s="63">
        <f t="shared" si="252"/>
        <v>2.3765185071748904</v>
      </c>
      <c r="BH76" s="63">
        <f t="shared" si="253"/>
        <v>8.4366564584195274</v>
      </c>
      <c r="BI76" s="63">
        <f t="shared" si="254"/>
        <v>-2.548530528142297</v>
      </c>
      <c r="BJ76" s="63">
        <f t="shared" si="255"/>
        <v>4.088208643099426</v>
      </c>
      <c r="BK76" s="63">
        <f t="shared" si="256"/>
        <v>3.2094525969624534</v>
      </c>
      <c r="BL76" s="63">
        <f t="shared" si="257"/>
        <v>5.0694129370549792</v>
      </c>
      <c r="BM76" s="63">
        <f t="shared" si="258"/>
        <v>-0.33728960806497454</v>
      </c>
      <c r="BN76" s="63">
        <f t="shared" si="259"/>
        <v>2.5106124911252961</v>
      </c>
      <c r="BO76" s="63">
        <f t="shared" si="260"/>
        <v>3.066669220309111</v>
      </c>
      <c r="BP76" s="63">
        <f t="shared" si="261"/>
        <v>4.7342708801766218</v>
      </c>
      <c r="BQ76" s="63">
        <f t="shared" si="262"/>
        <v>-0.89228700730688681</v>
      </c>
      <c r="BR76" s="63">
        <f t="shared" si="263"/>
        <v>4.3815301056554645</v>
      </c>
      <c r="BS76" s="63">
        <f t="shared" si="264"/>
        <v>2.318808413335661</v>
      </c>
      <c r="BT76" s="63">
        <f t="shared" si="265"/>
        <v>-0.54060468589894861</v>
      </c>
      <c r="BU76" s="63">
        <f t="shared" si="266"/>
        <v>-0.55714051798400677</v>
      </c>
      <c r="BV76" s="63">
        <f t="shared" si="267"/>
        <v>7.8834267687636714</v>
      </c>
      <c r="BW76" s="63">
        <f t="shared" si="268"/>
        <v>3.9272325574673093</v>
      </c>
      <c r="BX76" s="63">
        <f t="shared" si="269"/>
        <v>1.1064588781232636</v>
      </c>
      <c r="BY76" s="63">
        <f t="shared" si="270"/>
        <v>1.4625723213084414</v>
      </c>
      <c r="BZ76" s="63">
        <f t="shared" si="271"/>
        <v>1.7853959123171237</v>
      </c>
      <c r="CA76" s="63">
        <f t="shared" si="272"/>
        <v>4.3428538340161174</v>
      </c>
      <c r="CB76" s="63">
        <f t="shared" si="273"/>
        <v>1.3721056063485937</v>
      </c>
    </row>
    <row r="77" spans="1:80">
      <c r="A77" s="60" t="s">
        <v>11</v>
      </c>
      <c r="B77" s="136"/>
      <c r="C77" s="63">
        <f t="shared" si="196"/>
        <v>3.7648285202267289</v>
      </c>
      <c r="D77" s="63">
        <f t="shared" si="197"/>
        <v>4.2882473658482034</v>
      </c>
      <c r="E77" s="63">
        <f t="shared" si="198"/>
        <v>1.3260651788462117</v>
      </c>
      <c r="F77" s="63">
        <f t="shared" si="199"/>
        <v>1.8941366371881734</v>
      </c>
      <c r="G77" s="63">
        <f t="shared" si="200"/>
        <v>4.1314551121598919</v>
      </c>
      <c r="H77" s="63">
        <f t="shared" si="201"/>
        <v>4.1392906736877304</v>
      </c>
      <c r="I77" s="63">
        <f t="shared" si="202"/>
        <v>1.5566339280052397</v>
      </c>
      <c r="J77" s="63">
        <f t="shared" si="203"/>
        <v>4.9798926951136115</v>
      </c>
      <c r="K77" s="63">
        <f t="shared" si="204"/>
        <v>3.5764133965803939</v>
      </c>
      <c r="L77" s="63">
        <f t="shared" si="205"/>
        <v>3.6936974313601163</v>
      </c>
      <c r="M77" s="63">
        <f t="shared" si="206"/>
        <v>1.345376408917289</v>
      </c>
      <c r="N77" s="63">
        <f t="shared" si="207"/>
        <v>1.0266752950963933</v>
      </c>
      <c r="O77" s="63">
        <f t="shared" si="208"/>
        <v>2.4683661637548471</v>
      </c>
      <c r="P77" s="63">
        <f t="shared" si="209"/>
        <v>4.6404144180968885</v>
      </c>
      <c r="Q77" s="63">
        <f t="shared" si="210"/>
        <v>1.1901101357805794</v>
      </c>
      <c r="R77" s="63">
        <f t="shared" si="211"/>
        <v>3.4773195355246553</v>
      </c>
      <c r="S77" s="63">
        <f t="shared" si="212"/>
        <v>2.2150436966830598</v>
      </c>
      <c r="T77" s="63">
        <f t="shared" si="213"/>
        <v>4.5541230879980965</v>
      </c>
      <c r="U77" s="63">
        <f t="shared" si="214"/>
        <v>0.96235420783587178</v>
      </c>
      <c r="V77" s="63">
        <f t="shared" si="215"/>
        <v>6.29271927025684</v>
      </c>
      <c r="W77" s="63">
        <f t="shared" si="216"/>
        <v>4.1138107098920695</v>
      </c>
      <c r="X77" s="63">
        <f t="shared" si="217"/>
        <v>2.8498465169954046</v>
      </c>
      <c r="Y77" s="63">
        <f t="shared" si="218"/>
        <v>4.7607987838077022E-2</v>
      </c>
      <c r="Z77" s="63">
        <f t="shared" si="219"/>
        <v>6.3322234921855927</v>
      </c>
      <c r="AA77" s="63">
        <f t="shared" si="220"/>
        <v>0.95916076390092464</v>
      </c>
      <c r="AB77" s="63">
        <f t="shared" si="221"/>
        <v>0.70508299653242201</v>
      </c>
      <c r="AC77" s="63">
        <f t="shared" si="222"/>
        <v>-1.085813501503021</v>
      </c>
      <c r="AD77" s="63">
        <f t="shared" si="223"/>
        <v>12.445755047596151</v>
      </c>
      <c r="AE77" s="63">
        <f t="shared" si="224"/>
        <v>2.0549289282111278</v>
      </c>
      <c r="AF77" s="63">
        <f t="shared" si="225"/>
        <v>0.48472473378326048</v>
      </c>
      <c r="AG77" s="63">
        <f t="shared" si="226"/>
        <v>-7.3389455840074155E-2</v>
      </c>
      <c r="AH77" s="63">
        <f t="shared" si="227"/>
        <v>6.9141332625773071</v>
      </c>
      <c r="AI77" s="63">
        <f t="shared" si="228"/>
        <v>2.9588428372323894</v>
      </c>
      <c r="AJ77" s="63">
        <f t="shared" si="229"/>
        <v>0.71585778767675512</v>
      </c>
      <c r="AK77" s="63">
        <f t="shared" si="230"/>
        <v>2.2724048653489115</v>
      </c>
      <c r="AL77" s="63">
        <f t="shared" si="231"/>
        <v>5.8182835045045334</v>
      </c>
      <c r="AM77" s="63">
        <f t="shared" si="232"/>
        <v>-1.086148592867489</v>
      </c>
      <c r="AN77" s="63">
        <f t="shared" si="233"/>
        <v>-7.0870020282895338E-2</v>
      </c>
      <c r="AO77" s="63">
        <f t="shared" si="234"/>
        <v>3.4811308092355802</v>
      </c>
      <c r="AP77" s="63">
        <f t="shared" si="235"/>
        <v>5.1868478785255263</v>
      </c>
      <c r="AQ77" s="63">
        <f t="shared" si="236"/>
        <v>1.820122374692712</v>
      </c>
      <c r="AR77" s="63">
        <f t="shared" si="237"/>
        <v>0.81320677922378704</v>
      </c>
      <c r="AS77" s="63">
        <f t="shared" si="238"/>
        <v>0.67202964860108672</v>
      </c>
      <c r="AT77" s="63">
        <f t="shared" si="239"/>
        <v>4.6274673667800865</v>
      </c>
      <c r="AU77" s="63">
        <f t="shared" si="240"/>
        <v>2.8060324961957339</v>
      </c>
      <c r="AV77" s="63">
        <f t="shared" si="241"/>
        <v>0.80101563831316525</v>
      </c>
      <c r="AW77" s="63">
        <f t="shared" si="242"/>
        <v>1.2028963732792226</v>
      </c>
      <c r="AX77" s="63">
        <f t="shared" si="243"/>
        <v>7.7441515060190387</v>
      </c>
      <c r="AY77" s="63">
        <f t="shared" si="244"/>
        <v>2.6432296897938459</v>
      </c>
      <c r="AZ77" s="63">
        <f t="shared" si="245"/>
        <v>0.45136858063588176</v>
      </c>
      <c r="BA77" s="63">
        <f t="shared" si="246"/>
        <v>1.561730966618428</v>
      </c>
      <c r="BB77" s="63">
        <f t="shared" si="247"/>
        <v>4.7362142154720708</v>
      </c>
      <c r="BC77" s="63">
        <f t="shared" si="248"/>
        <v>-1.9285498503924671E-2</v>
      </c>
      <c r="BD77" s="63">
        <f t="shared" si="249"/>
        <v>1.6117413538113721</v>
      </c>
      <c r="BE77" s="63">
        <f t="shared" si="250"/>
        <v>1.6149437225819185</v>
      </c>
      <c r="BF77" s="63">
        <f t="shared" si="251"/>
        <v>2.2124638419468856</v>
      </c>
      <c r="BG77" s="63">
        <f t="shared" si="252"/>
        <v>-7.8391161596845765E-3</v>
      </c>
      <c r="BH77" s="63">
        <f t="shared" si="253"/>
        <v>3.0009525940448252</v>
      </c>
      <c r="BI77" s="63">
        <f t="shared" si="254"/>
        <v>0.48759662937103859</v>
      </c>
      <c r="BJ77" s="63">
        <f t="shared" si="255"/>
        <v>2.3905860949754913</v>
      </c>
      <c r="BK77" s="63">
        <f t="shared" si="256"/>
        <v>0.66838148999298297</v>
      </c>
      <c r="BL77" s="63">
        <f t="shared" si="257"/>
        <v>2.5416263048129961</v>
      </c>
      <c r="BM77" s="63">
        <f t="shared" si="258"/>
        <v>0.69370061087720014</v>
      </c>
      <c r="BN77" s="63">
        <f t="shared" si="259"/>
        <v>4.6618715362786585</v>
      </c>
      <c r="BO77" s="63">
        <f t="shared" si="260"/>
        <v>-0.14015830597582801</v>
      </c>
      <c r="BP77" s="63">
        <f t="shared" si="261"/>
        <v>4.2008061734898439</v>
      </c>
      <c r="BQ77" s="63">
        <f t="shared" si="262"/>
        <v>-1.3163985756139709</v>
      </c>
      <c r="BR77" s="63">
        <f t="shared" si="263"/>
        <v>4.3652072920853282</v>
      </c>
      <c r="BS77" s="63">
        <f t="shared" si="264"/>
        <v>-6.0917048797530328E-2</v>
      </c>
      <c r="BT77" s="63">
        <f t="shared" si="265"/>
        <v>3.7551267708488578</v>
      </c>
      <c r="BU77" s="63">
        <f t="shared" si="266"/>
        <v>-1.6085445068507915</v>
      </c>
      <c r="BV77" s="63">
        <f t="shared" si="267"/>
        <v>5.4033932964500764</v>
      </c>
      <c r="BW77" s="63">
        <f t="shared" si="268"/>
        <v>-0.3608987628867299</v>
      </c>
      <c r="BX77" s="63">
        <f t="shared" si="269"/>
        <v>3.1216375406574404</v>
      </c>
      <c r="BY77" s="63">
        <f t="shared" si="270"/>
        <v>-0.39225229490597902</v>
      </c>
      <c r="BZ77" s="63">
        <f t="shared" si="271"/>
        <v>3.5000752173015766</v>
      </c>
      <c r="CA77" s="63">
        <f t="shared" si="272"/>
        <v>0.5439503622269013</v>
      </c>
      <c r="CB77" s="63">
        <f t="shared" si="273"/>
        <v>2.6818801168874007</v>
      </c>
    </row>
    <row r="78" spans="1:80">
      <c r="A78" s="57" t="s">
        <v>12</v>
      </c>
      <c r="B78" s="137"/>
      <c r="C78" s="64">
        <f t="shared" si="196"/>
        <v>1.5348020615053437</v>
      </c>
      <c r="D78" s="64">
        <f t="shared" si="197"/>
        <v>0.99843819723340277</v>
      </c>
      <c r="E78" s="64">
        <f t="shared" si="198"/>
        <v>1.2260451758988278</v>
      </c>
      <c r="F78" s="64">
        <f t="shared" si="199"/>
        <v>11.503831615163751</v>
      </c>
      <c r="G78" s="64">
        <f t="shared" si="200"/>
        <v>8.344646348905874</v>
      </c>
      <c r="H78" s="64">
        <f t="shared" si="201"/>
        <v>1.3346208228437402</v>
      </c>
      <c r="I78" s="64">
        <f t="shared" si="202"/>
        <v>1.7923586532353257</v>
      </c>
      <c r="J78" s="64">
        <f t="shared" si="203"/>
        <v>1.5523594722570286</v>
      </c>
      <c r="K78" s="64">
        <f t="shared" si="204"/>
        <v>0.94347641308966113</v>
      </c>
      <c r="L78" s="64">
        <f t="shared" si="205"/>
        <v>2.4713708319299434</v>
      </c>
      <c r="M78" s="64">
        <f t="shared" si="206"/>
        <v>1.87353629976581</v>
      </c>
      <c r="N78" s="64">
        <f t="shared" si="207"/>
        <v>5.821593364304543</v>
      </c>
      <c r="O78" s="64">
        <f t="shared" si="208"/>
        <v>1.0214464621164665</v>
      </c>
      <c r="P78" s="64">
        <f t="shared" si="209"/>
        <v>0.48037810405609749</v>
      </c>
      <c r="Q78" s="64">
        <f t="shared" si="210"/>
        <v>1.1103828507537443</v>
      </c>
      <c r="R78" s="64">
        <f t="shared" si="211"/>
        <v>0.40662760996860908</v>
      </c>
      <c r="S78" s="64">
        <f t="shared" si="212"/>
        <v>0.96121852933565077</v>
      </c>
      <c r="T78" s="64">
        <f t="shared" si="213"/>
        <v>0.28195832875608801</v>
      </c>
      <c r="U78" s="64">
        <f t="shared" si="214"/>
        <v>0.97860220550646582</v>
      </c>
      <c r="V78" s="64">
        <f t="shared" si="215"/>
        <v>4.909905547065943</v>
      </c>
      <c r="W78" s="64">
        <f t="shared" si="216"/>
        <v>0.10407271213486463</v>
      </c>
      <c r="X78" s="64">
        <f t="shared" si="217"/>
        <v>1.2059883559745037</v>
      </c>
      <c r="Y78" s="64">
        <f t="shared" si="218"/>
        <v>1.2224352828379601</v>
      </c>
      <c r="Z78" s="64">
        <f t="shared" si="219"/>
        <v>6.218134566889467</v>
      </c>
      <c r="AA78" s="64">
        <f t="shared" si="220"/>
        <v>-0.44128621953991343</v>
      </c>
      <c r="AB78" s="64">
        <f t="shared" si="221"/>
        <v>0.62249454095103063</v>
      </c>
      <c r="AC78" s="64">
        <f t="shared" si="222"/>
        <v>1.4704929714322654</v>
      </c>
      <c r="AD78" s="64">
        <f t="shared" si="223"/>
        <v>6.3211609149084147</v>
      </c>
      <c r="AE78" s="64">
        <f t="shared" si="224"/>
        <v>0.89200191570880072</v>
      </c>
      <c r="AF78" s="64">
        <f t="shared" si="225"/>
        <v>4.2989378745623847</v>
      </c>
      <c r="AG78" s="64">
        <f t="shared" si="226"/>
        <v>-4.0392547290570242</v>
      </c>
      <c r="AH78" s="64">
        <f t="shared" si="227"/>
        <v>9.1822987158831548</v>
      </c>
      <c r="AI78" s="64">
        <f t="shared" si="228"/>
        <v>1.7495545115826892</v>
      </c>
      <c r="AJ78" s="64">
        <f t="shared" si="229"/>
        <v>0.98179695377594978</v>
      </c>
      <c r="AK78" s="64">
        <f t="shared" si="230"/>
        <v>0.53342442715996241</v>
      </c>
      <c r="AL78" s="64">
        <f t="shared" si="231"/>
        <v>8.718328278965755</v>
      </c>
      <c r="AM78" s="64">
        <f t="shared" si="232"/>
        <v>-1.2623726868454945</v>
      </c>
      <c r="AN78" s="64">
        <f t="shared" si="233"/>
        <v>-2.06305390091529</v>
      </c>
      <c r="AO78" s="64">
        <f t="shared" si="234"/>
        <v>5.6148939326509426</v>
      </c>
      <c r="AP78" s="64">
        <f t="shared" si="235"/>
        <v>4.0107734006456681</v>
      </c>
      <c r="AQ78" s="64">
        <f t="shared" si="236"/>
        <v>0.22774934042887574</v>
      </c>
      <c r="AR78" s="64">
        <f t="shared" si="237"/>
        <v>2.4140568754499721</v>
      </c>
      <c r="AS78" s="64">
        <f t="shared" si="238"/>
        <v>4.2354078337470478</v>
      </c>
      <c r="AT78" s="64">
        <f t="shared" si="239"/>
        <v>-0.7639439200661311</v>
      </c>
      <c r="AU78" s="64">
        <f t="shared" si="240"/>
        <v>-0.21432815550464132</v>
      </c>
      <c r="AV78" s="64">
        <f t="shared" si="241"/>
        <v>5.661059481530315</v>
      </c>
      <c r="AW78" s="64">
        <f t="shared" si="242"/>
        <v>5.8428097011170461</v>
      </c>
      <c r="AX78" s="64">
        <f t="shared" si="243"/>
        <v>-0.49635886351945996</v>
      </c>
      <c r="AY78" s="64">
        <f t="shared" si="244"/>
        <v>1.5637276507674991</v>
      </c>
      <c r="AZ78" s="64">
        <f t="shared" si="245"/>
        <v>6.0076605218966419</v>
      </c>
      <c r="BA78" s="64">
        <f t="shared" si="246"/>
        <v>4.8217432319384796</v>
      </c>
      <c r="BB78" s="64">
        <f t="shared" si="247"/>
        <v>1.3351681232687538</v>
      </c>
      <c r="BC78" s="64">
        <f t="shared" si="248"/>
        <v>3.9189415508290049</v>
      </c>
      <c r="BD78" s="64">
        <f t="shared" si="249"/>
        <v>6.1676067687348874</v>
      </c>
      <c r="BE78" s="64">
        <f t="shared" si="250"/>
        <v>5.6635851662947729</v>
      </c>
      <c r="BF78" s="64">
        <f t="shared" si="251"/>
        <v>2.7877785730801619</v>
      </c>
      <c r="BG78" s="64">
        <f t="shared" si="252"/>
        <v>-0.45046305363586014</v>
      </c>
      <c r="BH78" s="64">
        <f t="shared" si="253"/>
        <v>6.493816750983691</v>
      </c>
      <c r="BI78" s="64">
        <f t="shared" si="254"/>
        <v>9.9497235454797366</v>
      </c>
      <c r="BJ78" s="64">
        <f t="shared" si="255"/>
        <v>2.403275642176351</v>
      </c>
      <c r="BK78" s="64">
        <f t="shared" si="256"/>
        <v>-1.6942353524151059</v>
      </c>
      <c r="BL78" s="64">
        <f t="shared" si="257"/>
        <v>5.1727034876743341</v>
      </c>
      <c r="BM78" s="64">
        <f t="shared" si="258"/>
        <v>4.5440021909804447</v>
      </c>
      <c r="BN78" s="64">
        <f t="shared" si="259"/>
        <v>1.1968757144388249</v>
      </c>
      <c r="BO78" s="64">
        <f t="shared" si="260"/>
        <v>3.6466617944198485</v>
      </c>
      <c r="BP78" s="64">
        <f t="shared" si="261"/>
        <v>2.7924966558478621</v>
      </c>
      <c r="BQ78" s="64">
        <f t="shared" si="262"/>
        <v>0.80197720165438857</v>
      </c>
      <c r="BR78" s="64">
        <f t="shared" si="263"/>
        <v>-5.247315415562516E-2</v>
      </c>
      <c r="BS78" s="64">
        <f t="shared" si="264"/>
        <v>1.8973907122974987</v>
      </c>
      <c r="BT78" s="64">
        <f t="shared" si="265"/>
        <v>4.43160490915702</v>
      </c>
      <c r="BU78" s="64">
        <f t="shared" si="266"/>
        <v>2.1989292334327457</v>
      </c>
      <c r="BV78" s="64">
        <f t="shared" si="267"/>
        <v>0.78125826979123114</v>
      </c>
      <c r="BW78" s="64">
        <f t="shared" si="268"/>
        <v>3.8067657564656536</v>
      </c>
      <c r="BX78" s="64">
        <f t="shared" si="269"/>
        <v>3.6742057555223</v>
      </c>
      <c r="BY78" s="64">
        <f t="shared" si="270"/>
        <v>0.83867408004754274</v>
      </c>
      <c r="BZ78" s="64">
        <f t="shared" si="271"/>
        <v>1.314050491190567</v>
      </c>
      <c r="CA78" s="64">
        <f t="shared" si="272"/>
        <v>3.114977483091542</v>
      </c>
      <c r="CB78" s="64">
        <f t="shared" si="273"/>
        <v>1.7284030200720395</v>
      </c>
    </row>
    <row r="79" spans="1:80" hidden="1">
      <c r="A79" s="53" t="s">
        <v>13</v>
      </c>
      <c r="B79" s="138"/>
      <c r="C79" s="66">
        <f t="shared" si="196"/>
        <v>3.7122033649341533</v>
      </c>
      <c r="D79" s="66">
        <f t="shared" si="197"/>
        <v>3.4099638412574977</v>
      </c>
      <c r="E79" s="66">
        <f t="shared" si="198"/>
        <v>7.6314370677320209</v>
      </c>
      <c r="F79" s="66">
        <f t="shared" si="199"/>
        <v>-3.2444016945735759</v>
      </c>
      <c r="G79" s="66">
        <f t="shared" si="200"/>
        <v>4.1573128238574082</v>
      </c>
      <c r="H79" s="66">
        <f t="shared" si="201"/>
        <v>3.1791193084441423</v>
      </c>
      <c r="I79" s="66">
        <f t="shared" si="202"/>
        <v>6.0185493620799964</v>
      </c>
      <c r="J79" s="66">
        <f t="shared" si="203"/>
        <v>-3.6205306679746823</v>
      </c>
      <c r="K79" s="66">
        <f t="shared" si="204"/>
        <v>2.9039183254501335</v>
      </c>
      <c r="L79" s="66">
        <f t="shared" si="205"/>
        <v>2.9595547800098392</v>
      </c>
      <c r="M79" s="66">
        <f t="shared" si="206"/>
        <v>6.4986269708116788</v>
      </c>
      <c r="N79" s="66">
        <f t="shared" si="207"/>
        <v>-2.1031886322934774</v>
      </c>
      <c r="O79" s="66">
        <f t="shared" si="208"/>
        <v>2.9790906859377775</v>
      </c>
      <c r="P79" s="66">
        <f t="shared" si="209"/>
        <v>2.7771136819887694</v>
      </c>
      <c r="Q79" s="66">
        <f t="shared" si="210"/>
        <v>6.9150867730311445</v>
      </c>
      <c r="R79" s="66">
        <f t="shared" si="211"/>
        <v>-5.4682193618672814</v>
      </c>
      <c r="S79" s="66">
        <f t="shared" si="212"/>
        <v>3.3820766845157815</v>
      </c>
      <c r="T79" s="66">
        <f t="shared" si="213"/>
        <v>1.9576038953844073</v>
      </c>
      <c r="U79" s="66">
        <f t="shared" si="214"/>
        <v>6.6890503208220844</v>
      </c>
      <c r="V79" s="66">
        <f t="shared" si="215"/>
        <v>-3.0752782270515313</v>
      </c>
      <c r="W79" s="66">
        <f t="shared" si="216"/>
        <v>3.6903072523671336</v>
      </c>
      <c r="X79" s="66">
        <f t="shared" si="217"/>
        <v>2.1034759704386783</v>
      </c>
      <c r="Y79" s="66">
        <f t="shared" si="218"/>
        <v>6.212693614261374</v>
      </c>
      <c r="Z79" s="66">
        <f t="shared" si="219"/>
        <v>-2.2882904318139441</v>
      </c>
      <c r="AA79" s="66">
        <f t="shared" si="220"/>
        <v>2.1609759219648579</v>
      </c>
      <c r="AB79" s="66">
        <f t="shared" si="221"/>
        <v>1.8338905190243642</v>
      </c>
      <c r="AC79" s="66">
        <f t="shared" si="222"/>
        <v>6.1755414578130345</v>
      </c>
      <c r="AD79" s="66">
        <f t="shared" si="223"/>
        <v>-2.4555741716813362</v>
      </c>
      <c r="AE79" s="66">
        <f t="shared" si="224"/>
        <v>4.3504740999343747</v>
      </c>
      <c r="AF79" s="66">
        <f t="shared" si="225"/>
        <v>2.8984174423888192</v>
      </c>
      <c r="AG79" s="66">
        <f t="shared" si="226"/>
        <v>4.8050129687233456</v>
      </c>
      <c r="AH79" s="66">
        <f t="shared" si="227"/>
        <v>-1.6025381986361049</v>
      </c>
      <c r="AI79" s="66">
        <f t="shared" si="228"/>
        <v>3.8212313865232654</v>
      </c>
      <c r="AJ79" s="66">
        <f t="shared" si="229"/>
        <v>2.0592256297909985</v>
      </c>
      <c r="AK79" s="66">
        <f t="shared" si="230"/>
        <v>6.4425638395959188</v>
      </c>
      <c r="AL79" s="66">
        <f t="shared" si="231"/>
        <v>-2.9812163338957953</v>
      </c>
      <c r="AM79" s="66">
        <f t="shared" si="232"/>
        <v>3.0147735940326474</v>
      </c>
      <c r="AN79" s="66">
        <f t="shared" si="233"/>
        <v>2.1912566769869057</v>
      </c>
      <c r="AO79" s="66">
        <f t="shared" si="234"/>
        <v>9.0886579519771313</v>
      </c>
      <c r="AP79" s="66">
        <f t="shared" si="235"/>
        <v>-5.6843176825219315</v>
      </c>
      <c r="AQ79" s="66">
        <f t="shared" si="236"/>
        <v>4.5318437985856184</v>
      </c>
      <c r="AR79" s="66">
        <f t="shared" si="237"/>
        <v>3.7370444453919696</v>
      </c>
      <c r="AS79" s="66">
        <f t="shared" si="238"/>
        <v>7.3602312385724673</v>
      </c>
      <c r="AT79" s="66">
        <f t="shared" si="239"/>
        <v>-5.0686319327529263</v>
      </c>
      <c r="AU79" s="66">
        <f t="shared" si="240"/>
        <v>4.3848932426170242</v>
      </c>
      <c r="AV79" s="66">
        <f t="shared" si="241"/>
        <v>3.5620918298217084</v>
      </c>
      <c r="AW79" s="66">
        <f t="shared" si="242"/>
        <v>8.5667377320013465</v>
      </c>
      <c r="AX79" s="66">
        <f t="shared" si="243"/>
        <v>-3.8563191502532179</v>
      </c>
      <c r="AY79" s="66">
        <f t="shared" si="244"/>
        <v>5.235072250470604</v>
      </c>
      <c r="AZ79" s="66">
        <f t="shared" si="245"/>
        <v>4.2941956264797172</v>
      </c>
      <c r="BA79" s="66">
        <f t="shared" si="246"/>
        <v>8.8541564769466703</v>
      </c>
      <c r="BB79" s="66">
        <f t="shared" si="247"/>
        <v>-4.8476300093246927</v>
      </c>
      <c r="BC79" s="66">
        <f t="shared" si="248"/>
        <v>5.1025048259554717</v>
      </c>
      <c r="BD79" s="66">
        <f t="shared" si="249"/>
        <v>4.8750436422728729</v>
      </c>
      <c r="BE79" s="66">
        <f t="shared" si="250"/>
        <v>6.7447573391507225</v>
      </c>
      <c r="BF79" s="66">
        <f t="shared" si="251"/>
        <v>-7.1867412280186587</v>
      </c>
      <c r="BG79" s="66">
        <f t="shared" si="252"/>
        <v>2.8434895608049544</v>
      </c>
      <c r="BH79" s="66">
        <f t="shared" si="253"/>
        <v>6.4211454579576746</v>
      </c>
      <c r="BI79" s="66">
        <f t="shared" si="254"/>
        <v>7.9092153413174993</v>
      </c>
      <c r="BJ79" s="66">
        <f t="shared" si="255"/>
        <v>-4.6025662228357715</v>
      </c>
      <c r="BK79" s="66">
        <f t="shared" si="256"/>
        <v>3.0469046765357142</v>
      </c>
      <c r="BL79" s="66">
        <f t="shared" si="257"/>
        <v>4.3244733482020008</v>
      </c>
      <c r="BM79" s="66">
        <f t="shared" si="258"/>
        <v>7.7899725876129144</v>
      </c>
      <c r="BN79" s="66">
        <f t="shared" si="259"/>
        <v>-5.1520366580874724</v>
      </c>
      <c r="BO79" s="66">
        <f t="shared" si="260"/>
        <v>4.0585428616279415</v>
      </c>
      <c r="BP79" s="66">
        <f t="shared" si="261"/>
        <v>3.3346468897106059</v>
      </c>
      <c r="BQ79" s="66">
        <f t="shared" si="262"/>
        <v>6.5324305732530705</v>
      </c>
      <c r="BR79" s="66">
        <f t="shared" si="263"/>
        <v>-5.0559123788208895</v>
      </c>
      <c r="BS79" s="66">
        <f t="shared" si="264"/>
        <v>3.5750884733198913</v>
      </c>
      <c r="BT79" s="66">
        <f t="shared" si="265"/>
        <v>2.8363619482903975</v>
      </c>
      <c r="BU79" s="66">
        <f t="shared" si="266"/>
        <v>6.878198957398812</v>
      </c>
      <c r="BV79" s="66">
        <f t="shared" si="267"/>
        <v>-4.3494409941029586</v>
      </c>
      <c r="BW79" s="66">
        <f t="shared" si="268"/>
        <v>4.3448647921589263</v>
      </c>
      <c r="BX79" s="66">
        <f t="shared" si="269"/>
        <v>2.3911939443440207</v>
      </c>
      <c r="BY79" s="66">
        <f t="shared" si="270"/>
        <v>6.7804340623951047</v>
      </c>
      <c r="BZ79" s="66">
        <f t="shared" si="271"/>
        <v>-5.3237510953620273</v>
      </c>
      <c r="CA79" s="66">
        <f t="shared" si="272"/>
        <v>4.2787819122335025</v>
      </c>
      <c r="CB79" s="66">
        <f t="shared" si="273"/>
        <v>2.0365415953275052</v>
      </c>
    </row>
    <row r="80" spans="1:80" hidden="1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  <c r="CA80" s="63"/>
      <c r="CB80" s="63"/>
    </row>
    <row r="81" spans="1:80" ht="14.25" customHeight="1" thickBot="1">
      <c r="A81" s="71" t="str">
        <f>A41</f>
        <v>KZN - Annual Compensation of Employees</v>
      </c>
      <c r="B81" s="139"/>
      <c r="C81" s="65">
        <f t="shared" si="196"/>
        <v>3.7122033649341533</v>
      </c>
      <c r="D81" s="65">
        <f t="shared" si="197"/>
        <v>3.4099638412574977</v>
      </c>
      <c r="E81" s="65">
        <f t="shared" si="198"/>
        <v>7.6314370677320209</v>
      </c>
      <c r="F81" s="65">
        <f t="shared" si="199"/>
        <v>-3.2444016945735759</v>
      </c>
      <c r="G81" s="65">
        <f t="shared" si="200"/>
        <v>4.1573128238574082</v>
      </c>
      <c r="H81" s="65">
        <f t="shared" si="201"/>
        <v>3.1791193084441423</v>
      </c>
      <c r="I81" s="65">
        <f t="shared" si="202"/>
        <v>6.0185493620799964</v>
      </c>
      <c r="J81" s="65">
        <f t="shared" si="203"/>
        <v>-3.6205306679746823</v>
      </c>
      <c r="K81" s="65">
        <f t="shared" si="204"/>
        <v>2.9039183254501335</v>
      </c>
      <c r="L81" s="65">
        <f t="shared" si="205"/>
        <v>2.9595547800098392</v>
      </c>
      <c r="M81" s="65">
        <f t="shared" si="206"/>
        <v>6.4986269708116788</v>
      </c>
      <c r="N81" s="65">
        <f t="shared" si="207"/>
        <v>-2.1031886322934774</v>
      </c>
      <c r="O81" s="65">
        <f t="shared" si="208"/>
        <v>2.9790906859377775</v>
      </c>
      <c r="P81" s="65">
        <f t="shared" si="209"/>
        <v>2.7771136819887694</v>
      </c>
      <c r="Q81" s="65">
        <f t="shared" si="210"/>
        <v>6.9150867730311445</v>
      </c>
      <c r="R81" s="65">
        <f t="shared" si="211"/>
        <v>-5.4682193618672814</v>
      </c>
      <c r="S81" s="65">
        <f t="shared" si="212"/>
        <v>3.3820766845157815</v>
      </c>
      <c r="T81" s="65">
        <f t="shared" si="213"/>
        <v>1.9576038953844073</v>
      </c>
      <c r="U81" s="65">
        <f t="shared" si="214"/>
        <v>6.6890503208220844</v>
      </c>
      <c r="V81" s="65">
        <f t="shared" si="215"/>
        <v>-3.0752782270515313</v>
      </c>
      <c r="W81" s="65">
        <f t="shared" si="216"/>
        <v>3.6903072523671336</v>
      </c>
      <c r="X81" s="65">
        <f t="shared" si="217"/>
        <v>2.1034759704386783</v>
      </c>
      <c r="Y81" s="65">
        <f t="shared" si="218"/>
        <v>6.212693614261374</v>
      </c>
      <c r="Z81" s="65">
        <f t="shared" si="219"/>
        <v>-2.2882904318139441</v>
      </c>
      <c r="AA81" s="65">
        <f t="shared" si="220"/>
        <v>2.1609759219648579</v>
      </c>
      <c r="AB81" s="65">
        <f t="shared" si="221"/>
        <v>1.8338905190243642</v>
      </c>
      <c r="AC81" s="65">
        <f t="shared" si="222"/>
        <v>6.1755414578130345</v>
      </c>
      <c r="AD81" s="65">
        <f t="shared" si="223"/>
        <v>-2.4555741716813362</v>
      </c>
      <c r="AE81" s="65">
        <f t="shared" si="224"/>
        <v>4.3504740999343747</v>
      </c>
      <c r="AF81" s="65">
        <f t="shared" si="225"/>
        <v>2.8984174423888192</v>
      </c>
      <c r="AG81" s="65">
        <f t="shared" si="226"/>
        <v>4.8050129687233456</v>
      </c>
      <c r="AH81" s="65">
        <f t="shared" si="227"/>
        <v>-1.6025381986361049</v>
      </c>
      <c r="AI81" s="65">
        <f t="shared" si="228"/>
        <v>3.8212313865232654</v>
      </c>
      <c r="AJ81" s="65">
        <f t="shared" si="229"/>
        <v>2.0592256297909985</v>
      </c>
      <c r="AK81" s="65">
        <f t="shared" si="230"/>
        <v>6.4425638395959188</v>
      </c>
      <c r="AL81" s="65">
        <f t="shared" si="231"/>
        <v>-2.9812163338957953</v>
      </c>
      <c r="AM81" s="65">
        <f t="shared" si="232"/>
        <v>3.0147735940326474</v>
      </c>
      <c r="AN81" s="65">
        <f t="shared" si="233"/>
        <v>2.1912566769869057</v>
      </c>
      <c r="AO81" s="65">
        <f t="shared" si="234"/>
        <v>9.0886579519771313</v>
      </c>
      <c r="AP81" s="65">
        <f t="shared" si="235"/>
        <v>-5.6843176825219315</v>
      </c>
      <c r="AQ81" s="65">
        <f t="shared" si="236"/>
        <v>4.5318437985856184</v>
      </c>
      <c r="AR81" s="65">
        <f t="shared" si="237"/>
        <v>3.7370444453919696</v>
      </c>
      <c r="AS81" s="65">
        <f t="shared" si="238"/>
        <v>7.3602312385724673</v>
      </c>
      <c r="AT81" s="65">
        <f t="shared" si="239"/>
        <v>-5.0686319327529263</v>
      </c>
      <c r="AU81" s="65">
        <f t="shared" si="240"/>
        <v>4.3848932426170242</v>
      </c>
      <c r="AV81" s="65">
        <f t="shared" si="241"/>
        <v>3.5620918298217084</v>
      </c>
      <c r="AW81" s="65">
        <f t="shared" si="242"/>
        <v>8.5667377320013465</v>
      </c>
      <c r="AX81" s="65">
        <f t="shared" si="243"/>
        <v>-3.8563191502532179</v>
      </c>
      <c r="AY81" s="65">
        <f t="shared" si="244"/>
        <v>5.235072250470604</v>
      </c>
      <c r="AZ81" s="65">
        <f t="shared" si="245"/>
        <v>4.2941956264797172</v>
      </c>
      <c r="BA81" s="65">
        <f t="shared" si="246"/>
        <v>8.8541564769466703</v>
      </c>
      <c r="BB81" s="65">
        <f t="shared" si="247"/>
        <v>-4.8476300093246927</v>
      </c>
      <c r="BC81" s="65">
        <f t="shared" si="248"/>
        <v>5.1025048259554717</v>
      </c>
      <c r="BD81" s="65">
        <f t="shared" si="249"/>
        <v>4.8750436422728729</v>
      </c>
      <c r="BE81" s="65">
        <f t="shared" si="250"/>
        <v>6.7447573391507225</v>
      </c>
      <c r="BF81" s="65">
        <f t="shared" si="251"/>
        <v>-7.1867412280186587</v>
      </c>
      <c r="BG81" s="65">
        <f t="shared" si="252"/>
        <v>2.8434895608049544</v>
      </c>
      <c r="BH81" s="65">
        <f t="shared" si="253"/>
        <v>6.4211454579576746</v>
      </c>
      <c r="BI81" s="65">
        <f t="shared" si="254"/>
        <v>7.9092153413174993</v>
      </c>
      <c r="BJ81" s="65">
        <f t="shared" si="255"/>
        <v>-4.6025662228357715</v>
      </c>
      <c r="BK81" s="65">
        <f t="shared" si="256"/>
        <v>3.0469046765357142</v>
      </c>
      <c r="BL81" s="65">
        <f t="shared" si="257"/>
        <v>4.3244733482020008</v>
      </c>
      <c r="BM81" s="65">
        <f t="shared" si="258"/>
        <v>7.7899725876129144</v>
      </c>
      <c r="BN81" s="65">
        <f t="shared" ref="BN81" si="274">(BN41-BM41)/BM41*100</f>
        <v>-5.1520366580874724</v>
      </c>
      <c r="BO81" s="65">
        <f t="shared" ref="BO81" si="275">(BO41-BN41)/BN41*100</f>
        <v>4.0585428616279415</v>
      </c>
      <c r="BP81" s="65">
        <f t="shared" ref="BP81" si="276">(BP41-BO41)/BO41*100</f>
        <v>3.3346468897106059</v>
      </c>
      <c r="BQ81" s="65">
        <f t="shared" ref="BQ81" si="277">(BQ41-BP41)/BP41*100</f>
        <v>6.5324305732530705</v>
      </c>
      <c r="BR81" s="65">
        <f t="shared" ref="BR81" si="278">(BR41-BQ41)/BQ41*100</f>
        <v>-5.0559123788208895</v>
      </c>
      <c r="BS81" s="65">
        <f t="shared" ref="BS81" si="279">(BS41-BR41)/BR41*100</f>
        <v>3.5750884733198913</v>
      </c>
      <c r="BT81" s="65">
        <f t="shared" ref="BT81" si="280">(BT41-BS41)/BS41*100</f>
        <v>2.8363619482903975</v>
      </c>
      <c r="BU81" s="65">
        <f t="shared" ref="BU81" si="281">(BU41-BT41)/BT41*100</f>
        <v>6.878198957398812</v>
      </c>
      <c r="BV81" s="65">
        <f t="shared" ref="BV81" si="282">(BV41-BU41)/BU41*100</f>
        <v>-4.3494409941029586</v>
      </c>
      <c r="BW81" s="65">
        <f t="shared" ref="BW81" si="283">(BW41-BV41)/BV41*100</f>
        <v>4.3448647921589263</v>
      </c>
      <c r="BX81" s="65">
        <f t="shared" ref="BX81" si="284">(BX41-BW41)/BW41*100</f>
        <v>2.3911939443440207</v>
      </c>
      <c r="BY81" s="65">
        <f t="shared" ref="BY81" si="285">(BY41-BX41)/BX41*100</f>
        <v>6.7804340623951047</v>
      </c>
      <c r="BZ81" s="65">
        <f t="shared" ref="BZ81" si="286">(BZ41-BY41)/BY41*100</f>
        <v>-5.3237510953620273</v>
      </c>
      <c r="CA81" s="65">
        <f t="shared" ref="CA81" si="287">(CA41-BZ41)/BZ41*100</f>
        <v>4.2787819122335025</v>
      </c>
      <c r="CB81" s="65">
        <f t="shared" ref="CB81" si="288">(CB41-CA41)/CA41*100</f>
        <v>2.0365415953275052</v>
      </c>
    </row>
    <row r="83" spans="1:80" ht="18">
      <c r="A83" s="206" t="str">
        <f>A43</f>
        <v>SA – Annual Compensation of Employees</v>
      </c>
      <c r="B83" s="212"/>
      <c r="C83" s="212"/>
      <c r="D83" s="212"/>
      <c r="E83" s="212"/>
      <c r="F83" s="212"/>
      <c r="G83" s="212"/>
      <c r="H83" s="212"/>
      <c r="I83" s="212"/>
      <c r="J83" s="212"/>
      <c r="K83" s="212"/>
      <c r="L83" s="212"/>
      <c r="M83" s="212"/>
      <c r="N83" s="212"/>
      <c r="O83" s="212"/>
      <c r="P83" s="212"/>
      <c r="Q83" s="212"/>
      <c r="R83" s="212"/>
      <c r="S83" s="212"/>
      <c r="T83" s="212"/>
      <c r="U83" s="212"/>
      <c r="V83" s="212"/>
      <c r="W83" s="212"/>
      <c r="X83" s="212"/>
      <c r="Y83" s="212"/>
      <c r="Z83" s="213"/>
      <c r="AA83" s="213"/>
      <c r="AB83" s="213"/>
      <c r="AC83" s="213"/>
      <c r="AD83" s="213"/>
      <c r="AE83" s="213"/>
      <c r="AF83" s="213"/>
      <c r="AG83" s="213"/>
      <c r="AH83" s="213"/>
      <c r="AI83" s="213"/>
      <c r="AJ83" s="213"/>
      <c r="AK83" s="213"/>
      <c r="AL83" s="213"/>
      <c r="AM83" s="213"/>
      <c r="AN83" s="213"/>
      <c r="AO83" s="213"/>
      <c r="AP83" s="213"/>
      <c r="AQ83" s="213"/>
      <c r="AR83" s="213"/>
      <c r="AS83" s="213"/>
      <c r="AT83" s="213"/>
      <c r="AU83" s="213"/>
      <c r="AV83" s="213"/>
      <c r="AW83" s="213"/>
      <c r="AX83" s="213"/>
      <c r="AY83" s="213"/>
      <c r="AZ83" s="213"/>
      <c r="BA83" s="213"/>
      <c r="BB83" s="213"/>
      <c r="BC83" s="213"/>
      <c r="BD83" s="213"/>
      <c r="BE83" s="213"/>
      <c r="BF83" s="213"/>
      <c r="BG83" s="213"/>
      <c r="BH83" s="213"/>
    </row>
    <row r="84" spans="1:80" ht="13.5" thickBot="1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80" ht="13.5" thickBot="1">
      <c r="A85" s="25" t="s">
        <v>23</v>
      </c>
      <c r="B85" s="133" t="str">
        <f>B65</f>
        <v>1995q1</v>
      </c>
      <c r="C85" s="132" t="str">
        <f t="shared" ref="C85:BH85" si="289">C65</f>
        <v>1995q2</v>
      </c>
      <c r="D85" s="132" t="str">
        <f t="shared" si="289"/>
        <v>1995q3</v>
      </c>
      <c r="E85" s="132" t="str">
        <f t="shared" si="289"/>
        <v>1995q4</v>
      </c>
      <c r="F85" s="132" t="str">
        <f t="shared" si="289"/>
        <v>1996q1</v>
      </c>
      <c r="G85" s="132" t="str">
        <f t="shared" si="289"/>
        <v>1996q2</v>
      </c>
      <c r="H85" s="132" t="str">
        <f t="shared" si="289"/>
        <v>1996q3</v>
      </c>
      <c r="I85" s="132" t="str">
        <f t="shared" si="289"/>
        <v>1996q4</v>
      </c>
      <c r="J85" s="132" t="str">
        <f t="shared" si="289"/>
        <v>1997q1</v>
      </c>
      <c r="K85" s="132" t="str">
        <f t="shared" si="289"/>
        <v>1997q2</v>
      </c>
      <c r="L85" s="132" t="str">
        <f t="shared" si="289"/>
        <v>1997q3</v>
      </c>
      <c r="M85" s="132" t="str">
        <f t="shared" si="289"/>
        <v>1997q4</v>
      </c>
      <c r="N85" s="132" t="str">
        <f t="shared" si="289"/>
        <v>1998q1</v>
      </c>
      <c r="O85" s="132" t="str">
        <f t="shared" si="289"/>
        <v>1998q2</v>
      </c>
      <c r="P85" s="132" t="str">
        <f t="shared" si="289"/>
        <v>1998q3</v>
      </c>
      <c r="Q85" s="132" t="str">
        <f t="shared" si="289"/>
        <v>1998q4</v>
      </c>
      <c r="R85" s="132" t="str">
        <f t="shared" si="289"/>
        <v>1999q1</v>
      </c>
      <c r="S85" s="132" t="str">
        <f t="shared" si="289"/>
        <v>1999q2</v>
      </c>
      <c r="T85" s="132" t="str">
        <f t="shared" si="289"/>
        <v>1999q3</v>
      </c>
      <c r="U85" s="132" t="str">
        <f t="shared" si="289"/>
        <v>1999q4</v>
      </c>
      <c r="V85" s="132" t="str">
        <f t="shared" si="289"/>
        <v>2000q1</v>
      </c>
      <c r="W85" s="132" t="str">
        <f t="shared" si="289"/>
        <v>2000q2</v>
      </c>
      <c r="X85" s="132" t="str">
        <f t="shared" si="289"/>
        <v>2000q3</v>
      </c>
      <c r="Y85" s="132" t="str">
        <f t="shared" si="289"/>
        <v>2000q4</v>
      </c>
      <c r="Z85" s="132" t="str">
        <f t="shared" si="289"/>
        <v>2001q1</v>
      </c>
      <c r="AA85" s="132" t="str">
        <f t="shared" si="289"/>
        <v>2001q2</v>
      </c>
      <c r="AB85" s="132" t="str">
        <f t="shared" si="289"/>
        <v>2001q3</v>
      </c>
      <c r="AC85" s="132" t="str">
        <f t="shared" si="289"/>
        <v>2001q4</v>
      </c>
      <c r="AD85" s="132" t="str">
        <f t="shared" si="289"/>
        <v>2002q1</v>
      </c>
      <c r="AE85" s="132" t="str">
        <f t="shared" si="289"/>
        <v>2002q2</v>
      </c>
      <c r="AF85" s="132" t="str">
        <f t="shared" si="289"/>
        <v>2002q3</v>
      </c>
      <c r="AG85" s="132" t="str">
        <f t="shared" si="289"/>
        <v>2002q4</v>
      </c>
      <c r="AH85" s="132" t="str">
        <f t="shared" si="289"/>
        <v>2003q1</v>
      </c>
      <c r="AI85" s="132" t="str">
        <f t="shared" si="289"/>
        <v>2003q2</v>
      </c>
      <c r="AJ85" s="132" t="str">
        <f t="shared" si="289"/>
        <v>2003q3</v>
      </c>
      <c r="AK85" s="132" t="str">
        <f t="shared" si="289"/>
        <v>2003q4</v>
      </c>
      <c r="AL85" s="132" t="str">
        <f t="shared" si="289"/>
        <v>2004q1</v>
      </c>
      <c r="AM85" s="132" t="str">
        <f t="shared" si="289"/>
        <v>2004q2</v>
      </c>
      <c r="AN85" s="132" t="str">
        <f t="shared" si="289"/>
        <v>2004q3</v>
      </c>
      <c r="AO85" s="132" t="str">
        <f t="shared" si="289"/>
        <v>2004q4</v>
      </c>
      <c r="AP85" s="132" t="str">
        <f t="shared" si="289"/>
        <v>2005q1</v>
      </c>
      <c r="AQ85" s="132" t="str">
        <f t="shared" si="289"/>
        <v>2005q2</v>
      </c>
      <c r="AR85" s="132" t="str">
        <f t="shared" si="289"/>
        <v>2005q3</v>
      </c>
      <c r="AS85" s="132" t="str">
        <f t="shared" si="289"/>
        <v>2005q4</v>
      </c>
      <c r="AT85" s="132" t="str">
        <f t="shared" si="289"/>
        <v>2006q1</v>
      </c>
      <c r="AU85" s="132" t="str">
        <f t="shared" si="289"/>
        <v>2006q2</v>
      </c>
      <c r="AV85" s="132" t="str">
        <f t="shared" si="289"/>
        <v>2006q3</v>
      </c>
      <c r="AW85" s="132" t="str">
        <f t="shared" si="289"/>
        <v>2006q4</v>
      </c>
      <c r="AX85" s="132" t="str">
        <f t="shared" si="289"/>
        <v>2007q1</v>
      </c>
      <c r="AY85" s="132" t="str">
        <f t="shared" si="289"/>
        <v>2007q2</v>
      </c>
      <c r="AZ85" s="132" t="str">
        <f t="shared" si="289"/>
        <v>2007q3</v>
      </c>
      <c r="BA85" s="132" t="str">
        <f t="shared" si="289"/>
        <v>2007q4</v>
      </c>
      <c r="BB85" s="132" t="str">
        <f t="shared" si="289"/>
        <v>2008q1</v>
      </c>
      <c r="BC85" s="132" t="str">
        <f t="shared" si="289"/>
        <v>2008q2</v>
      </c>
      <c r="BD85" s="132" t="str">
        <f t="shared" si="289"/>
        <v>2008q3</v>
      </c>
      <c r="BE85" s="132" t="str">
        <f t="shared" si="289"/>
        <v>2008q4</v>
      </c>
      <c r="BF85" s="132" t="str">
        <f t="shared" si="289"/>
        <v>2009q1</v>
      </c>
      <c r="BG85" s="132" t="str">
        <f t="shared" si="289"/>
        <v>2009q2</v>
      </c>
      <c r="BH85" s="132" t="str">
        <f t="shared" si="289"/>
        <v>2009q3</v>
      </c>
      <c r="BI85" s="132" t="str">
        <f>BI65</f>
        <v>2009q4</v>
      </c>
      <c r="BJ85" s="132" t="str">
        <f t="shared" ref="BJ85:BM85" si="290">BJ65</f>
        <v>2010q1</v>
      </c>
      <c r="BK85" s="132" t="str">
        <f t="shared" si="290"/>
        <v>2010q2</v>
      </c>
      <c r="BL85" s="132" t="str">
        <f t="shared" si="290"/>
        <v>2010q3</v>
      </c>
      <c r="BM85" s="132" t="str">
        <f t="shared" si="290"/>
        <v>2010q4</v>
      </c>
      <c r="BN85" s="132" t="str">
        <f t="shared" ref="BN85:BR85" si="291">BN65</f>
        <v>2011q1</v>
      </c>
      <c r="BO85" s="132" t="str">
        <f t="shared" si="291"/>
        <v>2011q2</v>
      </c>
      <c r="BP85" s="132" t="str">
        <f t="shared" si="291"/>
        <v>2011q3</v>
      </c>
      <c r="BQ85" s="132" t="str">
        <f t="shared" si="291"/>
        <v>2011q4</v>
      </c>
      <c r="BR85" s="132" t="str">
        <f t="shared" si="291"/>
        <v>2012q1</v>
      </c>
      <c r="BS85" s="132" t="str">
        <f t="shared" ref="BS85:BT85" si="292">BS65</f>
        <v>2012q2</v>
      </c>
      <c r="BT85" s="132" t="str">
        <f t="shared" si="292"/>
        <v>2012q3</v>
      </c>
      <c r="BU85" s="132" t="str">
        <f t="shared" ref="BU85:CB85" si="293">BU65</f>
        <v>2012q4</v>
      </c>
      <c r="BV85" s="132" t="str">
        <f t="shared" si="293"/>
        <v>2013q1</v>
      </c>
      <c r="BW85" s="132" t="str">
        <f t="shared" si="293"/>
        <v>2013q2</v>
      </c>
      <c r="BX85" s="132" t="str">
        <f t="shared" si="293"/>
        <v>2013q3</v>
      </c>
      <c r="BY85" s="132" t="str">
        <f t="shared" si="293"/>
        <v>2013q4</v>
      </c>
      <c r="BZ85" s="132" t="str">
        <f t="shared" ref="BZ85:CB85" si="294">BZ65</f>
        <v>2014q1</v>
      </c>
      <c r="CA85" s="132" t="str">
        <f t="shared" si="294"/>
        <v>2014q2</v>
      </c>
      <c r="CB85" s="132" t="str">
        <f t="shared" si="294"/>
        <v>2014q3</v>
      </c>
    </row>
    <row r="86" spans="1:80" ht="13.5" thickTop="1">
      <c r="A86" s="2" t="s">
        <v>0</v>
      </c>
      <c r="B86" s="135"/>
      <c r="C86" s="61"/>
      <c r="D86" s="61"/>
      <c r="E86" s="61"/>
      <c r="F86" s="61">
        <f>(F6-B6)/B6*100</f>
        <v>11.215096341560535</v>
      </c>
      <c r="G86" s="61">
        <f t="shared" ref="G86:G101" si="295">(G6-C6)/C6*100</f>
        <v>8.0658700237097598</v>
      </c>
      <c r="H86" s="61">
        <f t="shared" ref="H86:H101" si="296">(H6-D6)/D6*100</f>
        <v>6.1056781338863404</v>
      </c>
      <c r="I86" s="61">
        <f t="shared" ref="I86:I101" si="297">(I6-E6)/E6*100</f>
        <v>5.4886494383889968</v>
      </c>
      <c r="J86" s="61">
        <f t="shared" ref="J86:J101" si="298">(J6-F6)/F6*100</f>
        <v>9.2135449962363705</v>
      </c>
      <c r="K86" s="61">
        <f t="shared" ref="K86:K101" si="299">(K6-G6)/G6*100</f>
        <v>9.1768722123430759</v>
      </c>
      <c r="L86" s="61">
        <f t="shared" ref="L86:L101" si="300">(L6-H6)/H6*100</f>
        <v>10.021308280796902</v>
      </c>
      <c r="M86" s="61">
        <f t="shared" ref="M86:M101" si="301">(M6-I6)/I6*100</f>
        <v>10.060449766881527</v>
      </c>
      <c r="N86" s="61">
        <f t="shared" ref="N86:N101" si="302">(N6-J6)/J6*100</f>
        <v>9.5013948500247736</v>
      </c>
      <c r="O86" s="61">
        <f t="shared" ref="O86:O101" si="303">(O6-K6)/K6*100</f>
        <v>9.1383859636766545</v>
      </c>
      <c r="P86" s="61">
        <f t="shared" ref="P86:P101" si="304">(P6-L6)/L6*100</f>
        <v>7.1527423729510655</v>
      </c>
      <c r="Q86" s="61">
        <f t="shared" ref="Q86:Q101" si="305">(Q6-M6)/M6*100</f>
        <v>8.2060736420647977</v>
      </c>
      <c r="R86" s="61">
        <f t="shared" ref="R86:R101" si="306">(R6-N6)/N6*100</f>
        <v>6.9383195694812079</v>
      </c>
      <c r="S86" s="61">
        <f t="shared" ref="S86:S101" si="307">(S6-O6)/O6*100</f>
        <v>11.064944825241048</v>
      </c>
      <c r="T86" s="61">
        <f t="shared" ref="T86:T101" si="308">(T6-P6)/P6*100</f>
        <v>12.14609638209358</v>
      </c>
      <c r="U86" s="61">
        <f t="shared" ref="U86:U101" si="309">(U6-Q6)/Q6*100</f>
        <v>7.8258244634994352</v>
      </c>
      <c r="V86" s="61">
        <f t="shared" ref="V86:V101" si="310">(V6-R6)/R6*100</f>
        <v>9.5839928262009941</v>
      </c>
      <c r="W86" s="61">
        <f t="shared" ref="W86:W101" si="311">(W6-S6)/S6*100</f>
        <v>7.6049543656733567</v>
      </c>
      <c r="X86" s="61">
        <f t="shared" ref="X86:X101" si="312">(X6-T6)/T6*100</f>
        <v>6.5343934195154274</v>
      </c>
      <c r="Y86" s="61">
        <f t="shared" ref="Y86:Y101" si="313">(Y6-U6)/U6*100</f>
        <v>8.9019469355514484</v>
      </c>
      <c r="Z86" s="61">
        <f t="shared" ref="Z86:Z101" si="314">(Z6-V6)/V6*100</f>
        <v>9.0333331855428778</v>
      </c>
      <c r="AA86" s="61">
        <f t="shared" ref="AA86:AA101" si="315">(AA6-W6)/W6*100</f>
        <v>8.876812891210724</v>
      </c>
      <c r="AB86" s="61">
        <f t="shared" ref="AB86:AB101" si="316">(AB6-X6)/X6*100</f>
        <v>9.5972577462238391</v>
      </c>
      <c r="AC86" s="61">
        <f t="shared" ref="AC86:AC101" si="317">(AC6-Y6)/Y6*100</f>
        <v>10.670480252575814</v>
      </c>
      <c r="AD86" s="61">
        <f t="shared" ref="AD86:AD101" si="318">(AD6-Z6)/Z6*100</f>
        <v>9.3190532186276531</v>
      </c>
      <c r="AE86" s="61">
        <f t="shared" ref="AE86:AE101" si="319">(AE6-AA6)/AA6*100</f>
        <v>11.610854211348702</v>
      </c>
      <c r="AF86" s="61">
        <f t="shared" ref="AF86:AF101" si="320">(AF6-AB6)/AB6*100</f>
        <v>14.315504613663018</v>
      </c>
      <c r="AG86" s="61">
        <f t="shared" ref="AG86:AG101" si="321">(AG6-AC6)/AC6*100</f>
        <v>12.793149368049603</v>
      </c>
      <c r="AH86" s="61">
        <f t="shared" ref="AH86:AH101" si="322">(AH6-AD6)/AD6*100</f>
        <v>11.129202225754101</v>
      </c>
      <c r="AI86" s="61">
        <f t="shared" ref="AI86:AI101" si="323">(AI6-AE6)/AE6*100</f>
        <v>6.4523846092526984</v>
      </c>
      <c r="AJ86" s="61">
        <f t="shared" ref="AJ86:AJ101" si="324">(AJ6-AF6)/AF6*100</f>
        <v>4.6427871664023241</v>
      </c>
      <c r="AK86" s="61">
        <f t="shared" ref="AK86:AK101" si="325">(AK6-AG6)/AG6*100</f>
        <v>3.4975517350531442</v>
      </c>
      <c r="AL86" s="61">
        <f t="shared" ref="AL86:AL101" si="326">(AL6-AH6)/AH6*100</f>
        <v>3.8262534524952727</v>
      </c>
      <c r="AM86" s="61">
        <f t="shared" ref="AM86:AM101" si="327">(AM6-AI6)/AI6*100</f>
        <v>6.4454080433949272</v>
      </c>
      <c r="AN86" s="61">
        <f t="shared" ref="AN86:AN101" si="328">(AN6-AJ6)/AJ6*100</f>
        <v>4.5653224733144908</v>
      </c>
      <c r="AO86" s="61">
        <f t="shared" ref="AO86:AO101" si="329">(AO6-AK6)/AK6*100</f>
        <v>5.0331752823494798</v>
      </c>
      <c r="AP86" s="61">
        <f t="shared" ref="AP86:AP101" si="330">(AP6-AL6)/AL6*100</f>
        <v>1.7103643130016684</v>
      </c>
      <c r="AQ86" s="61">
        <f t="shared" ref="AQ86:AQ101" si="331">(AQ6-AM6)/AM6*100</f>
        <v>1.7766770879905351</v>
      </c>
      <c r="AR86" s="61">
        <f t="shared" ref="AR86:AR101" si="332">(AR6-AN6)/AN6*100</f>
        <v>6.9530839755568783</v>
      </c>
      <c r="AS86" s="61">
        <f t="shared" ref="AS86:AS101" si="333">(AS6-AO6)/AO6*100</f>
        <v>7.6667601014606301</v>
      </c>
      <c r="AT86" s="61">
        <f t="shared" ref="AT86:AT101" si="334">(AT6-AP6)/AP6*100</f>
        <v>14.562081653582947</v>
      </c>
      <c r="AU86" s="61">
        <f t="shared" ref="AU86:AU101" si="335">(AU6-AQ6)/AQ6*100</f>
        <v>14.42494919042924</v>
      </c>
      <c r="AV86" s="61">
        <f t="shared" ref="AV86:AV101" si="336">(AV6-AR6)/AR6*100</f>
        <v>14.031244211334604</v>
      </c>
      <c r="AW86" s="61">
        <f t="shared" ref="AW86:AW101" si="337">(AW6-AS6)/AS6*100</f>
        <v>17.041358481726018</v>
      </c>
      <c r="AX86" s="61">
        <f t="shared" ref="AX86:AX101" si="338">(AX6-AT6)/AT6*100</f>
        <v>16.362306944990394</v>
      </c>
      <c r="AY86" s="61">
        <f t="shared" ref="AY86:AY101" si="339">(AY6-AU6)/AU6*100</f>
        <v>17.332101826359249</v>
      </c>
      <c r="AZ86" s="61">
        <f t="shared" ref="AZ86:AZ101" si="340">(AZ6-AV6)/AV6*100</f>
        <v>16.520544836165737</v>
      </c>
      <c r="BA86" s="61">
        <f t="shared" ref="BA86:BA101" si="341">(BA6-AW6)/AW6*100</f>
        <v>17.075996349927163</v>
      </c>
      <c r="BB86" s="61">
        <f t="shared" ref="BB86:BB101" si="342">(BB6-AX6)/AX6*100</f>
        <v>19.184520815224797</v>
      </c>
      <c r="BC86" s="61">
        <f t="shared" ref="BC86:BC101" si="343">(BC6-AY6)/AY6*100</f>
        <v>18.87341550392404</v>
      </c>
      <c r="BD86" s="61">
        <f t="shared" ref="BD86:BD101" si="344">(BD6-AZ6)/AZ6*100</f>
        <v>18.158194880603897</v>
      </c>
      <c r="BE86" s="61">
        <f t="shared" ref="BE86:BE101" si="345">(BE6-BA6)/BA6*100</f>
        <v>17.439878772940311</v>
      </c>
      <c r="BF86" s="61">
        <f t="shared" ref="BF86:BF101" si="346">(BF6-BB6)/BB6*100</f>
        <v>12.119340199960007</v>
      </c>
      <c r="BG86" s="61">
        <f t="shared" ref="BG86:BG101" si="347">(BG6-BC6)/BC6*100</f>
        <v>9.2713054033938711</v>
      </c>
      <c r="BH86" s="61">
        <f t="shared" ref="BH86:BH101" si="348">(BH6-BD6)/BD6*100</f>
        <v>8.6686233669240451</v>
      </c>
      <c r="BI86" s="61">
        <f t="shared" ref="BI86:BI101" si="349">(BI6-BE6)/BE6*100</f>
        <v>5.789704844804354</v>
      </c>
      <c r="BJ86" s="61">
        <f t="shared" ref="BJ86:BJ101" si="350">(BJ6-BF6)/BF6*100</f>
        <v>10.989633905326096</v>
      </c>
      <c r="BK86" s="61">
        <f t="shared" ref="BK86:BK101" si="351">(BK6-BG6)/BG6*100</f>
        <v>13.114160826658175</v>
      </c>
      <c r="BL86" s="61">
        <f t="shared" ref="BL86:BL101" si="352">(BL6-BH6)/BH6*100</f>
        <v>15.159575278539721</v>
      </c>
      <c r="BM86" s="61">
        <f t="shared" ref="BM86:BM101" si="353">(BM6-BI6)/BI6*100</f>
        <v>11.347255444688512</v>
      </c>
      <c r="BN86" s="61">
        <f t="shared" ref="BN86:BN99" si="354">(BN6-BJ6)/BJ6*100</f>
        <v>8.438302522273835</v>
      </c>
      <c r="BO86" s="61">
        <f t="shared" ref="BO86:BO99" si="355">(BO6-BK6)/BK6*100</f>
        <v>9.6377053412793519</v>
      </c>
      <c r="BP86" s="61">
        <f t="shared" ref="BP86:BP99" si="356">(BP6-BL6)/BL6*100</f>
        <v>6.2249847030063368</v>
      </c>
      <c r="BQ86" s="61">
        <f t="shared" ref="BQ86:BQ99" si="357">(BQ6-BM6)/BM6*100</f>
        <v>13.782771004939388</v>
      </c>
      <c r="BR86" s="61">
        <f t="shared" ref="BR86:BR99" si="358">(BR6-BN6)/BN6*100</f>
        <v>13.418289625398291</v>
      </c>
      <c r="BS86" s="61">
        <f t="shared" ref="BS86:BS99" si="359">(BS6-BO6)/BO6*100</f>
        <v>14.021806767431624</v>
      </c>
      <c r="BT86" s="61">
        <f t="shared" ref="BT86:BT99" si="360">(BT6-BP6)/BP6*100</f>
        <v>11.592178570777769</v>
      </c>
      <c r="BU86" s="61">
        <f t="shared" ref="BU86:BU99" si="361">(BU6-BQ6)/BQ6*100</f>
        <v>11.836930167034428</v>
      </c>
      <c r="BV86" s="61">
        <f t="shared" ref="BV86:BV99" si="362">(BV6-BR6)/BR6*100</f>
        <v>8.5579929984599126</v>
      </c>
      <c r="BW86" s="61">
        <f t="shared" ref="BW86:BW99" si="363">(BW6-BS6)/BS6*100</f>
        <v>9.116651736990427</v>
      </c>
      <c r="BX86" s="61">
        <f t="shared" ref="BX86:BX99" si="364">(BX6-BT6)/BT6*100</f>
        <v>7.9375509954701053</v>
      </c>
      <c r="BY86" s="61">
        <f t="shared" ref="BY86:BY99" si="365">(BY6-BU6)/BU6*100</f>
        <v>7.2643416002839647</v>
      </c>
      <c r="BZ86" s="61">
        <f t="shared" ref="BZ86:BZ99" si="366">(BZ6-BV6)/BV6*100</f>
        <v>-2.4947342629535512</v>
      </c>
      <c r="CA86" s="61">
        <f t="shared" ref="CA86:CA99" si="367">(CA6-BW6)/BW6*100</f>
        <v>-2.4146252267407857</v>
      </c>
      <c r="CB86" s="61">
        <f t="shared" ref="CB86:CB99" si="368">(CB6-BX6)/BX6*100</f>
        <v>7.1089270240039522</v>
      </c>
    </row>
    <row r="87" spans="1:80">
      <c r="A87" s="3" t="s">
        <v>1</v>
      </c>
      <c r="B87" s="136"/>
      <c r="C87" s="63"/>
      <c r="D87" s="63"/>
      <c r="E87" s="63"/>
      <c r="F87" s="63">
        <f>(F7-B7)/B7*100</f>
        <v>7.8411188624690844</v>
      </c>
      <c r="G87" s="63">
        <f t="shared" si="295"/>
        <v>7.8242800920563518</v>
      </c>
      <c r="H87" s="63">
        <f t="shared" si="296"/>
        <v>7.818116611029553</v>
      </c>
      <c r="I87" s="63">
        <f t="shared" si="297"/>
        <v>7.8539823065140846</v>
      </c>
      <c r="J87" s="63">
        <f t="shared" si="298"/>
        <v>7.1578508428781831</v>
      </c>
      <c r="K87" s="63">
        <f t="shared" si="299"/>
        <v>7.2121307157482608</v>
      </c>
      <c r="L87" s="63">
        <f t="shared" si="300"/>
        <v>7.2474360335130523</v>
      </c>
      <c r="M87" s="63">
        <f t="shared" si="301"/>
        <v>7.1460989461652424</v>
      </c>
      <c r="N87" s="63">
        <f t="shared" si="302"/>
        <v>12.278317803016375</v>
      </c>
      <c r="O87" s="63">
        <f t="shared" si="303"/>
        <v>12.310980306911999</v>
      </c>
      <c r="P87" s="63">
        <f t="shared" si="304"/>
        <v>12.252165751331685</v>
      </c>
      <c r="Q87" s="63">
        <f t="shared" si="305"/>
        <v>12.236350026898505</v>
      </c>
      <c r="R87" s="63">
        <f t="shared" si="306"/>
        <v>8.6212263511612637</v>
      </c>
      <c r="S87" s="63">
        <f t="shared" si="307"/>
        <v>7.6323921356002096</v>
      </c>
      <c r="T87" s="63">
        <f t="shared" si="308"/>
        <v>4.270675574529359</v>
      </c>
      <c r="U87" s="63">
        <f t="shared" si="309"/>
        <v>3.3926508621792193</v>
      </c>
      <c r="V87" s="63">
        <f t="shared" si="310"/>
        <v>4.6556046965869315</v>
      </c>
      <c r="W87" s="63">
        <f t="shared" si="311"/>
        <v>6.6841401620600562</v>
      </c>
      <c r="X87" s="63">
        <f t="shared" si="312"/>
        <v>7.9500279292827463</v>
      </c>
      <c r="Y87" s="63">
        <f t="shared" si="313"/>
        <v>7.8505004156100888</v>
      </c>
      <c r="Z87" s="63">
        <f t="shared" si="314"/>
        <v>7.8190347165687442</v>
      </c>
      <c r="AA87" s="63">
        <f t="shared" si="315"/>
        <v>6.3879071792937756</v>
      </c>
      <c r="AB87" s="63">
        <f t="shared" si="316"/>
        <v>5.1074428181770015</v>
      </c>
      <c r="AC87" s="63">
        <f t="shared" si="317"/>
        <v>4.8719876496025485</v>
      </c>
      <c r="AD87" s="63">
        <f t="shared" si="318"/>
        <v>7.4700621258632278</v>
      </c>
      <c r="AE87" s="63">
        <f t="shared" si="319"/>
        <v>16.795509199544998</v>
      </c>
      <c r="AF87" s="63">
        <f t="shared" si="320"/>
        <v>21.864541755736969</v>
      </c>
      <c r="AG87" s="63">
        <f t="shared" si="321"/>
        <v>19.376650172683661</v>
      </c>
      <c r="AH87" s="63">
        <f t="shared" si="322"/>
        <v>20.281849921545092</v>
      </c>
      <c r="AI87" s="63">
        <f t="shared" si="323"/>
        <v>14.368568073585028</v>
      </c>
      <c r="AJ87" s="63">
        <f t="shared" si="324"/>
        <v>12.773528538871858</v>
      </c>
      <c r="AK87" s="63">
        <f t="shared" si="325"/>
        <v>13.955555099185899</v>
      </c>
      <c r="AL87" s="63">
        <f t="shared" si="326"/>
        <v>-0.24756017912332148</v>
      </c>
      <c r="AM87" s="63">
        <f t="shared" si="327"/>
        <v>-3.6787682365860932</v>
      </c>
      <c r="AN87" s="63">
        <f t="shared" si="328"/>
        <v>-3.6078146007850975</v>
      </c>
      <c r="AO87" s="63">
        <f t="shared" si="329"/>
        <v>-4.065298256975642</v>
      </c>
      <c r="AP87" s="63">
        <f t="shared" si="330"/>
        <v>-7.325347387995647</v>
      </c>
      <c r="AQ87" s="63">
        <f t="shared" si="331"/>
        <v>-6.6264829243975987</v>
      </c>
      <c r="AR87" s="63">
        <f t="shared" si="332"/>
        <v>-5.0081595797949197</v>
      </c>
      <c r="AS87" s="63">
        <f t="shared" si="333"/>
        <v>-6.0677248238188461</v>
      </c>
      <c r="AT87" s="63">
        <f t="shared" si="334"/>
        <v>5.3794187491020917</v>
      </c>
      <c r="AU87" s="63">
        <f t="shared" si="335"/>
        <v>4.7883242432583124</v>
      </c>
      <c r="AV87" s="63">
        <f t="shared" si="336"/>
        <v>4.7239694605302134</v>
      </c>
      <c r="AW87" s="63">
        <f t="shared" si="337"/>
        <v>7.1847573640897142</v>
      </c>
      <c r="AX87" s="63">
        <f t="shared" si="338"/>
        <v>14.603936020026859</v>
      </c>
      <c r="AY87" s="63">
        <f t="shared" si="339"/>
        <v>13.59359434224737</v>
      </c>
      <c r="AZ87" s="63">
        <f t="shared" si="340"/>
        <v>13.990886470392589</v>
      </c>
      <c r="BA87" s="63">
        <f t="shared" si="341"/>
        <v>14.272281152533845</v>
      </c>
      <c r="BB87" s="63">
        <f t="shared" si="342"/>
        <v>16.837677506900999</v>
      </c>
      <c r="BC87" s="63">
        <f t="shared" si="343"/>
        <v>11.558287611543564</v>
      </c>
      <c r="BD87" s="63">
        <f t="shared" si="344"/>
        <v>10.767013546761195</v>
      </c>
      <c r="BE87" s="63">
        <f t="shared" si="345"/>
        <v>14.211600235042043</v>
      </c>
      <c r="BF87" s="63">
        <f t="shared" si="346"/>
        <v>12.3057787368892</v>
      </c>
      <c r="BG87" s="63">
        <f t="shared" si="347"/>
        <v>11.97830277808861</v>
      </c>
      <c r="BH87" s="63">
        <f t="shared" si="348"/>
        <v>10.042897476627312</v>
      </c>
      <c r="BI87" s="63">
        <f t="shared" si="349"/>
        <v>7.071066521584199</v>
      </c>
      <c r="BJ87" s="63">
        <f t="shared" si="350"/>
        <v>6.5602851251710241</v>
      </c>
      <c r="BK87" s="63">
        <f t="shared" si="351"/>
        <v>7.216411603079437</v>
      </c>
      <c r="BL87" s="63">
        <f t="shared" si="352"/>
        <v>5.5815469730422906</v>
      </c>
      <c r="BM87" s="63">
        <f t="shared" si="353"/>
        <v>4.4830985625399142</v>
      </c>
      <c r="BN87" s="63">
        <f t="shared" si="354"/>
        <v>1.7489129098783169</v>
      </c>
      <c r="BO87" s="63">
        <f t="shared" si="355"/>
        <v>3.2615263610667258</v>
      </c>
      <c r="BP87" s="63">
        <f t="shared" si="356"/>
        <v>2.3704694281561642</v>
      </c>
      <c r="BQ87" s="63">
        <f t="shared" si="357"/>
        <v>2.8148029671524499</v>
      </c>
      <c r="BR87" s="63">
        <f t="shared" si="358"/>
        <v>7.7468338392212912</v>
      </c>
      <c r="BS87" s="63">
        <f t="shared" si="359"/>
        <v>7.0848981261332513</v>
      </c>
      <c r="BT87" s="63">
        <f t="shared" si="360"/>
        <v>8.6156147395207601</v>
      </c>
      <c r="BU87" s="63">
        <f t="shared" si="361"/>
        <v>9.3360332725236912</v>
      </c>
      <c r="BV87" s="63">
        <f t="shared" si="362"/>
        <v>5.9095941272720198</v>
      </c>
      <c r="BW87" s="63">
        <f t="shared" si="363"/>
        <v>7.5766281021069055</v>
      </c>
      <c r="BX87" s="63">
        <f t="shared" si="364"/>
        <v>7.2287262684495381</v>
      </c>
      <c r="BY87" s="63">
        <f t="shared" si="365"/>
        <v>7.0046382869504642</v>
      </c>
      <c r="BZ87" s="63">
        <f t="shared" si="366"/>
        <v>6.2187554523868966</v>
      </c>
      <c r="CA87" s="63">
        <f t="shared" si="367"/>
        <v>7.745296284915133</v>
      </c>
      <c r="CB87" s="63">
        <f t="shared" si="368"/>
        <v>7.2616429965761826</v>
      </c>
    </row>
    <row r="88" spans="1:80">
      <c r="A88" s="68" t="s">
        <v>2</v>
      </c>
      <c r="B88" s="137"/>
      <c r="C88" s="64"/>
      <c r="D88" s="64"/>
      <c r="E88" s="64"/>
      <c r="F88" s="64">
        <f>(F8-B8)/B8*100</f>
        <v>12.425067605434309</v>
      </c>
      <c r="G88" s="64">
        <f t="shared" si="295"/>
        <v>8.1573848195330214</v>
      </c>
      <c r="H88" s="64">
        <f t="shared" si="296"/>
        <v>5.5035877055119524</v>
      </c>
      <c r="I88" s="64">
        <f t="shared" si="297"/>
        <v>4.7722486989019091</v>
      </c>
      <c r="J88" s="64">
        <f t="shared" si="298"/>
        <v>9.9206967213114776</v>
      </c>
      <c r="K88" s="64">
        <f t="shared" si="299"/>
        <v>9.9188284518828418</v>
      </c>
      <c r="L88" s="64">
        <f t="shared" si="300"/>
        <v>11.017992802878847</v>
      </c>
      <c r="M88" s="64">
        <f t="shared" si="301"/>
        <v>10.969097418503864</v>
      </c>
      <c r="N88" s="64">
        <f t="shared" si="302"/>
        <v>8.5701530598410827</v>
      </c>
      <c r="O88" s="64">
        <f t="shared" si="303"/>
        <v>7.9698037942408577</v>
      </c>
      <c r="P88" s="64">
        <f t="shared" si="304"/>
        <v>5.3826909789265374</v>
      </c>
      <c r="Q88" s="64">
        <f t="shared" si="305"/>
        <v>6.9927886694281201</v>
      </c>
      <c r="R88" s="64">
        <f t="shared" si="306"/>
        <v>6.3546807981672293</v>
      </c>
      <c r="S88" s="64">
        <f t="shared" si="307"/>
        <v>12.380114626506838</v>
      </c>
      <c r="T88" s="64">
        <f t="shared" si="308"/>
        <v>15.057912992776529</v>
      </c>
      <c r="U88" s="64">
        <f t="shared" si="309"/>
        <v>9.2258042166440397</v>
      </c>
      <c r="V88" s="64">
        <f t="shared" si="310"/>
        <v>11.329602218986365</v>
      </c>
      <c r="W88" s="64">
        <f t="shared" si="311"/>
        <v>7.9428558871504631</v>
      </c>
      <c r="X88" s="64">
        <f t="shared" si="312"/>
        <v>6.0600563275249986</v>
      </c>
      <c r="Y88" s="64">
        <f t="shared" si="313"/>
        <v>9.2162572430718246</v>
      </c>
      <c r="Z88" s="64">
        <f t="shared" si="314"/>
        <v>9.4376478083681512</v>
      </c>
      <c r="AA88" s="64">
        <f t="shared" si="315"/>
        <v>9.7794902283908431</v>
      </c>
      <c r="AB88" s="64">
        <f t="shared" si="316"/>
        <v>11.128469629123467</v>
      </c>
      <c r="AC88" s="64">
        <f t="shared" si="317"/>
        <v>12.382155688131427</v>
      </c>
      <c r="AD88" s="64">
        <f t="shared" si="318"/>
        <v>9.9255905130178341</v>
      </c>
      <c r="AE88" s="64">
        <f t="shared" si="319"/>
        <v>9.7885746158357474</v>
      </c>
      <c r="AF88" s="64">
        <f t="shared" si="320"/>
        <v>11.880462089561068</v>
      </c>
      <c r="AG88" s="64">
        <f t="shared" si="321"/>
        <v>10.979616861195279</v>
      </c>
      <c r="AH88" s="64">
        <f t="shared" si="322"/>
        <v>8.1938641432101704</v>
      </c>
      <c r="AI88" s="64">
        <f t="shared" si="323"/>
        <v>3.4924644321196152</v>
      </c>
      <c r="AJ88" s="64">
        <f t="shared" si="324"/>
        <v>1.7860634319953161</v>
      </c>
      <c r="AK88" s="64">
        <f t="shared" si="325"/>
        <v>0.39875281741447072</v>
      </c>
      <c r="AL88" s="64">
        <f t="shared" si="326"/>
        <v>5.2787329383050388</v>
      </c>
      <c r="AM88" s="64">
        <f t="shared" si="327"/>
        <v>10.628734928494984</v>
      </c>
      <c r="AN88" s="64">
        <f t="shared" si="328"/>
        <v>7.7469235832814913</v>
      </c>
      <c r="AO88" s="64">
        <f t="shared" si="329"/>
        <v>8.0931676121151259</v>
      </c>
      <c r="AP88" s="64">
        <f t="shared" si="330"/>
        <v>4.7628532119800981</v>
      </c>
      <c r="AQ88" s="64">
        <f t="shared" si="331"/>
        <v>4.7998209772535727</v>
      </c>
      <c r="AR88" s="64">
        <f t="shared" si="332"/>
        <v>11.118613607188696</v>
      </c>
      <c r="AS88" s="64">
        <f t="shared" si="333"/>
        <v>11.766361800105159</v>
      </c>
      <c r="AT88" s="64">
        <f t="shared" si="334"/>
        <v>17.306270647200009</v>
      </c>
      <c r="AU88" s="64">
        <f t="shared" si="335"/>
        <v>17.513852531669936</v>
      </c>
      <c r="AV88" s="64">
        <f t="shared" si="336"/>
        <v>16.802112719988358</v>
      </c>
      <c r="AW88" s="64">
        <f t="shared" si="337"/>
        <v>19.513994530972028</v>
      </c>
      <c r="AX88" s="64">
        <f t="shared" si="338"/>
        <v>16.834359596207332</v>
      </c>
      <c r="AY88" s="64">
        <f t="shared" si="339"/>
        <v>18.400668061425598</v>
      </c>
      <c r="AZ88" s="64">
        <f t="shared" si="340"/>
        <v>17.195773161558783</v>
      </c>
      <c r="BA88" s="64">
        <f t="shared" si="341"/>
        <v>17.706781089174747</v>
      </c>
      <c r="BB88" s="64">
        <f t="shared" si="342"/>
        <v>19.802527243238686</v>
      </c>
      <c r="BC88" s="64">
        <f t="shared" si="343"/>
        <v>20.879387218937278</v>
      </c>
      <c r="BD88" s="64">
        <f t="shared" si="344"/>
        <v>20.077132333222693</v>
      </c>
      <c r="BE88" s="64">
        <f t="shared" si="345"/>
        <v>18.144990105459467</v>
      </c>
      <c r="BF88" s="64">
        <f t="shared" si="346"/>
        <v>12.071459386481276</v>
      </c>
      <c r="BG88" s="64">
        <f t="shared" si="347"/>
        <v>8.586226954469824</v>
      </c>
      <c r="BH88" s="64">
        <f t="shared" si="348"/>
        <v>8.3394910964424476</v>
      </c>
      <c r="BI88" s="64">
        <f t="shared" si="349"/>
        <v>5.5191512348757419</v>
      </c>
      <c r="BJ88" s="64">
        <f t="shared" si="350"/>
        <v>12.129549748417624</v>
      </c>
      <c r="BK88" s="64">
        <f t="shared" si="351"/>
        <v>14.653370950096164</v>
      </c>
      <c r="BL88" s="64">
        <f t="shared" si="352"/>
        <v>17.489535158421628</v>
      </c>
      <c r="BM88" s="64">
        <f t="shared" si="353"/>
        <v>12.817906511820359</v>
      </c>
      <c r="BN88" s="64">
        <f t="shared" si="354"/>
        <v>10.074345460125027</v>
      </c>
      <c r="BO88" s="64">
        <f t="shared" si="355"/>
        <v>11.193837751488758</v>
      </c>
      <c r="BP88" s="64">
        <f t="shared" si="356"/>
        <v>7.0676030927983069</v>
      </c>
      <c r="BQ88" s="64">
        <f t="shared" si="357"/>
        <v>15.959060294874172</v>
      </c>
      <c r="BR88" s="64">
        <f t="shared" si="358"/>
        <v>14.70046202241242</v>
      </c>
      <c r="BS88" s="64">
        <f t="shared" si="359"/>
        <v>15.594014196900128</v>
      </c>
      <c r="BT88" s="64">
        <f t="shared" si="360"/>
        <v>12.21432552149388</v>
      </c>
      <c r="BU88" s="64">
        <f t="shared" si="361"/>
        <v>12.276914483626655</v>
      </c>
      <c r="BV88" s="64">
        <f t="shared" si="362"/>
        <v>9.1204309480451329</v>
      </c>
      <c r="BW88" s="64">
        <f t="shared" si="363"/>
        <v>9.4399952389367083</v>
      </c>
      <c r="BX88" s="64">
        <f t="shared" si="364"/>
        <v>8.0809547747912713</v>
      </c>
      <c r="BY88" s="64">
        <f t="shared" si="365"/>
        <v>7.3088346058335585</v>
      </c>
      <c r="BZ88" s="64">
        <f t="shared" si="366"/>
        <v>-4.2907600850548517</v>
      </c>
      <c r="CA88" s="64">
        <f t="shared" si="367"/>
        <v>-4.5114829644243581</v>
      </c>
      <c r="CB88" s="64">
        <f t="shared" si="368"/>
        <v>7.0782743635317278</v>
      </c>
    </row>
    <row r="89" spans="1:80">
      <c r="A89" s="2" t="s">
        <v>3</v>
      </c>
      <c r="B89" s="140"/>
      <c r="C89" s="62"/>
      <c r="D89" s="62"/>
      <c r="E89" s="62"/>
      <c r="F89" s="62">
        <f>(F9-B9)/B9*100</f>
        <v>9.1342049934614682</v>
      </c>
      <c r="G89" s="62">
        <f t="shared" si="295"/>
        <v>7.9436328674166976</v>
      </c>
      <c r="H89" s="62">
        <f t="shared" si="296"/>
        <v>7.8950713799609984</v>
      </c>
      <c r="I89" s="62">
        <f t="shared" si="297"/>
        <v>4.0514224440283995</v>
      </c>
      <c r="J89" s="62">
        <f t="shared" si="298"/>
        <v>5.0035986760868179</v>
      </c>
      <c r="K89" s="62">
        <f t="shared" si="299"/>
        <v>7.7039496334913524</v>
      </c>
      <c r="L89" s="62">
        <f t="shared" si="300"/>
        <v>6.0990380921184562</v>
      </c>
      <c r="M89" s="62">
        <f t="shared" si="301"/>
        <v>6.9858965305356691</v>
      </c>
      <c r="N89" s="62">
        <f t="shared" si="302"/>
        <v>10.137284546825979</v>
      </c>
      <c r="O89" s="62">
        <f t="shared" si="303"/>
        <v>10.770139665387052</v>
      </c>
      <c r="P89" s="62">
        <f t="shared" si="304"/>
        <v>10.077605565370947</v>
      </c>
      <c r="Q89" s="62">
        <f t="shared" si="305"/>
        <v>11.580083923123189</v>
      </c>
      <c r="R89" s="62">
        <f t="shared" si="306"/>
        <v>6.4457797983038443</v>
      </c>
      <c r="S89" s="62">
        <f t="shared" si="307"/>
        <v>4.9393739388034996</v>
      </c>
      <c r="T89" s="62">
        <f t="shared" si="308"/>
        <v>3.9093737086498335</v>
      </c>
      <c r="U89" s="62">
        <f t="shared" si="309"/>
        <v>5.3038027995355588</v>
      </c>
      <c r="V89" s="62">
        <f t="shared" si="310"/>
        <v>7.4286355340706187</v>
      </c>
      <c r="W89" s="62">
        <f t="shared" si="311"/>
        <v>8.7086533392616019</v>
      </c>
      <c r="X89" s="62">
        <f t="shared" si="312"/>
        <v>9.5162604038777161</v>
      </c>
      <c r="Y89" s="62">
        <f t="shared" si="313"/>
        <v>7.6620068916896305</v>
      </c>
      <c r="Z89" s="62">
        <f t="shared" si="314"/>
        <v>6.9106465861696238</v>
      </c>
      <c r="AA89" s="62">
        <f t="shared" si="315"/>
        <v>5.6425315960225886</v>
      </c>
      <c r="AB89" s="62">
        <f t="shared" si="316"/>
        <v>5.0516427974337521</v>
      </c>
      <c r="AC89" s="62">
        <f t="shared" si="317"/>
        <v>5.5004348974978834</v>
      </c>
      <c r="AD89" s="62">
        <f t="shared" si="318"/>
        <v>9.9427254142921608</v>
      </c>
      <c r="AE89" s="62">
        <f t="shared" si="319"/>
        <v>12.93607546297758</v>
      </c>
      <c r="AF89" s="62">
        <f t="shared" si="320"/>
        <v>13.108963521658215</v>
      </c>
      <c r="AG89" s="62">
        <f t="shared" si="321"/>
        <v>12.458212102765534</v>
      </c>
      <c r="AH89" s="62">
        <f t="shared" si="322"/>
        <v>8.1135525106424833</v>
      </c>
      <c r="AI89" s="62">
        <f t="shared" si="323"/>
        <v>5.8574792359244121</v>
      </c>
      <c r="AJ89" s="62">
        <f t="shared" si="324"/>
        <v>4.7707587745395088</v>
      </c>
      <c r="AK89" s="62">
        <f t="shared" si="325"/>
        <v>5.5011132031060033</v>
      </c>
      <c r="AL89" s="62">
        <f t="shared" si="326"/>
        <v>6.3867772580809623</v>
      </c>
      <c r="AM89" s="62">
        <f t="shared" si="327"/>
        <v>8.1245724497411818</v>
      </c>
      <c r="AN89" s="62">
        <f t="shared" si="328"/>
        <v>7.9239440161791892</v>
      </c>
      <c r="AO89" s="62">
        <f t="shared" si="329"/>
        <v>7.7287107708168739</v>
      </c>
      <c r="AP89" s="62">
        <f t="shared" si="330"/>
        <v>8.505163826535048</v>
      </c>
      <c r="AQ89" s="62">
        <f t="shared" si="331"/>
        <v>8.0564805658798839</v>
      </c>
      <c r="AR89" s="62">
        <f t="shared" si="332"/>
        <v>8.2761089283519684</v>
      </c>
      <c r="AS89" s="62">
        <f t="shared" si="333"/>
        <v>9.5498855847238975</v>
      </c>
      <c r="AT89" s="62">
        <f t="shared" si="334"/>
        <v>10.055929823795536</v>
      </c>
      <c r="AU89" s="62">
        <f t="shared" si="335"/>
        <v>11.927414353712875</v>
      </c>
      <c r="AV89" s="62">
        <f t="shared" si="336"/>
        <v>11.980758337760745</v>
      </c>
      <c r="AW89" s="62">
        <f t="shared" si="337"/>
        <v>13.115409869793805</v>
      </c>
      <c r="AX89" s="62">
        <f t="shared" si="338"/>
        <v>14.776263099083115</v>
      </c>
      <c r="AY89" s="62">
        <f t="shared" si="339"/>
        <v>17.016869720200837</v>
      </c>
      <c r="AZ89" s="62">
        <f t="shared" si="340"/>
        <v>18.38045657658768</v>
      </c>
      <c r="BA89" s="62">
        <f t="shared" si="341"/>
        <v>19.403331008763153</v>
      </c>
      <c r="BB89" s="62">
        <f t="shared" si="342"/>
        <v>14.856441730913946</v>
      </c>
      <c r="BC89" s="62">
        <f t="shared" si="343"/>
        <v>15.126181071801225</v>
      </c>
      <c r="BD89" s="62">
        <f t="shared" si="344"/>
        <v>16.299336196731183</v>
      </c>
      <c r="BE89" s="62">
        <f t="shared" si="345"/>
        <v>14.044162570725947</v>
      </c>
      <c r="BF89" s="62">
        <f t="shared" si="346"/>
        <v>6.5761607252603449</v>
      </c>
      <c r="BG89" s="62">
        <f t="shared" si="347"/>
        <v>3.8805438513978086</v>
      </c>
      <c r="BH89" s="62">
        <f t="shared" si="348"/>
        <v>6.6907838906843988</v>
      </c>
      <c r="BI89" s="62">
        <f t="shared" si="349"/>
        <v>7.7884631533556679</v>
      </c>
      <c r="BJ89" s="62">
        <f t="shared" si="350"/>
        <v>10.679906591866549</v>
      </c>
      <c r="BK89" s="62">
        <f t="shared" si="351"/>
        <v>12.009244332444883</v>
      </c>
      <c r="BL89" s="62">
        <f t="shared" si="352"/>
        <v>8.2191860050116521</v>
      </c>
      <c r="BM89" s="62">
        <f t="shared" si="353"/>
        <v>9.8074115453509645</v>
      </c>
      <c r="BN89" s="62">
        <f t="shared" si="354"/>
        <v>9.4908349707587476</v>
      </c>
      <c r="BO89" s="62">
        <f t="shared" si="355"/>
        <v>7.1241096746524555</v>
      </c>
      <c r="BP89" s="62">
        <f t="shared" si="356"/>
        <v>6.9262990552731356</v>
      </c>
      <c r="BQ89" s="62">
        <f t="shared" si="357"/>
        <v>6.842016028146233</v>
      </c>
      <c r="BR89" s="62">
        <f t="shared" si="358"/>
        <v>8.9139199362596546</v>
      </c>
      <c r="BS89" s="62">
        <f t="shared" si="359"/>
        <v>9.7046228866496023</v>
      </c>
      <c r="BT89" s="62">
        <f t="shared" si="360"/>
        <v>9.4413697940354613</v>
      </c>
      <c r="BU89" s="62">
        <f t="shared" si="361"/>
        <v>9.4560961344384271</v>
      </c>
      <c r="BV89" s="62">
        <f t="shared" si="362"/>
        <v>9.3233048792401743</v>
      </c>
      <c r="BW89" s="62">
        <f t="shared" si="363"/>
        <v>9.9561317498888791</v>
      </c>
      <c r="BX89" s="62">
        <f t="shared" si="364"/>
        <v>8.8338136626657757</v>
      </c>
      <c r="BY89" s="62">
        <f t="shared" si="365"/>
        <v>8.4572619145864643</v>
      </c>
      <c r="BZ89" s="62">
        <f t="shared" si="366"/>
        <v>8.1384543324589345</v>
      </c>
      <c r="CA89" s="62">
        <f t="shared" si="367"/>
        <v>7.7784557488867963</v>
      </c>
      <c r="CB89" s="62">
        <f t="shared" si="368"/>
        <v>7.5645547114763758</v>
      </c>
    </row>
    <row r="90" spans="1:80">
      <c r="A90" s="3" t="s">
        <v>4</v>
      </c>
      <c r="B90" s="136"/>
      <c r="C90" s="63"/>
      <c r="D90" s="63"/>
      <c r="E90" s="63"/>
      <c r="F90" s="63">
        <f t="shared" ref="F90:F101" si="369">(F10-B10)/B10*100</f>
        <v>8.7710433453667918</v>
      </c>
      <c r="G90" s="63">
        <f t="shared" si="295"/>
        <v>7.4844464301824782</v>
      </c>
      <c r="H90" s="63">
        <f t="shared" si="296"/>
        <v>6.9424603070695934</v>
      </c>
      <c r="I90" s="63">
        <f t="shared" si="297"/>
        <v>2.2917289564717476</v>
      </c>
      <c r="J90" s="63">
        <f t="shared" si="298"/>
        <v>4.4826396164614382</v>
      </c>
      <c r="K90" s="63">
        <f t="shared" si="299"/>
        <v>7.3266796823280398</v>
      </c>
      <c r="L90" s="63">
        <f t="shared" si="300"/>
        <v>5.4499796561562341</v>
      </c>
      <c r="M90" s="63">
        <f t="shared" si="301"/>
        <v>6.4538189412158626</v>
      </c>
      <c r="N90" s="63">
        <f t="shared" si="302"/>
        <v>12.861851398593362</v>
      </c>
      <c r="O90" s="63">
        <f t="shared" si="303"/>
        <v>13.79744363622388</v>
      </c>
      <c r="P90" s="63">
        <f t="shared" si="304"/>
        <v>12.789633972742559</v>
      </c>
      <c r="Q90" s="63">
        <f t="shared" si="305"/>
        <v>14.632527434650919</v>
      </c>
      <c r="R90" s="63">
        <f t="shared" si="306"/>
        <v>5.5975171758989655</v>
      </c>
      <c r="S90" s="63">
        <f t="shared" si="307"/>
        <v>5.1718526162728944</v>
      </c>
      <c r="T90" s="63">
        <f t="shared" si="308"/>
        <v>4.2704339144469765</v>
      </c>
      <c r="U90" s="63">
        <f t="shared" si="309"/>
        <v>4.7180371135373509</v>
      </c>
      <c r="V90" s="63">
        <f t="shared" si="310"/>
        <v>8.7548234504145874</v>
      </c>
      <c r="W90" s="63">
        <f t="shared" si="311"/>
        <v>10.266336489263995</v>
      </c>
      <c r="X90" s="63">
        <f t="shared" si="312"/>
        <v>10.497351017998673</v>
      </c>
      <c r="Y90" s="63">
        <f t="shared" si="313"/>
        <v>9.0441089364922878</v>
      </c>
      <c r="Z90" s="63">
        <f t="shared" si="314"/>
        <v>8.0292291551172621</v>
      </c>
      <c r="AA90" s="63">
        <f t="shared" si="315"/>
        <v>6.6341698958712838</v>
      </c>
      <c r="AB90" s="63">
        <f t="shared" si="316"/>
        <v>6.0947966796175823</v>
      </c>
      <c r="AC90" s="63">
        <f t="shared" si="317"/>
        <v>6.6969526249113027</v>
      </c>
      <c r="AD90" s="63">
        <f t="shared" si="318"/>
        <v>10.549112116067692</v>
      </c>
      <c r="AE90" s="63">
        <f t="shared" si="319"/>
        <v>13.278283243598265</v>
      </c>
      <c r="AF90" s="63">
        <f t="shared" si="320"/>
        <v>13.592635790211141</v>
      </c>
      <c r="AG90" s="63">
        <f t="shared" si="321"/>
        <v>12.203047438586909</v>
      </c>
      <c r="AH90" s="63">
        <f t="shared" si="322"/>
        <v>7.2769990798944013</v>
      </c>
      <c r="AI90" s="63">
        <f t="shared" si="323"/>
        <v>4.5406932143106182</v>
      </c>
      <c r="AJ90" s="63">
        <f t="shared" si="324"/>
        <v>3.1814001434707593</v>
      </c>
      <c r="AK90" s="63">
        <f t="shared" si="325"/>
        <v>4.084867259824934</v>
      </c>
      <c r="AL90" s="63">
        <f t="shared" si="326"/>
        <v>6.3751640785694912</v>
      </c>
      <c r="AM90" s="63">
        <f t="shared" si="327"/>
        <v>7.7655500479081336</v>
      </c>
      <c r="AN90" s="63">
        <f t="shared" si="328"/>
        <v>7.7007687468587935</v>
      </c>
      <c r="AO90" s="63">
        <f t="shared" si="329"/>
        <v>7.1480809828690024</v>
      </c>
      <c r="AP90" s="63">
        <f t="shared" si="330"/>
        <v>8.2525012765930867</v>
      </c>
      <c r="AQ90" s="63">
        <f t="shared" si="331"/>
        <v>6.5321101184688954</v>
      </c>
      <c r="AR90" s="63">
        <f t="shared" si="332"/>
        <v>6.8904775141163581</v>
      </c>
      <c r="AS90" s="63">
        <f t="shared" si="333"/>
        <v>8.3641000169312907</v>
      </c>
      <c r="AT90" s="63">
        <f t="shared" si="334"/>
        <v>8.3508227436259261</v>
      </c>
      <c r="AU90" s="63">
        <f t="shared" si="335"/>
        <v>10.86897923400918</v>
      </c>
      <c r="AV90" s="63">
        <f t="shared" si="336"/>
        <v>10.98296723790391</v>
      </c>
      <c r="AW90" s="63">
        <f t="shared" si="337"/>
        <v>13.058944858420263</v>
      </c>
      <c r="AX90" s="63">
        <f t="shared" si="338"/>
        <v>13.344333942597336</v>
      </c>
      <c r="AY90" s="63">
        <f t="shared" si="339"/>
        <v>13.90207299474768</v>
      </c>
      <c r="AZ90" s="63">
        <f t="shared" si="340"/>
        <v>15.202470594190995</v>
      </c>
      <c r="BA90" s="63">
        <f t="shared" si="341"/>
        <v>16.302441288819292</v>
      </c>
      <c r="BB90" s="63">
        <f t="shared" si="342"/>
        <v>14.749237272889392</v>
      </c>
      <c r="BC90" s="63">
        <f t="shared" si="343"/>
        <v>14.934996563808269</v>
      </c>
      <c r="BD90" s="63">
        <f t="shared" si="344"/>
        <v>15.909199336510355</v>
      </c>
      <c r="BE90" s="63">
        <f t="shared" si="345"/>
        <v>13.817520117873745</v>
      </c>
      <c r="BF90" s="63">
        <f t="shared" si="346"/>
        <v>4.9403537161335311</v>
      </c>
      <c r="BG90" s="63">
        <f t="shared" si="347"/>
        <v>2.040473168215875</v>
      </c>
      <c r="BH90" s="63">
        <f t="shared" si="348"/>
        <v>5.0934804712022714</v>
      </c>
      <c r="BI90" s="63">
        <f t="shared" si="349"/>
        <v>5.5980232380816632</v>
      </c>
      <c r="BJ90" s="63">
        <f t="shared" si="350"/>
        <v>11.255707715272086</v>
      </c>
      <c r="BK90" s="63">
        <f t="shared" si="351"/>
        <v>12.776759474109104</v>
      </c>
      <c r="BL90" s="63">
        <f t="shared" si="352"/>
        <v>9.1378512853987104</v>
      </c>
      <c r="BM90" s="63">
        <f t="shared" si="353"/>
        <v>11.367485581293584</v>
      </c>
      <c r="BN90" s="63">
        <f t="shared" si="354"/>
        <v>8.3654391072674716</v>
      </c>
      <c r="BO90" s="63">
        <f t="shared" si="355"/>
        <v>6.3523386786506526</v>
      </c>
      <c r="BP90" s="63">
        <f t="shared" si="356"/>
        <v>5.1226435085704081</v>
      </c>
      <c r="BQ90" s="63">
        <f t="shared" si="357"/>
        <v>5.485332421090428</v>
      </c>
      <c r="BR90" s="63">
        <f t="shared" si="358"/>
        <v>8.5589996184233925</v>
      </c>
      <c r="BS90" s="63">
        <f t="shared" si="359"/>
        <v>8.7567265455634722</v>
      </c>
      <c r="BT90" s="63">
        <f t="shared" si="360"/>
        <v>9.1791421199605114</v>
      </c>
      <c r="BU90" s="63">
        <f t="shared" si="361"/>
        <v>9.1685245534858577</v>
      </c>
      <c r="BV90" s="63">
        <f t="shared" si="362"/>
        <v>9.2733481521052283</v>
      </c>
      <c r="BW90" s="63">
        <f t="shared" si="363"/>
        <v>10.280544311225537</v>
      </c>
      <c r="BX90" s="63">
        <f t="shared" si="364"/>
        <v>9.782217820142046</v>
      </c>
      <c r="BY90" s="63">
        <f t="shared" si="365"/>
        <v>8.828743153871379</v>
      </c>
      <c r="BZ90" s="63">
        <f t="shared" si="366"/>
        <v>8.7136015509617089</v>
      </c>
      <c r="CA90" s="63">
        <f t="shared" si="367"/>
        <v>8.3926508467806471</v>
      </c>
      <c r="CB90" s="63">
        <f t="shared" si="368"/>
        <v>8.1185443332537446</v>
      </c>
    </row>
    <row r="91" spans="1:80">
      <c r="A91" s="3" t="s">
        <v>5</v>
      </c>
      <c r="B91" s="136"/>
      <c r="C91" s="63"/>
      <c r="D91" s="63"/>
      <c r="E91" s="63"/>
      <c r="F91" s="63">
        <f t="shared" si="369"/>
        <v>23.907847046522221</v>
      </c>
      <c r="G91" s="63">
        <f t="shared" si="295"/>
        <v>22.74149282985325</v>
      </c>
      <c r="H91" s="63">
        <f t="shared" si="296"/>
        <v>23.216543462162825</v>
      </c>
      <c r="I91" s="63">
        <f t="shared" si="297"/>
        <v>24.198391704442486</v>
      </c>
      <c r="J91" s="63">
        <f t="shared" si="298"/>
        <v>10.167251659015248</v>
      </c>
      <c r="K91" s="63">
        <f t="shared" si="299"/>
        <v>10.403145460944909</v>
      </c>
      <c r="L91" s="63">
        <f t="shared" si="300"/>
        <v>9.0321554303679097</v>
      </c>
      <c r="M91" s="63">
        <f t="shared" si="301"/>
        <v>8.6847807256752549</v>
      </c>
      <c r="N91" s="63">
        <f t="shared" si="302"/>
        <v>-0.40378620678105215</v>
      </c>
      <c r="O91" s="63">
        <f t="shared" si="303"/>
        <v>-0.25041533831321428</v>
      </c>
      <c r="P91" s="63">
        <f t="shared" si="304"/>
        <v>0.83606514312786462</v>
      </c>
      <c r="Q91" s="63">
        <f t="shared" si="305"/>
        <v>3.1836742712075679</v>
      </c>
      <c r="R91" s="63">
        <f t="shared" si="306"/>
        <v>20.263246791461007</v>
      </c>
      <c r="S91" s="63">
        <f t="shared" si="307"/>
        <v>11.318573153662085</v>
      </c>
      <c r="T91" s="63">
        <f t="shared" si="308"/>
        <v>8.9526217101932115</v>
      </c>
      <c r="U91" s="63">
        <f t="shared" si="309"/>
        <v>21.154067411597364</v>
      </c>
      <c r="V91" s="63">
        <f t="shared" si="310"/>
        <v>5.2897084620601778</v>
      </c>
      <c r="W91" s="63">
        <f t="shared" si="311"/>
        <v>6.2822228957116035</v>
      </c>
      <c r="X91" s="63">
        <f t="shared" si="312"/>
        <v>9.1318462979573507</v>
      </c>
      <c r="Y91" s="63">
        <f t="shared" si="313"/>
        <v>1.0809036479169021</v>
      </c>
      <c r="Z91" s="63">
        <f t="shared" si="314"/>
        <v>3.0932510481163322</v>
      </c>
      <c r="AA91" s="63">
        <f t="shared" si="315"/>
        <v>1.3339269675159475</v>
      </c>
      <c r="AB91" s="63">
        <f t="shared" si="316"/>
        <v>-0.4380073630222891</v>
      </c>
      <c r="AC91" s="63">
        <f t="shared" si="317"/>
        <v>-1.49412336364575</v>
      </c>
      <c r="AD91" s="63">
        <f t="shared" si="318"/>
        <v>16.39689928259568</v>
      </c>
      <c r="AE91" s="63">
        <f t="shared" si="319"/>
        <v>23.36750394183159</v>
      </c>
      <c r="AF91" s="63">
        <f t="shared" si="320"/>
        <v>19.170424280260281</v>
      </c>
      <c r="AG91" s="63">
        <f t="shared" si="321"/>
        <v>21.66383574668108</v>
      </c>
      <c r="AH91" s="63">
        <f t="shared" si="322"/>
        <v>12.541923720614276</v>
      </c>
      <c r="AI91" s="63">
        <f t="shared" si="323"/>
        <v>9.2603184795118931</v>
      </c>
      <c r="AJ91" s="63">
        <f t="shared" si="324"/>
        <v>8.0385504325577433</v>
      </c>
      <c r="AK91" s="63">
        <f t="shared" si="325"/>
        <v>9.528242166091685</v>
      </c>
      <c r="AL91" s="63">
        <f t="shared" si="326"/>
        <v>0.4985417009980877</v>
      </c>
      <c r="AM91" s="63">
        <f t="shared" si="327"/>
        <v>5.7134418938204652</v>
      </c>
      <c r="AN91" s="63">
        <f t="shared" si="328"/>
        <v>3.2078614269745795</v>
      </c>
      <c r="AO91" s="63">
        <f t="shared" si="329"/>
        <v>6.5471666580452172</v>
      </c>
      <c r="AP91" s="63">
        <f t="shared" si="330"/>
        <v>10.428345647793275</v>
      </c>
      <c r="AQ91" s="63">
        <f t="shared" si="331"/>
        <v>10.299148029818955</v>
      </c>
      <c r="AR91" s="63">
        <f t="shared" si="332"/>
        <v>10.193552873828265</v>
      </c>
      <c r="AS91" s="63">
        <f t="shared" si="333"/>
        <v>10.118334595324189</v>
      </c>
      <c r="AT91" s="63">
        <f t="shared" si="334"/>
        <v>11.355140972745756</v>
      </c>
      <c r="AU91" s="63">
        <f t="shared" si="335"/>
        <v>12.11569401572579</v>
      </c>
      <c r="AV91" s="63">
        <f t="shared" si="336"/>
        <v>12.027941599002178</v>
      </c>
      <c r="AW91" s="63">
        <f t="shared" si="337"/>
        <v>9.5269843091181965</v>
      </c>
      <c r="AX91" s="63">
        <f t="shared" si="338"/>
        <v>9.316146710931335</v>
      </c>
      <c r="AY91" s="63">
        <f t="shared" si="339"/>
        <v>9.9524425611949887</v>
      </c>
      <c r="AZ91" s="63">
        <f t="shared" si="340"/>
        <v>12.77137962340861</v>
      </c>
      <c r="BA91" s="63">
        <f t="shared" si="341"/>
        <v>14.159529750554153</v>
      </c>
      <c r="BB91" s="63">
        <f t="shared" si="342"/>
        <v>13.198607693311601</v>
      </c>
      <c r="BC91" s="63">
        <f t="shared" si="343"/>
        <v>13.676996813286154</v>
      </c>
      <c r="BD91" s="63">
        <f t="shared" si="344"/>
        <v>15.66996046443575</v>
      </c>
      <c r="BE91" s="63">
        <f t="shared" si="345"/>
        <v>13.419280233139775</v>
      </c>
      <c r="BF91" s="63">
        <f t="shared" si="346"/>
        <v>11.629647921390902</v>
      </c>
      <c r="BG91" s="63">
        <f t="shared" si="347"/>
        <v>8.5287467459168056</v>
      </c>
      <c r="BH91" s="63">
        <f t="shared" si="348"/>
        <v>17.141753746643847</v>
      </c>
      <c r="BI91" s="63">
        <f t="shared" si="349"/>
        <v>16.151179806820217</v>
      </c>
      <c r="BJ91" s="63">
        <f t="shared" si="350"/>
        <v>11.114173815367307</v>
      </c>
      <c r="BK91" s="63">
        <f t="shared" si="351"/>
        <v>12.129216406563629</v>
      </c>
      <c r="BL91" s="63">
        <f t="shared" si="352"/>
        <v>8.8730870184547026</v>
      </c>
      <c r="BM91" s="63">
        <f t="shared" si="353"/>
        <v>9.8985818896893356</v>
      </c>
      <c r="BN91" s="63">
        <f t="shared" si="354"/>
        <v>20.676745167040529</v>
      </c>
      <c r="BO91" s="63">
        <f t="shared" si="355"/>
        <v>16.400376321205439</v>
      </c>
      <c r="BP91" s="63">
        <f t="shared" si="356"/>
        <v>15.505317674770009</v>
      </c>
      <c r="BQ91" s="63">
        <f t="shared" si="357"/>
        <v>19.290063344211543</v>
      </c>
      <c r="BR91" s="63">
        <f t="shared" si="358"/>
        <v>12.221501531174528</v>
      </c>
      <c r="BS91" s="63">
        <f t="shared" si="359"/>
        <v>13.92277078557756</v>
      </c>
      <c r="BT91" s="63">
        <f t="shared" si="360"/>
        <v>14.163901572523852</v>
      </c>
      <c r="BU91" s="63">
        <f t="shared" si="361"/>
        <v>13.16778529989897</v>
      </c>
      <c r="BV91" s="63">
        <f t="shared" si="362"/>
        <v>10.910890810554454</v>
      </c>
      <c r="BW91" s="63">
        <f t="shared" si="363"/>
        <v>11.724522001099858</v>
      </c>
      <c r="BX91" s="63">
        <f t="shared" si="364"/>
        <v>7.0190877482268821</v>
      </c>
      <c r="BY91" s="63">
        <f t="shared" si="365"/>
        <v>9.7197275720590159</v>
      </c>
      <c r="BZ91" s="63">
        <f t="shared" si="366"/>
        <v>8.5467181221794828</v>
      </c>
      <c r="CA91" s="63">
        <f t="shared" si="367"/>
        <v>7.8639165828575939</v>
      </c>
      <c r="CB91" s="63">
        <f t="shared" si="368"/>
        <v>7.2550456880281553</v>
      </c>
    </row>
    <row r="92" spans="1:80">
      <c r="A92" s="68" t="s">
        <v>6</v>
      </c>
      <c r="B92" s="137"/>
      <c r="C92" s="64"/>
      <c r="D92" s="64"/>
      <c r="E92" s="64"/>
      <c r="F92" s="64">
        <f t="shared" si="369"/>
        <v>4.8546729369972352</v>
      </c>
      <c r="G92" s="64">
        <f t="shared" si="295"/>
        <v>3.5013709062844485</v>
      </c>
      <c r="H92" s="64">
        <f t="shared" si="296"/>
        <v>5.6139533449167711</v>
      </c>
      <c r="I92" s="64">
        <f t="shared" si="297"/>
        <v>4.5528585410160849</v>
      </c>
      <c r="J92" s="64">
        <f t="shared" si="298"/>
        <v>5.20809007162784</v>
      </c>
      <c r="K92" s="64">
        <f t="shared" si="299"/>
        <v>8.1823200574347492</v>
      </c>
      <c r="L92" s="64">
        <f t="shared" si="300"/>
        <v>7.9224137117912985</v>
      </c>
      <c r="M92" s="64">
        <f t="shared" si="301"/>
        <v>8.9196771239729493</v>
      </c>
      <c r="N92" s="64">
        <f t="shared" si="302"/>
        <v>1.3575590774864275</v>
      </c>
      <c r="O92" s="64">
        <f t="shared" si="303"/>
        <v>1.461570312520956</v>
      </c>
      <c r="P92" s="64">
        <f t="shared" si="304"/>
        <v>1.1705425625562678</v>
      </c>
      <c r="Q92" s="64">
        <f t="shared" si="305"/>
        <v>0.12017473753071488</v>
      </c>
      <c r="R92" s="64">
        <f t="shared" si="306"/>
        <v>4.4080327642209793</v>
      </c>
      <c r="S92" s="64">
        <f t="shared" si="307"/>
        <v>0.17973856209150327</v>
      </c>
      <c r="T92" s="64">
        <f t="shared" si="308"/>
        <v>-0.99646415943426547</v>
      </c>
      <c r="U92" s="64">
        <f t="shared" si="309"/>
        <v>4.2175799349367105E-2</v>
      </c>
      <c r="V92" s="64">
        <f t="shared" si="310"/>
        <v>0.89652359296504058</v>
      </c>
      <c r="W92" s="64">
        <f t="shared" si="311"/>
        <v>0.86208259238450768</v>
      </c>
      <c r="X92" s="64">
        <f t="shared" si="312"/>
        <v>3.7703686703090709</v>
      </c>
      <c r="Y92" s="64">
        <f t="shared" si="313"/>
        <v>3.4069459264387767</v>
      </c>
      <c r="Z92" s="64">
        <f t="shared" si="314"/>
        <v>2.1537958629138059</v>
      </c>
      <c r="AA92" s="64">
        <f t="shared" si="315"/>
        <v>1.888982351008679</v>
      </c>
      <c r="AB92" s="64">
        <f t="shared" si="316"/>
        <v>1.8258106435983201</v>
      </c>
      <c r="AC92" s="64">
        <f t="shared" si="317"/>
        <v>2.1715467179709211</v>
      </c>
      <c r="AD92" s="64">
        <f t="shared" si="318"/>
        <v>1.9524011024032628</v>
      </c>
      <c r="AE92" s="64">
        <f t="shared" si="319"/>
        <v>4.0524889294763717</v>
      </c>
      <c r="AF92" s="64">
        <f t="shared" si="320"/>
        <v>6.0076342769621167</v>
      </c>
      <c r="AG92" s="64">
        <f t="shared" si="321"/>
        <v>8.406544150208795</v>
      </c>
      <c r="AH92" s="64">
        <f t="shared" si="322"/>
        <v>11.086888819682342</v>
      </c>
      <c r="AI92" s="64">
        <f t="shared" si="323"/>
        <v>13.117754728492983</v>
      </c>
      <c r="AJ92" s="64">
        <f t="shared" si="324"/>
        <v>13.971014492753623</v>
      </c>
      <c r="AK92" s="64">
        <f t="shared" si="325"/>
        <v>12.767052767052768</v>
      </c>
      <c r="AL92" s="64">
        <f t="shared" si="326"/>
        <v>10.625175217269414</v>
      </c>
      <c r="AM92" s="64">
        <f t="shared" si="327"/>
        <v>12.32470334412082</v>
      </c>
      <c r="AN92" s="64">
        <f t="shared" si="328"/>
        <v>12.563580874872837</v>
      </c>
      <c r="AO92" s="64">
        <f t="shared" si="329"/>
        <v>12.371604656471126</v>
      </c>
      <c r="AP92" s="64">
        <f t="shared" si="330"/>
        <v>8.9711099847947278</v>
      </c>
      <c r="AQ92" s="64">
        <f t="shared" si="331"/>
        <v>16.590636254501799</v>
      </c>
      <c r="AR92" s="64">
        <f t="shared" si="332"/>
        <v>15.793041120650701</v>
      </c>
      <c r="AS92" s="64">
        <f t="shared" si="333"/>
        <v>16.636197440585011</v>
      </c>
      <c r="AT92" s="64">
        <f t="shared" si="334"/>
        <v>20.604651162790695</v>
      </c>
      <c r="AU92" s="64">
        <f t="shared" si="335"/>
        <v>18.183690280065896</v>
      </c>
      <c r="AV92" s="64">
        <f t="shared" si="336"/>
        <v>17.736585365853657</v>
      </c>
      <c r="AW92" s="64">
        <f t="shared" si="337"/>
        <v>15.656565656565657</v>
      </c>
      <c r="AX92" s="64">
        <f t="shared" si="338"/>
        <v>26.648669494793676</v>
      </c>
      <c r="AY92" s="64">
        <f t="shared" si="339"/>
        <v>38.909217633734102</v>
      </c>
      <c r="AZ92" s="64">
        <f t="shared" si="340"/>
        <v>38.87968180311568</v>
      </c>
      <c r="BA92" s="64">
        <f t="shared" si="341"/>
        <v>40.174672489082965</v>
      </c>
      <c r="BB92" s="64">
        <f t="shared" si="342"/>
        <v>16.291108404384897</v>
      </c>
      <c r="BC92" s="64">
        <f t="shared" si="343"/>
        <v>16.708479678876067</v>
      </c>
      <c r="BD92" s="64">
        <f t="shared" si="344"/>
        <v>18.353221957040571</v>
      </c>
      <c r="BE92" s="64">
        <f t="shared" si="345"/>
        <v>15.415189601460952</v>
      </c>
      <c r="BF92" s="64">
        <f t="shared" si="346"/>
        <v>12.699659596753076</v>
      </c>
      <c r="BG92" s="64">
        <f t="shared" si="347"/>
        <v>10.103181427343078</v>
      </c>
      <c r="BH92" s="64">
        <f t="shared" si="348"/>
        <v>9.1449889090542449</v>
      </c>
      <c r="BI92" s="64">
        <f t="shared" si="349"/>
        <v>14.11950856291884</v>
      </c>
      <c r="BJ92" s="64">
        <f t="shared" si="350"/>
        <v>7.6208178438661704</v>
      </c>
      <c r="BK92" s="64">
        <f t="shared" si="351"/>
        <v>8.7075361187036311</v>
      </c>
      <c r="BL92" s="64">
        <f t="shared" si="352"/>
        <v>3.9815242494226326</v>
      </c>
      <c r="BM92" s="64">
        <f t="shared" si="353"/>
        <v>3.0176983932795038</v>
      </c>
      <c r="BN92" s="64">
        <f t="shared" si="354"/>
        <v>9.4656735751295287</v>
      </c>
      <c r="BO92" s="64">
        <f t="shared" si="355"/>
        <v>6.0968929597701216</v>
      </c>
      <c r="BP92" s="64">
        <f t="shared" si="356"/>
        <v>10.740938166311301</v>
      </c>
      <c r="BQ92" s="64">
        <f t="shared" si="357"/>
        <v>6.8719816324914893</v>
      </c>
      <c r="BR92" s="64">
        <f t="shared" si="358"/>
        <v>8.8266327446281938</v>
      </c>
      <c r="BS92" s="64">
        <f t="shared" si="359"/>
        <v>11.672076479375699</v>
      </c>
      <c r="BT92" s="64">
        <f t="shared" si="360"/>
        <v>8.1026875250701966</v>
      </c>
      <c r="BU92" s="64">
        <f t="shared" si="361"/>
        <v>8.6821246018223572</v>
      </c>
      <c r="BV92" s="64">
        <f t="shared" si="362"/>
        <v>8.6444363899963754</v>
      </c>
      <c r="BW92" s="64">
        <f t="shared" si="363"/>
        <v>7.6246778838866147</v>
      </c>
      <c r="BX92" s="64">
        <f t="shared" si="364"/>
        <v>5.7513914656771803</v>
      </c>
      <c r="BY92" s="64">
        <f t="shared" si="365"/>
        <v>5.9914116283825232</v>
      </c>
      <c r="BZ92" s="64">
        <f t="shared" si="366"/>
        <v>4.9791492910758972</v>
      </c>
      <c r="CA92" s="64">
        <f t="shared" si="367"/>
        <v>5.035211267605634</v>
      </c>
      <c r="CB92" s="64">
        <f t="shared" si="368"/>
        <v>5.2631578947368416</v>
      </c>
    </row>
    <row r="93" spans="1:80">
      <c r="A93" s="2" t="s">
        <v>7</v>
      </c>
      <c r="B93" s="140"/>
      <c r="C93" s="62"/>
      <c r="D93" s="62"/>
      <c r="E93" s="62"/>
      <c r="F93" s="62">
        <f>(F13-B13)/B13*100</f>
        <v>13.702673909647798</v>
      </c>
      <c r="G93" s="62">
        <f t="shared" si="295"/>
        <v>15.444997577961978</v>
      </c>
      <c r="H93" s="62">
        <f t="shared" si="296"/>
        <v>15.217955889314036</v>
      </c>
      <c r="I93" s="62">
        <f t="shared" si="297"/>
        <v>14.774639341661084</v>
      </c>
      <c r="J93" s="62">
        <f t="shared" si="298"/>
        <v>14.374551644328346</v>
      </c>
      <c r="K93" s="62">
        <f t="shared" si="299"/>
        <v>10.900842030603171</v>
      </c>
      <c r="L93" s="62">
        <f t="shared" si="300"/>
        <v>11.265586966473215</v>
      </c>
      <c r="M93" s="62">
        <f t="shared" si="301"/>
        <v>11.605216278578204</v>
      </c>
      <c r="N93" s="62">
        <f t="shared" si="302"/>
        <v>9.9529464442149518</v>
      </c>
      <c r="O93" s="62">
        <f t="shared" si="303"/>
        <v>9.5515175435063693</v>
      </c>
      <c r="P93" s="62">
        <f t="shared" si="304"/>
        <v>9.7518069609051192</v>
      </c>
      <c r="Q93" s="62">
        <f t="shared" si="305"/>
        <v>9.7549968292309881</v>
      </c>
      <c r="R93" s="62">
        <f t="shared" si="306"/>
        <v>9.3981785615431406</v>
      </c>
      <c r="S93" s="62">
        <f t="shared" si="307"/>
        <v>10.698979714948035</v>
      </c>
      <c r="T93" s="62">
        <f t="shared" si="308"/>
        <v>9.8163946958065544</v>
      </c>
      <c r="U93" s="62">
        <f t="shared" si="309"/>
        <v>8.9647459757842523</v>
      </c>
      <c r="V93" s="62">
        <f t="shared" si="310"/>
        <v>10.092896320220328</v>
      </c>
      <c r="W93" s="62">
        <f t="shared" si="311"/>
        <v>9.9388913872091305</v>
      </c>
      <c r="X93" s="62">
        <f t="shared" si="312"/>
        <v>9.8787626129252217</v>
      </c>
      <c r="Y93" s="62">
        <f t="shared" si="313"/>
        <v>9.9017518304152645</v>
      </c>
      <c r="Z93" s="62">
        <f t="shared" si="314"/>
        <v>8.7401949576431193</v>
      </c>
      <c r="AA93" s="62">
        <f t="shared" si="315"/>
        <v>7.0570172846297945</v>
      </c>
      <c r="AB93" s="62">
        <f t="shared" si="316"/>
        <v>7.0738118243986401</v>
      </c>
      <c r="AC93" s="62">
        <f t="shared" si="317"/>
        <v>6.6238506719425061</v>
      </c>
      <c r="AD93" s="62">
        <f t="shared" si="318"/>
        <v>9.2667192825761813</v>
      </c>
      <c r="AE93" s="62">
        <f t="shared" si="319"/>
        <v>11.067508789231459</v>
      </c>
      <c r="AF93" s="62">
        <f t="shared" si="320"/>
        <v>12.349714480141614</v>
      </c>
      <c r="AG93" s="62">
        <f t="shared" si="321"/>
        <v>10.443289977195045</v>
      </c>
      <c r="AH93" s="62">
        <f t="shared" si="322"/>
        <v>10.913409369104118</v>
      </c>
      <c r="AI93" s="62">
        <f t="shared" si="323"/>
        <v>11.335201323432724</v>
      </c>
      <c r="AJ93" s="62">
        <f t="shared" si="324"/>
        <v>10.706424811611349</v>
      </c>
      <c r="AK93" s="62">
        <f t="shared" si="325"/>
        <v>13.290814168819537</v>
      </c>
      <c r="AL93" s="62">
        <f t="shared" si="326"/>
        <v>12.060414027383393</v>
      </c>
      <c r="AM93" s="62">
        <f t="shared" si="327"/>
        <v>10.12799977399944</v>
      </c>
      <c r="AN93" s="62">
        <f t="shared" si="328"/>
        <v>10.113322699210851</v>
      </c>
      <c r="AO93" s="62">
        <f t="shared" si="329"/>
        <v>14.032583583851229</v>
      </c>
      <c r="AP93" s="62">
        <f t="shared" si="330"/>
        <v>8.7506560750364315</v>
      </c>
      <c r="AQ93" s="62">
        <f t="shared" si="331"/>
        <v>11.209863615239412</v>
      </c>
      <c r="AR93" s="62">
        <f t="shared" si="332"/>
        <v>13.508424644232161</v>
      </c>
      <c r="AS93" s="62">
        <f t="shared" si="333"/>
        <v>10.678066672774101</v>
      </c>
      <c r="AT93" s="62">
        <f t="shared" si="334"/>
        <v>11.173531156191126</v>
      </c>
      <c r="AU93" s="62">
        <f t="shared" si="335"/>
        <v>10.370415398022084</v>
      </c>
      <c r="AV93" s="62">
        <f t="shared" si="336"/>
        <v>10.136797635255281</v>
      </c>
      <c r="AW93" s="62">
        <f t="shared" si="337"/>
        <v>11.127596480989434</v>
      </c>
      <c r="AX93" s="62">
        <f t="shared" si="338"/>
        <v>11.687041797199027</v>
      </c>
      <c r="AY93" s="62">
        <f t="shared" si="339"/>
        <v>12.253519941174938</v>
      </c>
      <c r="AZ93" s="62">
        <f t="shared" si="340"/>
        <v>12.883703147263937</v>
      </c>
      <c r="BA93" s="62">
        <f t="shared" si="341"/>
        <v>12.875575627393523</v>
      </c>
      <c r="BB93" s="62">
        <f t="shared" si="342"/>
        <v>13.294206524693308</v>
      </c>
      <c r="BC93" s="62">
        <f t="shared" si="343"/>
        <v>13.076817804145104</v>
      </c>
      <c r="BD93" s="62">
        <f t="shared" si="344"/>
        <v>13.678342544361822</v>
      </c>
      <c r="BE93" s="62">
        <f t="shared" si="345"/>
        <v>10.997951501161845</v>
      </c>
      <c r="BF93" s="62">
        <f t="shared" si="346"/>
        <v>9.7184547259155618</v>
      </c>
      <c r="BG93" s="62">
        <f t="shared" si="347"/>
        <v>7.4060129860388262</v>
      </c>
      <c r="BH93" s="62">
        <f t="shared" si="348"/>
        <v>8.5710827155211806</v>
      </c>
      <c r="BI93" s="62">
        <f t="shared" si="349"/>
        <v>10.224356220943779</v>
      </c>
      <c r="BJ93" s="62">
        <f t="shared" si="350"/>
        <v>13.335157082225182</v>
      </c>
      <c r="BK93" s="62">
        <f t="shared" si="351"/>
        <v>13.082934213952569</v>
      </c>
      <c r="BL93" s="62">
        <f t="shared" si="352"/>
        <v>11.300251185794687</v>
      </c>
      <c r="BM93" s="62">
        <f t="shared" si="353"/>
        <v>10.439778779889799</v>
      </c>
      <c r="BN93" s="62">
        <f t="shared" si="354"/>
        <v>10.242948332677795</v>
      </c>
      <c r="BO93" s="62">
        <f t="shared" si="355"/>
        <v>12.639006961432811</v>
      </c>
      <c r="BP93" s="62">
        <f t="shared" si="356"/>
        <v>11.336085281506133</v>
      </c>
      <c r="BQ93" s="62">
        <f t="shared" si="357"/>
        <v>9.2580015766303365</v>
      </c>
      <c r="BR93" s="62">
        <f t="shared" si="358"/>
        <v>8.8437813051646881</v>
      </c>
      <c r="BS93" s="62">
        <f t="shared" si="359"/>
        <v>7.7929100708590786</v>
      </c>
      <c r="BT93" s="62">
        <f t="shared" si="360"/>
        <v>6.9984828755781505</v>
      </c>
      <c r="BU93" s="62">
        <f t="shared" si="361"/>
        <v>7.4447810254917686</v>
      </c>
      <c r="BV93" s="62">
        <f t="shared" si="362"/>
        <v>8.7863379133780057</v>
      </c>
      <c r="BW93" s="62">
        <f t="shared" si="363"/>
        <v>9.7633257834349116</v>
      </c>
      <c r="BX93" s="62">
        <f t="shared" si="364"/>
        <v>9.5999952701124549</v>
      </c>
      <c r="BY93" s="62">
        <f t="shared" si="365"/>
        <v>9.7065888773032167</v>
      </c>
      <c r="BZ93" s="62">
        <f t="shared" si="366"/>
        <v>8.437996075987849</v>
      </c>
      <c r="CA93" s="62">
        <f t="shared" si="367"/>
        <v>8.3874790888092647</v>
      </c>
      <c r="CB93" s="62">
        <f t="shared" si="368"/>
        <v>7.6382823585776718</v>
      </c>
    </row>
    <row r="94" spans="1:80">
      <c r="A94" s="3" t="s">
        <v>8</v>
      </c>
      <c r="B94" s="136"/>
      <c r="C94" s="63"/>
      <c r="D94" s="63"/>
      <c r="E94" s="63"/>
      <c r="F94" s="63">
        <f t="shared" si="369"/>
        <v>14.48365873216132</v>
      </c>
      <c r="G94" s="63">
        <f t="shared" si="295"/>
        <v>8.3408422711161272</v>
      </c>
      <c r="H94" s="63">
        <f t="shared" si="296"/>
        <v>7.5209449609271086</v>
      </c>
      <c r="I94" s="63">
        <f t="shared" si="297"/>
        <v>5.4489634617622293</v>
      </c>
      <c r="J94" s="63">
        <f t="shared" si="298"/>
        <v>6.7061409825687823</v>
      </c>
      <c r="K94" s="63">
        <f t="shared" si="299"/>
        <v>9.4455037080947246</v>
      </c>
      <c r="L94" s="63">
        <f t="shared" si="300"/>
        <v>10.459517179947824</v>
      </c>
      <c r="M94" s="63">
        <f t="shared" si="301"/>
        <v>11.704543455894353</v>
      </c>
      <c r="N94" s="63">
        <f t="shared" si="302"/>
        <v>6.4893732353170073</v>
      </c>
      <c r="O94" s="63">
        <f t="shared" si="303"/>
        <v>4.4607022811176229</v>
      </c>
      <c r="P94" s="63">
        <f t="shared" si="304"/>
        <v>9.3563887573890501</v>
      </c>
      <c r="Q94" s="63">
        <f t="shared" si="305"/>
        <v>15.633093132639731</v>
      </c>
      <c r="R94" s="63">
        <f t="shared" si="306"/>
        <v>14.599550044089396</v>
      </c>
      <c r="S94" s="63">
        <f t="shared" si="307"/>
        <v>25.263200479412369</v>
      </c>
      <c r="T94" s="63">
        <f t="shared" si="308"/>
        <v>19.739320706679152</v>
      </c>
      <c r="U94" s="63">
        <f t="shared" si="309"/>
        <v>14.435967017474219</v>
      </c>
      <c r="V94" s="63">
        <f t="shared" si="310"/>
        <v>15.817939291457247</v>
      </c>
      <c r="W94" s="63">
        <f t="shared" si="311"/>
        <v>14.155326118781792</v>
      </c>
      <c r="X94" s="63">
        <f t="shared" si="312"/>
        <v>11.897592002368139</v>
      </c>
      <c r="Y94" s="63">
        <f t="shared" si="313"/>
        <v>10.670143308043805</v>
      </c>
      <c r="Z94" s="63">
        <f t="shared" si="314"/>
        <v>5.2253568429585062</v>
      </c>
      <c r="AA94" s="63">
        <f t="shared" si="315"/>
        <v>0.23164655763171321</v>
      </c>
      <c r="AB94" s="63">
        <f t="shared" si="316"/>
        <v>-0.271449366595928</v>
      </c>
      <c r="AC94" s="63">
        <f t="shared" si="317"/>
        <v>-1.2052978252589459</v>
      </c>
      <c r="AD94" s="63">
        <f t="shared" si="318"/>
        <v>4.8006422947830076</v>
      </c>
      <c r="AE94" s="63">
        <f t="shared" si="319"/>
        <v>6.6438868302274692</v>
      </c>
      <c r="AF94" s="63">
        <f t="shared" si="320"/>
        <v>8.6947067428428859</v>
      </c>
      <c r="AG94" s="63">
        <f t="shared" si="321"/>
        <v>11.162547344579393</v>
      </c>
      <c r="AH94" s="63">
        <f t="shared" si="322"/>
        <v>9.9853133762164585</v>
      </c>
      <c r="AI94" s="63">
        <f t="shared" si="323"/>
        <v>10.854386477762279</v>
      </c>
      <c r="AJ94" s="63">
        <f t="shared" si="324"/>
        <v>11.147115941820744</v>
      </c>
      <c r="AK94" s="63">
        <f t="shared" si="325"/>
        <v>11.212994592559705</v>
      </c>
      <c r="AL94" s="63">
        <f t="shared" si="326"/>
        <v>9.7296370917275894</v>
      </c>
      <c r="AM94" s="63">
        <f t="shared" si="327"/>
        <v>11.737614710780241</v>
      </c>
      <c r="AN94" s="63">
        <f t="shared" si="328"/>
        <v>11.419018165242676</v>
      </c>
      <c r="AO94" s="63">
        <f t="shared" si="329"/>
        <v>15.112698328699631</v>
      </c>
      <c r="AP94" s="63">
        <f t="shared" si="330"/>
        <v>9.9099248384613059</v>
      </c>
      <c r="AQ94" s="63">
        <f t="shared" si="331"/>
        <v>8.209557650548966</v>
      </c>
      <c r="AR94" s="63">
        <f t="shared" si="332"/>
        <v>12.686876690968669</v>
      </c>
      <c r="AS94" s="63">
        <f t="shared" si="333"/>
        <v>8.4682555146637384</v>
      </c>
      <c r="AT94" s="63">
        <f t="shared" si="334"/>
        <v>14.858680755400894</v>
      </c>
      <c r="AU94" s="63">
        <f t="shared" si="335"/>
        <v>14.923515140677566</v>
      </c>
      <c r="AV94" s="63">
        <f t="shared" si="336"/>
        <v>10.991161101054271</v>
      </c>
      <c r="AW94" s="63">
        <f t="shared" si="337"/>
        <v>12.465428100053611</v>
      </c>
      <c r="AX94" s="63">
        <f t="shared" si="338"/>
        <v>7.413168836137932</v>
      </c>
      <c r="AY94" s="63">
        <f t="shared" si="339"/>
        <v>8.342228354340973</v>
      </c>
      <c r="AZ94" s="63">
        <f t="shared" si="340"/>
        <v>10.109124772465076</v>
      </c>
      <c r="BA94" s="63">
        <f t="shared" si="341"/>
        <v>8.9787217600222604</v>
      </c>
      <c r="BB94" s="63">
        <f t="shared" si="342"/>
        <v>11.465718010529619</v>
      </c>
      <c r="BC94" s="63">
        <f t="shared" si="343"/>
        <v>13.761336981212018</v>
      </c>
      <c r="BD94" s="63">
        <f t="shared" si="344"/>
        <v>10.925264846518139</v>
      </c>
      <c r="BE94" s="63">
        <f t="shared" si="345"/>
        <v>9.5679389485422419</v>
      </c>
      <c r="BF94" s="63">
        <f t="shared" si="346"/>
        <v>6.9047111054538659</v>
      </c>
      <c r="BG94" s="63">
        <f t="shared" si="347"/>
        <v>4.3010342288620915</v>
      </c>
      <c r="BH94" s="63">
        <f t="shared" si="348"/>
        <v>8.0678434614077652</v>
      </c>
      <c r="BI94" s="63">
        <f t="shared" si="349"/>
        <v>5.1378759678589399</v>
      </c>
      <c r="BJ94" s="63">
        <f t="shared" si="350"/>
        <v>8.8496133888721289</v>
      </c>
      <c r="BK94" s="63">
        <f t="shared" si="351"/>
        <v>10.333845399317468</v>
      </c>
      <c r="BL94" s="63">
        <f t="shared" si="352"/>
        <v>9.1580207057971403</v>
      </c>
      <c r="BM94" s="63">
        <f t="shared" si="353"/>
        <v>12.198558902323823</v>
      </c>
      <c r="BN94" s="63">
        <f t="shared" si="354"/>
        <v>11.889274209508988</v>
      </c>
      <c r="BO94" s="63">
        <f t="shared" si="355"/>
        <v>9.67042314055875</v>
      </c>
      <c r="BP94" s="63">
        <f t="shared" si="356"/>
        <v>9.1472060956157968</v>
      </c>
      <c r="BQ94" s="63">
        <f t="shared" si="357"/>
        <v>8.3218690076914772</v>
      </c>
      <c r="BR94" s="63">
        <f t="shared" si="358"/>
        <v>10.920574214793035</v>
      </c>
      <c r="BS94" s="63">
        <f t="shared" si="359"/>
        <v>10.251771374879716</v>
      </c>
      <c r="BT94" s="63">
        <f t="shared" si="360"/>
        <v>9.0889118441558523</v>
      </c>
      <c r="BU94" s="63">
        <f t="shared" si="361"/>
        <v>7.2296670958554428</v>
      </c>
      <c r="BV94" s="63">
        <f t="shared" si="362"/>
        <v>7.472188691194952</v>
      </c>
      <c r="BW94" s="63">
        <f t="shared" si="363"/>
        <v>6.7751813873111546</v>
      </c>
      <c r="BX94" s="63">
        <f t="shared" si="364"/>
        <v>6.1271334500715833</v>
      </c>
      <c r="BY94" s="63">
        <f t="shared" si="365"/>
        <v>6.8393367162931078</v>
      </c>
      <c r="BZ94" s="63">
        <f t="shared" si="366"/>
        <v>6.8920908460259183</v>
      </c>
      <c r="CA94" s="63">
        <f t="shared" si="367"/>
        <v>6.6414252937140734</v>
      </c>
      <c r="CB94" s="63">
        <f t="shared" si="368"/>
        <v>7.3539849225658145</v>
      </c>
    </row>
    <row r="95" spans="1:80">
      <c r="A95" s="3" t="s">
        <v>9</v>
      </c>
      <c r="B95" s="136"/>
      <c r="C95" s="63"/>
      <c r="D95" s="63"/>
      <c r="E95" s="63"/>
      <c r="F95" s="63">
        <f t="shared" si="369"/>
        <v>16.302791232778215</v>
      </c>
      <c r="G95" s="63">
        <f t="shared" si="295"/>
        <v>13.565696114052924</v>
      </c>
      <c r="H95" s="63">
        <f t="shared" si="296"/>
        <v>12.474155237434083</v>
      </c>
      <c r="I95" s="63">
        <f t="shared" si="297"/>
        <v>12.164492705385847</v>
      </c>
      <c r="J95" s="63">
        <f t="shared" si="298"/>
        <v>12.442559233160509</v>
      </c>
      <c r="K95" s="63">
        <f t="shared" si="299"/>
        <v>7.6556787400203632</v>
      </c>
      <c r="L95" s="63">
        <f t="shared" si="300"/>
        <v>8.0063376358464229</v>
      </c>
      <c r="M95" s="63">
        <f t="shared" si="301"/>
        <v>7.7255243895123478</v>
      </c>
      <c r="N95" s="63">
        <f t="shared" si="302"/>
        <v>5.8099427667239425</v>
      </c>
      <c r="O95" s="63">
        <f t="shared" si="303"/>
        <v>9.700149084554603</v>
      </c>
      <c r="P95" s="63">
        <f t="shared" si="304"/>
        <v>8.2116786781512179</v>
      </c>
      <c r="Q95" s="63">
        <f t="shared" si="305"/>
        <v>7.885214507543326</v>
      </c>
      <c r="R95" s="63">
        <f t="shared" si="306"/>
        <v>4.5656457646674902</v>
      </c>
      <c r="S95" s="63">
        <f t="shared" si="307"/>
        <v>3.7449809670598633</v>
      </c>
      <c r="T95" s="63">
        <f t="shared" si="308"/>
        <v>5.1063560527523792</v>
      </c>
      <c r="U95" s="63">
        <f t="shared" si="309"/>
        <v>4.6932525764947428</v>
      </c>
      <c r="V95" s="63">
        <f t="shared" si="310"/>
        <v>8.1393220049348116</v>
      </c>
      <c r="W95" s="63">
        <f t="shared" si="311"/>
        <v>8.6762327959842196</v>
      </c>
      <c r="X95" s="63">
        <f t="shared" si="312"/>
        <v>7.9790813635530737</v>
      </c>
      <c r="Y95" s="63">
        <f t="shared" si="313"/>
        <v>7.6706746999108164</v>
      </c>
      <c r="Z95" s="63">
        <f t="shared" si="314"/>
        <v>8.7490020484231454</v>
      </c>
      <c r="AA95" s="63">
        <f t="shared" si="315"/>
        <v>7.3242298911254204</v>
      </c>
      <c r="AB95" s="63">
        <f t="shared" si="316"/>
        <v>6.6457391828756238</v>
      </c>
      <c r="AC95" s="63">
        <f t="shared" si="317"/>
        <v>8.3770390409004243</v>
      </c>
      <c r="AD95" s="63">
        <f t="shared" si="318"/>
        <v>2.0551029290463823</v>
      </c>
      <c r="AE95" s="63">
        <f t="shared" si="319"/>
        <v>3.3938443183977629</v>
      </c>
      <c r="AF95" s="63">
        <f t="shared" si="320"/>
        <v>4.3001490056479161</v>
      </c>
      <c r="AG95" s="63">
        <f t="shared" si="321"/>
        <v>5.8554787017506449</v>
      </c>
      <c r="AH95" s="63">
        <f t="shared" si="322"/>
        <v>11.056396791664429</v>
      </c>
      <c r="AI95" s="63">
        <f t="shared" si="323"/>
        <v>12.049881878016915</v>
      </c>
      <c r="AJ95" s="63">
        <f t="shared" si="324"/>
        <v>10.952967732560737</v>
      </c>
      <c r="AK95" s="63">
        <f t="shared" si="325"/>
        <v>10.812656439162438</v>
      </c>
      <c r="AL95" s="63">
        <f t="shared" si="326"/>
        <v>3.9846451210995908</v>
      </c>
      <c r="AM95" s="63">
        <f t="shared" si="327"/>
        <v>3.2506809605976872</v>
      </c>
      <c r="AN95" s="63">
        <f t="shared" si="328"/>
        <v>12.784478332282156</v>
      </c>
      <c r="AO95" s="63">
        <f t="shared" si="329"/>
        <v>20.982493401686071</v>
      </c>
      <c r="AP95" s="63">
        <f t="shared" si="330"/>
        <v>9.6832431091063373</v>
      </c>
      <c r="AQ95" s="63">
        <f t="shared" si="331"/>
        <v>17.252446758276299</v>
      </c>
      <c r="AR95" s="63">
        <f t="shared" si="332"/>
        <v>11.577716591038405</v>
      </c>
      <c r="AS95" s="63">
        <f t="shared" si="333"/>
        <v>0.74910252153448553</v>
      </c>
      <c r="AT95" s="63">
        <f t="shared" si="334"/>
        <v>14.075437154602815</v>
      </c>
      <c r="AU95" s="63">
        <f t="shared" si="335"/>
        <v>7.9850513662757248</v>
      </c>
      <c r="AV95" s="63">
        <f t="shared" si="336"/>
        <v>7.190661738229795</v>
      </c>
      <c r="AW95" s="63">
        <f t="shared" si="337"/>
        <v>10.419018989318612</v>
      </c>
      <c r="AX95" s="63">
        <f t="shared" si="338"/>
        <v>9.7822567301865373</v>
      </c>
      <c r="AY95" s="63">
        <f t="shared" si="339"/>
        <v>8.0066377100992074</v>
      </c>
      <c r="AZ95" s="63">
        <f t="shared" si="340"/>
        <v>9.3747121512043723</v>
      </c>
      <c r="BA95" s="63">
        <f t="shared" si="341"/>
        <v>9.1028230213630295</v>
      </c>
      <c r="BB95" s="63">
        <f t="shared" si="342"/>
        <v>7.9163298013417442</v>
      </c>
      <c r="BC95" s="63">
        <f t="shared" si="343"/>
        <v>7.3392664447366638</v>
      </c>
      <c r="BD95" s="63">
        <f t="shared" si="344"/>
        <v>8.3459759644413918</v>
      </c>
      <c r="BE95" s="63">
        <f t="shared" si="345"/>
        <v>5.4120481691359998</v>
      </c>
      <c r="BF95" s="63">
        <f t="shared" si="346"/>
        <v>3.0137434833182652</v>
      </c>
      <c r="BG95" s="63">
        <f t="shared" si="347"/>
        <v>3.9657086185773185</v>
      </c>
      <c r="BH95" s="63">
        <f t="shared" si="348"/>
        <v>5.2527902536701712</v>
      </c>
      <c r="BI95" s="63">
        <f t="shared" si="349"/>
        <v>6.6451184662135603</v>
      </c>
      <c r="BJ95" s="63">
        <f t="shared" si="350"/>
        <v>10.142827346792014</v>
      </c>
      <c r="BK95" s="63">
        <f t="shared" si="351"/>
        <v>8.4434179809380527</v>
      </c>
      <c r="BL95" s="63">
        <f t="shared" si="352"/>
        <v>6.7809675823928854</v>
      </c>
      <c r="BM95" s="63">
        <f t="shared" si="353"/>
        <v>9.0293540433526243</v>
      </c>
      <c r="BN95" s="63">
        <f t="shared" si="354"/>
        <v>7.8542281063629833</v>
      </c>
      <c r="BO95" s="63">
        <f t="shared" si="355"/>
        <v>13.399562872122756</v>
      </c>
      <c r="BP95" s="63">
        <f t="shared" si="356"/>
        <v>10.307640419206482</v>
      </c>
      <c r="BQ95" s="63">
        <f t="shared" si="357"/>
        <v>11.274867691278308</v>
      </c>
      <c r="BR95" s="63">
        <f t="shared" si="358"/>
        <v>6.3412917800680519</v>
      </c>
      <c r="BS95" s="63">
        <f t="shared" si="359"/>
        <v>6.2121788763718619</v>
      </c>
      <c r="BT95" s="63">
        <f t="shared" si="360"/>
        <v>6.6606669642183283</v>
      </c>
      <c r="BU95" s="63">
        <f t="shared" si="361"/>
        <v>7.7434192671035147</v>
      </c>
      <c r="BV95" s="63">
        <f t="shared" si="362"/>
        <v>8.5278831085239215</v>
      </c>
      <c r="BW95" s="63">
        <f t="shared" si="363"/>
        <v>7.3111429981261553</v>
      </c>
      <c r="BX95" s="63">
        <f t="shared" si="364"/>
        <v>6.5209546065204806</v>
      </c>
      <c r="BY95" s="63">
        <f t="shared" si="365"/>
        <v>6.7579854148369369</v>
      </c>
      <c r="BZ95" s="63">
        <f t="shared" si="366"/>
        <v>6.8613821239321426</v>
      </c>
      <c r="CA95" s="63">
        <f t="shared" si="367"/>
        <v>7.9213525171820773</v>
      </c>
      <c r="CB95" s="63">
        <f t="shared" si="368"/>
        <v>7.4743171298634321</v>
      </c>
    </row>
    <row r="96" spans="1:80">
      <c r="A96" s="3" t="s">
        <v>10</v>
      </c>
      <c r="B96" s="136"/>
      <c r="C96" s="63"/>
      <c r="D96" s="63"/>
      <c r="E96" s="63"/>
      <c r="F96" s="63">
        <f t="shared" si="369"/>
        <v>12.17821736389128</v>
      </c>
      <c r="G96" s="63">
        <f t="shared" si="295"/>
        <v>12.926168757126563</v>
      </c>
      <c r="H96" s="63">
        <f t="shared" si="296"/>
        <v>12.870588235294111</v>
      </c>
      <c r="I96" s="63">
        <f t="shared" si="297"/>
        <v>12.860799164272645</v>
      </c>
      <c r="J96" s="63">
        <f t="shared" si="298"/>
        <v>16.916544132803804</v>
      </c>
      <c r="K96" s="63">
        <f t="shared" si="299"/>
        <v>16.938242310265181</v>
      </c>
      <c r="L96" s="63">
        <f t="shared" si="300"/>
        <v>14.702816711425035</v>
      </c>
      <c r="M96" s="63">
        <f t="shared" si="301"/>
        <v>15.516008552704664</v>
      </c>
      <c r="N96" s="63">
        <f t="shared" si="302"/>
        <v>20.980500476028162</v>
      </c>
      <c r="O96" s="63">
        <f t="shared" si="303"/>
        <v>17.765976966831808</v>
      </c>
      <c r="P96" s="63">
        <f t="shared" si="304"/>
        <v>19.617485754605031</v>
      </c>
      <c r="Q96" s="63">
        <f t="shared" si="305"/>
        <v>14.012946831451814</v>
      </c>
      <c r="R96" s="63">
        <f t="shared" si="306"/>
        <v>14.147616318044484</v>
      </c>
      <c r="S96" s="63">
        <f t="shared" si="307"/>
        <v>12.00799200799201</v>
      </c>
      <c r="T96" s="63">
        <f t="shared" si="308"/>
        <v>11.101538131541092</v>
      </c>
      <c r="U96" s="63">
        <f t="shared" si="309"/>
        <v>11.447384026109217</v>
      </c>
      <c r="V96" s="63">
        <f t="shared" si="310"/>
        <v>10.509741171664206</v>
      </c>
      <c r="W96" s="63">
        <f t="shared" si="311"/>
        <v>11.282308928507135</v>
      </c>
      <c r="X96" s="63">
        <f t="shared" si="312"/>
        <v>12.628549180116858</v>
      </c>
      <c r="Y96" s="63">
        <f t="shared" si="313"/>
        <v>14.306006621472495</v>
      </c>
      <c r="Z96" s="63">
        <f t="shared" si="314"/>
        <v>13.117784332904602</v>
      </c>
      <c r="AA96" s="63">
        <f t="shared" si="315"/>
        <v>13.758924697975727</v>
      </c>
      <c r="AB96" s="63">
        <f t="shared" si="316"/>
        <v>17.542800819947288</v>
      </c>
      <c r="AC96" s="63">
        <f t="shared" si="317"/>
        <v>16.241381545646252</v>
      </c>
      <c r="AD96" s="63">
        <f t="shared" si="318"/>
        <v>17.198766264272717</v>
      </c>
      <c r="AE96" s="63">
        <f t="shared" si="319"/>
        <v>20.166503997776509</v>
      </c>
      <c r="AF96" s="63">
        <f t="shared" si="320"/>
        <v>16.302739555388122</v>
      </c>
      <c r="AG96" s="63">
        <f t="shared" si="321"/>
        <v>14.600142382534409</v>
      </c>
      <c r="AH96" s="63">
        <f t="shared" si="322"/>
        <v>12.617599386513767</v>
      </c>
      <c r="AI96" s="63">
        <f t="shared" si="323"/>
        <v>11.004470961342742</v>
      </c>
      <c r="AJ96" s="63">
        <f t="shared" si="324"/>
        <v>14.634012539184956</v>
      </c>
      <c r="AK96" s="63">
        <f t="shared" si="325"/>
        <v>16.410208624527613</v>
      </c>
      <c r="AL96" s="63">
        <f t="shared" si="326"/>
        <v>16.436024179545189</v>
      </c>
      <c r="AM96" s="63">
        <f t="shared" si="327"/>
        <v>14.644474735340957</v>
      </c>
      <c r="AN96" s="63">
        <f t="shared" si="328"/>
        <v>16.194148384641494</v>
      </c>
      <c r="AO96" s="63">
        <f t="shared" si="329"/>
        <v>16.885697310797021</v>
      </c>
      <c r="AP96" s="63">
        <f t="shared" si="330"/>
        <v>12.830123476480995</v>
      </c>
      <c r="AQ96" s="63">
        <f t="shared" si="331"/>
        <v>17.202260441014246</v>
      </c>
      <c r="AR96" s="63">
        <f t="shared" si="332"/>
        <v>17.282037804825436</v>
      </c>
      <c r="AS96" s="63">
        <f t="shared" si="333"/>
        <v>18.124953393770507</v>
      </c>
      <c r="AT96" s="63">
        <f t="shared" si="334"/>
        <v>17.39081949189146</v>
      </c>
      <c r="AU96" s="63">
        <f t="shared" si="335"/>
        <v>16.011864834649643</v>
      </c>
      <c r="AV96" s="63">
        <f t="shared" si="336"/>
        <v>12.889498327759194</v>
      </c>
      <c r="AW96" s="63">
        <f t="shared" si="337"/>
        <v>11.523798143584726</v>
      </c>
      <c r="AX96" s="63">
        <f t="shared" si="338"/>
        <v>16.591494759151086</v>
      </c>
      <c r="AY96" s="63">
        <f t="shared" si="339"/>
        <v>16.07784281292539</v>
      </c>
      <c r="AZ96" s="63">
        <f t="shared" si="340"/>
        <v>16.378048679325325</v>
      </c>
      <c r="BA96" s="63">
        <f t="shared" si="341"/>
        <v>19.283704230819005</v>
      </c>
      <c r="BB96" s="63">
        <f t="shared" si="342"/>
        <v>16.877476252363294</v>
      </c>
      <c r="BC96" s="63">
        <f t="shared" si="343"/>
        <v>12.211563696740843</v>
      </c>
      <c r="BD96" s="63">
        <f t="shared" si="344"/>
        <v>15.265743771988335</v>
      </c>
      <c r="BE96" s="63">
        <f t="shared" si="345"/>
        <v>5.377056626285496</v>
      </c>
      <c r="BF96" s="63">
        <f t="shared" si="346"/>
        <v>1.9440618592584489</v>
      </c>
      <c r="BG96" s="63">
        <f t="shared" si="347"/>
        <v>1.4724975012481953</v>
      </c>
      <c r="BH96" s="63">
        <f t="shared" si="348"/>
        <v>1.8244251408823395</v>
      </c>
      <c r="BI96" s="63">
        <f t="shared" si="349"/>
        <v>3.2304727716704127</v>
      </c>
      <c r="BJ96" s="63">
        <f t="shared" si="350"/>
        <v>12.610315398743877</v>
      </c>
      <c r="BK96" s="63">
        <f t="shared" si="351"/>
        <v>13.526511533610178</v>
      </c>
      <c r="BL96" s="63">
        <f t="shared" si="352"/>
        <v>10.001214618804896</v>
      </c>
      <c r="BM96" s="63">
        <f t="shared" si="353"/>
        <v>12.497217894502558</v>
      </c>
      <c r="BN96" s="63">
        <f t="shared" si="354"/>
        <v>11.642337405197136</v>
      </c>
      <c r="BO96" s="63">
        <f t="shared" si="355"/>
        <v>11.487887696269453</v>
      </c>
      <c r="BP96" s="63">
        <f t="shared" si="356"/>
        <v>11.132272499086101</v>
      </c>
      <c r="BQ96" s="63">
        <f t="shared" si="357"/>
        <v>10.513403897517064</v>
      </c>
      <c r="BR96" s="63">
        <f t="shared" si="358"/>
        <v>11.834332445942577</v>
      </c>
      <c r="BS96" s="63">
        <f t="shared" si="359"/>
        <v>11.022852704304812</v>
      </c>
      <c r="BT96" s="63">
        <f t="shared" si="360"/>
        <v>5.4312566767165915</v>
      </c>
      <c r="BU96" s="63">
        <f t="shared" si="361"/>
        <v>5.7877871068225355</v>
      </c>
      <c r="BV96" s="63">
        <f t="shared" si="362"/>
        <v>9.0166025997370252</v>
      </c>
      <c r="BW96" s="63">
        <f t="shared" si="363"/>
        <v>10.730314266748305</v>
      </c>
      <c r="BX96" s="63">
        <f t="shared" si="364"/>
        <v>12.564026059239284</v>
      </c>
      <c r="BY96" s="63">
        <f t="shared" si="365"/>
        <v>14.850233534150142</v>
      </c>
      <c r="BZ96" s="63">
        <f t="shared" si="366"/>
        <v>8.5174554142008478</v>
      </c>
      <c r="CA96" s="63">
        <f t="shared" si="367"/>
        <v>8.9514337107184421</v>
      </c>
      <c r="CB96" s="63">
        <f t="shared" si="368"/>
        <v>9.2376922961921988</v>
      </c>
    </row>
    <row r="97" spans="1:80">
      <c r="A97" s="3" t="s">
        <v>11</v>
      </c>
      <c r="B97" s="136"/>
      <c r="C97" s="63"/>
      <c r="D97" s="63"/>
      <c r="E97" s="63"/>
      <c r="F97" s="63">
        <f t="shared" si="369"/>
        <v>11.737884675441675</v>
      </c>
      <c r="G97" s="63">
        <f t="shared" si="295"/>
        <v>12.132682030504931</v>
      </c>
      <c r="H97" s="63">
        <f t="shared" si="296"/>
        <v>11.972520997788076</v>
      </c>
      <c r="I97" s="63">
        <f t="shared" si="297"/>
        <v>12.227315892478556</v>
      </c>
      <c r="J97" s="63">
        <f t="shared" si="298"/>
        <v>15.655225777732513</v>
      </c>
      <c r="K97" s="63">
        <f t="shared" si="299"/>
        <v>15.038760033906479</v>
      </c>
      <c r="L97" s="63">
        <f t="shared" si="300"/>
        <v>14.546529928004587</v>
      </c>
      <c r="M97" s="63">
        <f t="shared" si="301"/>
        <v>14.308250902826575</v>
      </c>
      <c r="N97" s="63">
        <f t="shared" si="302"/>
        <v>9.9609519624713627</v>
      </c>
      <c r="O97" s="63">
        <f t="shared" si="303"/>
        <v>8.7846037520504918</v>
      </c>
      <c r="P97" s="63">
        <f t="shared" si="304"/>
        <v>9.7778003958066453</v>
      </c>
      <c r="Q97" s="63">
        <f t="shared" si="305"/>
        <v>9.6096152200781795</v>
      </c>
      <c r="R97" s="63">
        <f t="shared" si="306"/>
        <v>12.505173302433494</v>
      </c>
      <c r="S97" s="63">
        <f t="shared" si="307"/>
        <v>12.227037823882322</v>
      </c>
      <c r="T97" s="63">
        <f t="shared" si="308"/>
        <v>12.134490212897379</v>
      </c>
      <c r="U97" s="63">
        <f t="shared" si="309"/>
        <v>11.882100974079696</v>
      </c>
      <c r="V97" s="63">
        <f t="shared" si="310"/>
        <v>14.810124439406716</v>
      </c>
      <c r="W97" s="63">
        <f t="shared" si="311"/>
        <v>16.942860181465043</v>
      </c>
      <c r="X97" s="63">
        <f t="shared" si="312"/>
        <v>15.036641939018763</v>
      </c>
      <c r="Y97" s="63">
        <f t="shared" si="313"/>
        <v>13.994378867791884</v>
      </c>
      <c r="Z97" s="63">
        <f t="shared" si="314"/>
        <v>13.884954842105765</v>
      </c>
      <c r="AA97" s="63">
        <f t="shared" si="315"/>
        <v>10.434239089870585</v>
      </c>
      <c r="AB97" s="63">
        <f t="shared" si="316"/>
        <v>8.1313156006177287</v>
      </c>
      <c r="AC97" s="63">
        <f t="shared" si="317"/>
        <v>6.9063152309201081</v>
      </c>
      <c r="AD97" s="63">
        <f t="shared" si="318"/>
        <v>13.142470140304541</v>
      </c>
      <c r="AE97" s="63">
        <f t="shared" si="319"/>
        <v>14.370470807832831</v>
      </c>
      <c r="AF97" s="63">
        <f t="shared" si="320"/>
        <v>14.120210567663168</v>
      </c>
      <c r="AG97" s="63">
        <f t="shared" si="321"/>
        <v>15.288274010985074</v>
      </c>
      <c r="AH97" s="63">
        <f t="shared" si="322"/>
        <v>9.6028397538820442</v>
      </c>
      <c r="AI97" s="63">
        <f t="shared" si="323"/>
        <v>10.573606500400018</v>
      </c>
      <c r="AJ97" s="63">
        <f t="shared" si="324"/>
        <v>10.827945808371091</v>
      </c>
      <c r="AK97" s="63">
        <f t="shared" si="325"/>
        <v>13.42965084460293</v>
      </c>
      <c r="AL97" s="63">
        <f t="shared" si="326"/>
        <v>12.2267200818311</v>
      </c>
      <c r="AM97" s="63">
        <f t="shared" si="327"/>
        <v>7.8176172942552258</v>
      </c>
      <c r="AN97" s="63">
        <f t="shared" si="328"/>
        <v>6.9754150872089538</v>
      </c>
      <c r="AO97" s="63">
        <f t="shared" si="329"/>
        <v>8.2397244553537163</v>
      </c>
      <c r="AP97" s="63">
        <f t="shared" si="330"/>
        <v>8.0796278197252782</v>
      </c>
      <c r="AQ97" s="63">
        <f t="shared" si="331"/>
        <v>11.255206164403226</v>
      </c>
      <c r="AR97" s="63">
        <f t="shared" si="332"/>
        <v>12.239485189090459</v>
      </c>
      <c r="AS97" s="63">
        <f t="shared" si="333"/>
        <v>9.1926295387117989</v>
      </c>
      <c r="AT97" s="63">
        <f t="shared" si="334"/>
        <v>7.9314798742550092</v>
      </c>
      <c r="AU97" s="63">
        <f t="shared" si="335"/>
        <v>8.9765654227209524</v>
      </c>
      <c r="AV97" s="63">
        <f t="shared" si="336"/>
        <v>8.9633871030595884</v>
      </c>
      <c r="AW97" s="63">
        <f t="shared" si="337"/>
        <v>9.5379760591295923</v>
      </c>
      <c r="AX97" s="63">
        <f t="shared" si="338"/>
        <v>13.108409716676409</v>
      </c>
      <c r="AY97" s="63">
        <f t="shared" si="339"/>
        <v>12.929292148549177</v>
      </c>
      <c r="AZ97" s="63">
        <f t="shared" si="340"/>
        <v>12.537575909627567</v>
      </c>
      <c r="BA97" s="63">
        <f t="shared" si="341"/>
        <v>12.936599818369887</v>
      </c>
      <c r="BB97" s="63">
        <f t="shared" si="342"/>
        <v>9.8819545113556995</v>
      </c>
      <c r="BC97" s="63">
        <f t="shared" si="343"/>
        <v>7.0316703407337631</v>
      </c>
      <c r="BD97" s="63">
        <f t="shared" si="344"/>
        <v>8.2680560454361043</v>
      </c>
      <c r="BE97" s="63">
        <f t="shared" si="345"/>
        <v>8.3247825465517682</v>
      </c>
      <c r="BF97" s="63">
        <f t="shared" si="346"/>
        <v>4.7528339343256016</v>
      </c>
      <c r="BG97" s="63">
        <f t="shared" si="347"/>
        <v>4.7648266570705307</v>
      </c>
      <c r="BH97" s="63">
        <f t="shared" si="348"/>
        <v>6.1971461197036799</v>
      </c>
      <c r="BI97" s="63">
        <f t="shared" si="349"/>
        <v>5.018962679360631</v>
      </c>
      <c r="BJ97" s="63">
        <f t="shared" si="350"/>
        <v>5.7220636597266639</v>
      </c>
      <c r="BK97" s="63">
        <f t="shared" si="351"/>
        <v>6.4370340868058431</v>
      </c>
      <c r="BL97" s="63">
        <f t="shared" si="352"/>
        <v>5.9623848076227643</v>
      </c>
      <c r="BM97" s="63">
        <f t="shared" si="353"/>
        <v>6.1797177932974936</v>
      </c>
      <c r="BN97" s="63">
        <f t="shared" si="354"/>
        <v>8.5032186651412367</v>
      </c>
      <c r="BO97" s="63">
        <f t="shared" si="355"/>
        <v>7.6317516863044634</v>
      </c>
      <c r="BP97" s="63">
        <f t="shared" si="356"/>
        <v>9.3732925810967878</v>
      </c>
      <c r="BQ97" s="63">
        <f t="shared" si="357"/>
        <v>7.1899269374929036</v>
      </c>
      <c r="BR97" s="63">
        <f t="shared" si="358"/>
        <v>6.9405962476830698</v>
      </c>
      <c r="BS97" s="63">
        <f t="shared" si="359"/>
        <v>7.0254562589379299</v>
      </c>
      <c r="BT97" s="63">
        <f t="shared" si="360"/>
        <v>6.5676954875534062</v>
      </c>
      <c r="BU97" s="63">
        <f t="shared" si="361"/>
        <v>6.2522092447673856</v>
      </c>
      <c r="BV97" s="63">
        <f t="shared" si="362"/>
        <v>7.371580937348253</v>
      </c>
      <c r="BW97" s="63">
        <f t="shared" si="363"/>
        <v>7.0492894979743284</v>
      </c>
      <c r="BX97" s="63">
        <f t="shared" si="364"/>
        <v>6.3956873666176515</v>
      </c>
      <c r="BY97" s="63">
        <f t="shared" si="365"/>
        <v>7.7109260250958904</v>
      </c>
      <c r="BZ97" s="63">
        <f t="shared" si="366"/>
        <v>5.9286378917129259</v>
      </c>
      <c r="CA97" s="63">
        <f t="shared" si="367"/>
        <v>6.8906039685917202</v>
      </c>
      <c r="CB97" s="63">
        <f t="shared" si="368"/>
        <v>6.4347739629062692</v>
      </c>
    </row>
    <row r="98" spans="1:80">
      <c r="A98" s="68" t="s">
        <v>12</v>
      </c>
      <c r="B98" s="137"/>
      <c r="C98" s="64"/>
      <c r="D98" s="64"/>
      <c r="E98" s="64"/>
      <c r="F98" s="64">
        <f t="shared" si="369"/>
        <v>13.681542730928244</v>
      </c>
      <c r="G98" s="64">
        <f t="shared" si="295"/>
        <v>21.306057563587686</v>
      </c>
      <c r="H98" s="64">
        <f t="shared" si="296"/>
        <v>21.709835975037279</v>
      </c>
      <c r="I98" s="64">
        <f t="shared" si="297"/>
        <v>22.390746903813628</v>
      </c>
      <c r="J98" s="64">
        <f t="shared" si="298"/>
        <v>17.223599158062548</v>
      </c>
      <c r="K98" s="64">
        <f t="shared" si="299"/>
        <v>9.2158958972767291</v>
      </c>
      <c r="L98" s="64">
        <f t="shared" si="300"/>
        <v>10.441056357201198</v>
      </c>
      <c r="M98" s="64">
        <f t="shared" si="301"/>
        <v>10.529131190656623</v>
      </c>
      <c r="N98" s="64">
        <f t="shared" si="302"/>
        <v>8.5932851678708033</v>
      </c>
      <c r="O98" s="64">
        <f t="shared" si="303"/>
        <v>8.6771640282923546</v>
      </c>
      <c r="P98" s="64">
        <f t="shared" si="304"/>
        <v>6.5655943136529853</v>
      </c>
      <c r="Q98" s="64">
        <f t="shared" si="305"/>
        <v>5.7672917927001413</v>
      </c>
      <c r="R98" s="64">
        <f t="shared" si="306"/>
        <v>5.8586412022542262</v>
      </c>
      <c r="S98" s="64">
        <f t="shared" si="307"/>
        <v>5.7955293844187041</v>
      </c>
      <c r="T98" s="64">
        <f t="shared" si="308"/>
        <v>5.5866137178548021</v>
      </c>
      <c r="U98" s="64">
        <f t="shared" si="309"/>
        <v>5.4489990467111529</v>
      </c>
      <c r="V98" s="64">
        <f t="shared" si="310"/>
        <v>6.5695589485748096</v>
      </c>
      <c r="W98" s="64">
        <f t="shared" si="311"/>
        <v>5.6647991504632174</v>
      </c>
      <c r="X98" s="64">
        <f t="shared" si="312"/>
        <v>6.6384283940699635</v>
      </c>
      <c r="Y98" s="64">
        <f t="shared" si="313"/>
        <v>6.8959282563101176</v>
      </c>
      <c r="Z98" s="64">
        <f t="shared" si="314"/>
        <v>6.9138971761604111</v>
      </c>
      <c r="AA98" s="64">
        <f t="shared" si="315"/>
        <v>6.3314388688660932</v>
      </c>
      <c r="AB98" s="64">
        <f t="shared" si="316"/>
        <v>5.7183947404465139</v>
      </c>
      <c r="AC98" s="64">
        <f t="shared" si="317"/>
        <v>5.9774703156185511</v>
      </c>
      <c r="AD98" s="64">
        <f t="shared" si="318"/>
        <v>8.4006619293293099</v>
      </c>
      <c r="AE98" s="64">
        <f t="shared" si="319"/>
        <v>9.8523612423817752</v>
      </c>
      <c r="AF98" s="64">
        <f t="shared" si="320"/>
        <v>13.866036146919738</v>
      </c>
      <c r="AG98" s="64">
        <f t="shared" si="321"/>
        <v>7.6832226762002049</v>
      </c>
      <c r="AH98" s="64">
        <f t="shared" si="322"/>
        <v>10.865660919540229</v>
      </c>
      <c r="AI98" s="64">
        <f t="shared" si="323"/>
        <v>11.807986708597875</v>
      </c>
      <c r="AJ98" s="64">
        <f t="shared" si="324"/>
        <v>8.2520267387284871</v>
      </c>
      <c r="AK98" s="64">
        <f t="shared" si="325"/>
        <v>13.410404624277456</v>
      </c>
      <c r="AL98" s="64">
        <f t="shared" si="326"/>
        <v>12.927263891138828</v>
      </c>
      <c r="AM98" s="64">
        <f t="shared" si="327"/>
        <v>9.5844610730775361</v>
      </c>
      <c r="AN98" s="64">
        <f t="shared" si="328"/>
        <v>6.2802186251839389</v>
      </c>
      <c r="AO98" s="64">
        <f t="shared" si="329"/>
        <v>11.652160276013488</v>
      </c>
      <c r="AP98" s="64">
        <f t="shared" si="330"/>
        <v>6.0273514082149857</v>
      </c>
      <c r="AQ98" s="64">
        <f t="shared" si="331"/>
        <v>7.6274880139474064</v>
      </c>
      <c r="AR98" s="64">
        <f t="shared" si="332"/>
        <v>12.547594323295257</v>
      </c>
      <c r="AS98" s="64">
        <f t="shared" si="333"/>
        <v>11.077556944541985</v>
      </c>
      <c r="AT98" s="64">
        <f t="shared" si="334"/>
        <v>6.2619793898121623</v>
      </c>
      <c r="AU98" s="64">
        <f t="shared" si="335"/>
        <v>5.7932865370770337</v>
      </c>
      <c r="AV98" s="64">
        <f t="shared" si="336"/>
        <v>9.1474264625118078</v>
      </c>
      <c r="AW98" s="64">
        <f t="shared" si="337"/>
        <v>10.830575986849038</v>
      </c>
      <c r="AX98" s="64">
        <f t="shared" si="338"/>
        <v>10.735506323741619</v>
      </c>
      <c r="AY98" s="64">
        <f t="shared" si="339"/>
        <v>12.708674478446719</v>
      </c>
      <c r="AZ98" s="64">
        <f t="shared" si="340"/>
        <v>13.078393881453154</v>
      </c>
      <c r="BA98" s="64">
        <f t="shared" si="341"/>
        <v>11.987525671255799</v>
      </c>
      <c r="BB98" s="64">
        <f t="shared" si="342"/>
        <v>14.424237778586896</v>
      </c>
      <c r="BC98" s="64">
        <f t="shared" si="343"/>
        <v>17.077680710956813</v>
      </c>
      <c r="BD98" s="64">
        <f t="shared" si="344"/>
        <v>17.254329601480876</v>
      </c>
      <c r="BE98" s="64">
        <f t="shared" si="345"/>
        <v>18.196019832914487</v>
      </c>
      <c r="BF98" s="64">
        <f t="shared" si="346"/>
        <v>19.715290571093618</v>
      </c>
      <c r="BG98" s="64">
        <f t="shared" si="347"/>
        <v>14.68170829975826</v>
      </c>
      <c r="BH98" s="64">
        <f t="shared" si="348"/>
        <v>15.03407866174841</v>
      </c>
      <c r="BI98" s="64">
        <f t="shared" si="349"/>
        <v>19.700321802091715</v>
      </c>
      <c r="BJ98" s="64">
        <f t="shared" si="350"/>
        <v>18.572507764192384</v>
      </c>
      <c r="BK98" s="64">
        <f t="shared" si="351"/>
        <v>17.091062394603711</v>
      </c>
      <c r="BL98" s="64">
        <f t="shared" si="352"/>
        <v>15.638484580567688</v>
      </c>
      <c r="BM98" s="64">
        <f t="shared" si="353"/>
        <v>9.953073054812112</v>
      </c>
      <c r="BN98" s="64">
        <f t="shared" si="354"/>
        <v>9.7760683357323206</v>
      </c>
      <c r="BO98" s="64">
        <f t="shared" si="355"/>
        <v>15.740140659129642</v>
      </c>
      <c r="BP98" s="64">
        <f t="shared" si="356"/>
        <v>13.120777798064633</v>
      </c>
      <c r="BQ98" s="64">
        <f t="shared" si="357"/>
        <v>9.0717575916344657</v>
      </c>
      <c r="BR98" s="64">
        <f t="shared" si="358"/>
        <v>7.3406130432913459</v>
      </c>
      <c r="BS98" s="64">
        <f t="shared" si="359"/>
        <v>5.5289982060827274</v>
      </c>
      <c r="BT98" s="64">
        <f t="shared" si="360"/>
        <v>7.2117421567638456</v>
      </c>
      <c r="BU98" s="64">
        <f t="shared" si="361"/>
        <v>8.6975231423567685</v>
      </c>
      <c r="BV98" s="64">
        <f t="shared" si="362"/>
        <v>9.6010973827022053</v>
      </c>
      <c r="BW98" s="64">
        <f t="shared" si="363"/>
        <v>11.654826125833996</v>
      </c>
      <c r="BX98" s="64">
        <f t="shared" si="364"/>
        <v>10.84503994203935</v>
      </c>
      <c r="BY98" s="64">
        <f t="shared" si="365"/>
        <v>9.3697061206452084</v>
      </c>
      <c r="BZ98" s="64">
        <f t="shared" si="366"/>
        <v>9.9494806464284746</v>
      </c>
      <c r="CA98" s="64">
        <f t="shared" si="367"/>
        <v>9.2167561383437473</v>
      </c>
      <c r="CB98" s="64">
        <f t="shared" si="368"/>
        <v>7.1669283986248455</v>
      </c>
    </row>
    <row r="99" spans="1:80" hidden="1">
      <c r="A99" s="2" t="s">
        <v>13</v>
      </c>
      <c r="B99" s="140"/>
      <c r="C99" s="62"/>
      <c r="D99" s="62"/>
      <c r="E99" s="62"/>
      <c r="F99" s="62">
        <f>(F19-B19)/B19*100</f>
        <v>12.285509644713349</v>
      </c>
      <c r="G99" s="62">
        <f t="shared" si="295"/>
        <v>12.861231893770771</v>
      </c>
      <c r="H99" s="62">
        <f t="shared" si="296"/>
        <v>12.471028077166958</v>
      </c>
      <c r="I99" s="62">
        <f t="shared" si="297"/>
        <v>11.000975657686102</v>
      </c>
      <c r="J99" s="62">
        <f t="shared" si="298"/>
        <v>11.535362710581646</v>
      </c>
      <c r="K99" s="62">
        <f t="shared" si="299"/>
        <v>9.9706508465484429</v>
      </c>
      <c r="L99" s="62">
        <f t="shared" si="300"/>
        <v>9.866040457579949</v>
      </c>
      <c r="M99" s="62">
        <f t="shared" si="301"/>
        <v>10.2828392018389</v>
      </c>
      <c r="N99" s="62">
        <f t="shared" si="302"/>
        <v>9.9571314551725401</v>
      </c>
      <c r="O99" s="62">
        <f t="shared" si="303"/>
        <v>9.8073611745373874</v>
      </c>
      <c r="P99" s="62">
        <f t="shared" si="304"/>
        <v>9.6044352082446682</v>
      </c>
      <c r="Q99" s="62">
        <f t="shared" si="305"/>
        <v>10.082461954884105</v>
      </c>
      <c r="R99" s="62">
        <f t="shared" si="306"/>
        <v>8.4767915272096488</v>
      </c>
      <c r="S99" s="62">
        <f t="shared" si="307"/>
        <v>9.3408442990651093</v>
      </c>
      <c r="T99" s="62">
        <f t="shared" si="308"/>
        <v>8.5823391305076857</v>
      </c>
      <c r="U99" s="62">
        <f t="shared" si="309"/>
        <v>7.9414882228247956</v>
      </c>
      <c r="V99" s="62">
        <f t="shared" si="310"/>
        <v>9.424131345275617</v>
      </c>
      <c r="W99" s="62">
        <f t="shared" si="311"/>
        <v>9.4510896070712889</v>
      </c>
      <c r="X99" s="62">
        <f t="shared" si="312"/>
        <v>9.500998988633043</v>
      </c>
      <c r="Y99" s="62">
        <f t="shared" si="313"/>
        <v>9.2647709290132436</v>
      </c>
      <c r="Z99" s="62">
        <f t="shared" si="314"/>
        <v>8.3444090030405356</v>
      </c>
      <c r="AA99" s="62">
        <f t="shared" si="315"/>
        <v>6.8873223960524772</v>
      </c>
      <c r="AB99" s="62">
        <f t="shared" si="316"/>
        <v>6.820157141439612</v>
      </c>
      <c r="AC99" s="62">
        <f t="shared" si="317"/>
        <v>6.6812878619074274</v>
      </c>
      <c r="AD99" s="62">
        <f t="shared" si="318"/>
        <v>9.4248475754030689</v>
      </c>
      <c r="AE99" s="62">
        <f t="shared" si="319"/>
        <v>11.539520815771187</v>
      </c>
      <c r="AF99" s="62">
        <f t="shared" si="320"/>
        <v>12.695275444701121</v>
      </c>
      <c r="AG99" s="62">
        <f t="shared" si="321"/>
        <v>11.12938358406976</v>
      </c>
      <c r="AH99" s="62">
        <f t="shared" si="322"/>
        <v>10.29316584670006</v>
      </c>
      <c r="AI99" s="62">
        <f t="shared" si="323"/>
        <v>9.6491213812972312</v>
      </c>
      <c r="AJ99" s="62">
        <f t="shared" si="324"/>
        <v>8.8078168309180924</v>
      </c>
      <c r="AK99" s="62">
        <f t="shared" si="325"/>
        <v>10.543177088156062</v>
      </c>
      <c r="AL99" s="62">
        <f t="shared" si="326"/>
        <v>10.068355995985005</v>
      </c>
      <c r="AM99" s="62">
        <f t="shared" si="327"/>
        <v>9.3713447455789591</v>
      </c>
      <c r="AN99" s="62">
        <f t="shared" si="328"/>
        <v>9.1560891787325858</v>
      </c>
      <c r="AO99" s="62">
        <f t="shared" si="329"/>
        <v>11.836075564346089</v>
      </c>
      <c r="AP99" s="62">
        <f t="shared" si="330"/>
        <v>8.1146998625758648</v>
      </c>
      <c r="AQ99" s="62">
        <f t="shared" si="331"/>
        <v>9.7405517715654941</v>
      </c>
      <c r="AR99" s="62">
        <f t="shared" si="332"/>
        <v>11.830566861011569</v>
      </c>
      <c r="AS99" s="62">
        <f t="shared" si="333"/>
        <v>10.19626249945977</v>
      </c>
      <c r="AT99" s="62">
        <f t="shared" si="334"/>
        <v>11.194902382360281</v>
      </c>
      <c r="AU99" s="62">
        <f t="shared" si="335"/>
        <v>11.016758832802601</v>
      </c>
      <c r="AV99" s="62">
        <f t="shared" si="336"/>
        <v>10.831175822034531</v>
      </c>
      <c r="AW99" s="62">
        <f t="shared" si="337"/>
        <v>12.009726987138311</v>
      </c>
      <c r="AX99" s="62">
        <f t="shared" si="338"/>
        <v>12.725786680369552</v>
      </c>
      <c r="AY99" s="62">
        <f t="shared" si="339"/>
        <v>13.691850045068444</v>
      </c>
      <c r="AZ99" s="62">
        <f t="shared" si="340"/>
        <v>14.349342305111378</v>
      </c>
      <c r="BA99" s="62">
        <f t="shared" si="341"/>
        <v>14.672506240871138</v>
      </c>
      <c r="BB99" s="62">
        <f t="shared" si="342"/>
        <v>14.123801408917174</v>
      </c>
      <c r="BC99" s="62">
        <f t="shared" si="343"/>
        <v>14.007573188625502</v>
      </c>
      <c r="BD99" s="62">
        <f t="shared" si="344"/>
        <v>14.625064576883407</v>
      </c>
      <c r="BE99" s="62">
        <f t="shared" si="345"/>
        <v>12.222453115383468</v>
      </c>
      <c r="BF99" s="62">
        <f t="shared" si="346"/>
        <v>9.2344782465539481</v>
      </c>
      <c r="BG99" s="62">
        <f t="shared" si="347"/>
        <v>6.7650458206522766</v>
      </c>
      <c r="BH99" s="62">
        <f t="shared" si="348"/>
        <v>8.158049794022034</v>
      </c>
      <c r="BI99" s="62">
        <f t="shared" si="349"/>
        <v>9.2762738644962432</v>
      </c>
      <c r="BJ99" s="62">
        <f t="shared" si="350"/>
        <v>12.556655338965191</v>
      </c>
      <c r="BK99" s="62">
        <f t="shared" si="351"/>
        <v>12.848894151740261</v>
      </c>
      <c r="BL99" s="62">
        <f t="shared" si="352"/>
        <v>10.947564636958234</v>
      </c>
      <c r="BM99" s="62">
        <f t="shared" si="353"/>
        <v>10.363694759306991</v>
      </c>
      <c r="BN99" s="62">
        <f t="shared" si="354"/>
        <v>9.9261121779960373</v>
      </c>
      <c r="BO99" s="62">
        <f t="shared" si="355"/>
        <v>11.171259573172717</v>
      </c>
      <c r="BP99" s="62">
        <f t="shared" si="356"/>
        <v>9.9341614311913968</v>
      </c>
      <c r="BQ99" s="62">
        <f t="shared" si="357"/>
        <v>9.0581612076092064</v>
      </c>
      <c r="BR99" s="62">
        <f t="shared" si="358"/>
        <v>9.2536353032148941</v>
      </c>
      <c r="BS99" s="62">
        <f t="shared" si="359"/>
        <v>8.7298067438460514</v>
      </c>
      <c r="BT99" s="62">
        <f t="shared" si="360"/>
        <v>7.9026063366338857</v>
      </c>
      <c r="BU99" s="62">
        <f t="shared" si="361"/>
        <v>8.2764995112773168</v>
      </c>
      <c r="BV99" s="62">
        <f t="shared" si="362"/>
        <v>8.8784595562996316</v>
      </c>
      <c r="BW99" s="62">
        <f t="shared" si="363"/>
        <v>9.7462427851894144</v>
      </c>
      <c r="BX99" s="62">
        <f t="shared" si="364"/>
        <v>9.2903750122387692</v>
      </c>
      <c r="BY99" s="62">
        <f t="shared" si="365"/>
        <v>9.2041878068410501</v>
      </c>
      <c r="BZ99" s="62">
        <f t="shared" si="366"/>
        <v>7.3975585400608015</v>
      </c>
      <c r="CA99" s="62">
        <f t="shared" si="367"/>
        <v>7.2925620203871651</v>
      </c>
      <c r="CB99" s="62">
        <f t="shared" si="368"/>
        <v>7.5765420370435796</v>
      </c>
    </row>
    <row r="100" spans="1:80" hidden="1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  <c r="BZ100" s="63"/>
      <c r="CA100" s="63"/>
      <c r="CB100" s="63"/>
    </row>
    <row r="101" spans="1:80" ht="13.5" thickBot="1">
      <c r="A101" s="22" t="str">
        <f>A61</f>
        <v>SA - Annual Compensation of Employees</v>
      </c>
      <c r="B101" s="139"/>
      <c r="C101" s="65"/>
      <c r="D101" s="65"/>
      <c r="E101" s="65"/>
      <c r="F101" s="65">
        <f t="shared" si="369"/>
        <v>12.285509644713349</v>
      </c>
      <c r="G101" s="65">
        <f t="shared" si="295"/>
        <v>12.861231893770771</v>
      </c>
      <c r="H101" s="65">
        <f t="shared" si="296"/>
        <v>12.471028077166958</v>
      </c>
      <c r="I101" s="65">
        <f t="shared" si="297"/>
        <v>11.000975657686102</v>
      </c>
      <c r="J101" s="65">
        <f t="shared" si="298"/>
        <v>11.535362710581646</v>
      </c>
      <c r="K101" s="65">
        <f t="shared" si="299"/>
        <v>9.9706508465484429</v>
      </c>
      <c r="L101" s="65">
        <f t="shared" si="300"/>
        <v>9.866040457579949</v>
      </c>
      <c r="M101" s="65">
        <f t="shared" si="301"/>
        <v>10.2828392018389</v>
      </c>
      <c r="N101" s="65">
        <f t="shared" si="302"/>
        <v>9.9571314551725401</v>
      </c>
      <c r="O101" s="65">
        <f t="shared" si="303"/>
        <v>9.8073611745373874</v>
      </c>
      <c r="P101" s="65">
        <f t="shared" si="304"/>
        <v>9.6044352082446682</v>
      </c>
      <c r="Q101" s="65">
        <f t="shared" si="305"/>
        <v>10.082461954884105</v>
      </c>
      <c r="R101" s="65">
        <f t="shared" si="306"/>
        <v>8.4767915272096488</v>
      </c>
      <c r="S101" s="65">
        <f t="shared" si="307"/>
        <v>9.3408442990651093</v>
      </c>
      <c r="T101" s="65">
        <f t="shared" si="308"/>
        <v>8.5823391305076857</v>
      </c>
      <c r="U101" s="65">
        <f t="shared" si="309"/>
        <v>7.9414882228247956</v>
      </c>
      <c r="V101" s="65">
        <f t="shared" si="310"/>
        <v>9.424131345275617</v>
      </c>
      <c r="W101" s="65">
        <f t="shared" si="311"/>
        <v>9.4510896070712889</v>
      </c>
      <c r="X101" s="65">
        <f t="shared" si="312"/>
        <v>9.500998988633043</v>
      </c>
      <c r="Y101" s="65">
        <f t="shared" si="313"/>
        <v>9.2647709290132436</v>
      </c>
      <c r="Z101" s="65">
        <f t="shared" si="314"/>
        <v>8.3444090030405356</v>
      </c>
      <c r="AA101" s="65">
        <f t="shared" si="315"/>
        <v>6.8873223960524772</v>
      </c>
      <c r="AB101" s="65">
        <f t="shared" si="316"/>
        <v>6.820157141439612</v>
      </c>
      <c r="AC101" s="65">
        <f t="shared" si="317"/>
        <v>6.6812878619074274</v>
      </c>
      <c r="AD101" s="65">
        <f t="shared" si="318"/>
        <v>9.4248475754030689</v>
      </c>
      <c r="AE101" s="65">
        <f t="shared" si="319"/>
        <v>11.539520815771187</v>
      </c>
      <c r="AF101" s="65">
        <f t="shared" si="320"/>
        <v>12.695275444701121</v>
      </c>
      <c r="AG101" s="65">
        <f t="shared" si="321"/>
        <v>11.12938358406976</v>
      </c>
      <c r="AH101" s="65">
        <f t="shared" si="322"/>
        <v>10.29316584670006</v>
      </c>
      <c r="AI101" s="65">
        <f t="shared" si="323"/>
        <v>9.6491213812972312</v>
      </c>
      <c r="AJ101" s="65">
        <f t="shared" si="324"/>
        <v>8.8078168309180924</v>
      </c>
      <c r="AK101" s="65">
        <f t="shared" si="325"/>
        <v>10.543177088156062</v>
      </c>
      <c r="AL101" s="65">
        <f t="shared" si="326"/>
        <v>10.068355995985005</v>
      </c>
      <c r="AM101" s="65">
        <f t="shared" si="327"/>
        <v>9.3713447455789591</v>
      </c>
      <c r="AN101" s="65">
        <f t="shared" si="328"/>
        <v>9.1560891787325858</v>
      </c>
      <c r="AO101" s="65">
        <f t="shared" si="329"/>
        <v>11.836075564346089</v>
      </c>
      <c r="AP101" s="65">
        <f t="shared" si="330"/>
        <v>8.1146998625758648</v>
      </c>
      <c r="AQ101" s="65">
        <f t="shared" si="331"/>
        <v>9.7405517715654941</v>
      </c>
      <c r="AR101" s="65">
        <f t="shared" si="332"/>
        <v>11.830566861011569</v>
      </c>
      <c r="AS101" s="65">
        <f t="shared" si="333"/>
        <v>10.19626249945977</v>
      </c>
      <c r="AT101" s="65">
        <f t="shared" si="334"/>
        <v>11.194902382360281</v>
      </c>
      <c r="AU101" s="65">
        <f t="shared" si="335"/>
        <v>11.016758832802601</v>
      </c>
      <c r="AV101" s="65">
        <f t="shared" si="336"/>
        <v>10.831175822034531</v>
      </c>
      <c r="AW101" s="65">
        <f t="shared" si="337"/>
        <v>12.009726987138311</v>
      </c>
      <c r="AX101" s="65">
        <f t="shared" si="338"/>
        <v>12.725786680369552</v>
      </c>
      <c r="AY101" s="65">
        <f t="shared" si="339"/>
        <v>13.691850045068444</v>
      </c>
      <c r="AZ101" s="65">
        <f t="shared" si="340"/>
        <v>14.349342305111378</v>
      </c>
      <c r="BA101" s="65">
        <f t="shared" si="341"/>
        <v>14.672506240871138</v>
      </c>
      <c r="BB101" s="65">
        <f t="shared" si="342"/>
        <v>14.123801408917174</v>
      </c>
      <c r="BC101" s="65">
        <f t="shared" si="343"/>
        <v>14.007573188625502</v>
      </c>
      <c r="BD101" s="65">
        <f t="shared" si="344"/>
        <v>14.625064576883407</v>
      </c>
      <c r="BE101" s="65">
        <f t="shared" si="345"/>
        <v>12.222453115383468</v>
      </c>
      <c r="BF101" s="65">
        <f t="shared" si="346"/>
        <v>9.2344782465539481</v>
      </c>
      <c r="BG101" s="65">
        <f t="shared" si="347"/>
        <v>6.7650458206522766</v>
      </c>
      <c r="BH101" s="65">
        <f t="shared" si="348"/>
        <v>8.158049794022034</v>
      </c>
      <c r="BI101" s="65">
        <f t="shared" si="349"/>
        <v>9.2762738644962432</v>
      </c>
      <c r="BJ101" s="65">
        <f t="shared" si="350"/>
        <v>12.556655338965191</v>
      </c>
      <c r="BK101" s="65">
        <f t="shared" si="351"/>
        <v>12.848894151740261</v>
      </c>
      <c r="BL101" s="65">
        <f t="shared" si="352"/>
        <v>10.947564636958234</v>
      </c>
      <c r="BM101" s="65">
        <f t="shared" si="353"/>
        <v>10.363694759306991</v>
      </c>
      <c r="BN101" s="65">
        <f t="shared" ref="BN101" si="370">(BN21-BJ21)/BJ21*100</f>
        <v>9.9261121779960373</v>
      </c>
      <c r="BO101" s="65">
        <f t="shared" ref="BO101" si="371">(BO21-BK21)/BK21*100</f>
        <v>11.171259573172717</v>
      </c>
      <c r="BP101" s="65">
        <f t="shared" ref="BP101" si="372">(BP21-BL21)/BL21*100</f>
        <v>9.9341614311913968</v>
      </c>
      <c r="BQ101" s="65">
        <f t="shared" ref="BQ101" si="373">(BQ21-BM21)/BM21*100</f>
        <v>9.0581612076092064</v>
      </c>
      <c r="BR101" s="65">
        <f t="shared" ref="BR101" si="374">(BR21-BN21)/BN21*100</f>
        <v>9.2536353032148941</v>
      </c>
      <c r="BS101" s="65">
        <f t="shared" ref="BS101" si="375">(BS21-BO21)/BO21*100</f>
        <v>8.7298067438460514</v>
      </c>
      <c r="BT101" s="65">
        <f t="shared" ref="BT101" si="376">(BT21-BP21)/BP21*100</f>
        <v>7.9026063366338857</v>
      </c>
      <c r="BU101" s="65">
        <f t="shared" ref="BU101" si="377">(BU21-BQ21)/BQ21*100</f>
        <v>8.2764995112773168</v>
      </c>
      <c r="BV101" s="65">
        <f t="shared" ref="BV101" si="378">(BV21-BR21)/BR21*100</f>
        <v>8.8784595562996316</v>
      </c>
      <c r="BW101" s="65">
        <f t="shared" ref="BW101" si="379">(BW21-BS21)/BS21*100</f>
        <v>9.7462427851894144</v>
      </c>
      <c r="BX101" s="65">
        <f t="shared" ref="BX101" si="380">(BX21-BT21)/BT21*100</f>
        <v>9.2903750122387692</v>
      </c>
      <c r="BY101" s="65">
        <f t="shared" ref="BY101" si="381">(BY21-BU21)/BU21*100</f>
        <v>9.2041878068410501</v>
      </c>
      <c r="BZ101" s="65">
        <f t="shared" ref="BZ101" si="382">(BZ21-BV21)/BV21*100</f>
        <v>7.3975585400608015</v>
      </c>
      <c r="CA101" s="65">
        <f t="shared" ref="CA101" si="383">(CA21-BW21)/BW21*100</f>
        <v>7.2925620203871651</v>
      </c>
      <c r="CB101" s="65">
        <f t="shared" ref="CB101" si="384">(CB21-BX21)/BX21*100</f>
        <v>7.5765420370435796</v>
      </c>
    </row>
    <row r="103" spans="1:80" ht="18">
      <c r="A103" s="206" t="str">
        <f>A63</f>
        <v>KZN – Annual Compensation of Employees</v>
      </c>
      <c r="B103" s="212"/>
      <c r="C103" s="212"/>
      <c r="D103" s="212"/>
      <c r="E103" s="212"/>
      <c r="F103" s="212"/>
      <c r="G103" s="212"/>
      <c r="H103" s="212"/>
      <c r="I103" s="212"/>
      <c r="J103" s="212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212"/>
      <c r="W103" s="212"/>
      <c r="X103" s="212"/>
      <c r="Y103" s="212"/>
      <c r="Z103" s="213"/>
      <c r="AA103" s="213"/>
      <c r="AB103" s="213"/>
      <c r="AC103" s="213"/>
      <c r="AD103" s="213"/>
      <c r="AE103" s="213"/>
      <c r="AF103" s="213"/>
      <c r="AG103" s="213"/>
      <c r="AH103" s="213"/>
      <c r="AI103" s="213"/>
      <c r="AJ103" s="213"/>
      <c r="AK103" s="213"/>
      <c r="AL103" s="213"/>
      <c r="AM103" s="213"/>
      <c r="AN103" s="213"/>
      <c r="AO103" s="213"/>
      <c r="AP103" s="213"/>
      <c r="AQ103" s="213"/>
      <c r="AR103" s="213"/>
      <c r="AS103" s="213"/>
      <c r="AT103" s="213"/>
      <c r="AU103" s="213"/>
      <c r="AV103" s="213"/>
      <c r="AW103" s="213"/>
      <c r="AX103" s="213"/>
      <c r="AY103" s="213"/>
      <c r="AZ103" s="213"/>
      <c r="BA103" s="213"/>
      <c r="BB103" s="213"/>
      <c r="BC103" s="213"/>
      <c r="BD103" s="213"/>
      <c r="BE103" s="213"/>
      <c r="BF103" s="213"/>
      <c r="BG103" s="213"/>
      <c r="BH103" s="213"/>
    </row>
    <row r="104" spans="1:80" ht="13.5" thickBot="1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0" ht="13.5" thickBot="1">
      <c r="A105" s="52" t="s">
        <v>24</v>
      </c>
      <c r="B105" s="133" t="str">
        <f>B85</f>
        <v>1995q1</v>
      </c>
      <c r="C105" s="132" t="str">
        <f t="shared" ref="C105:BH105" si="385">C85</f>
        <v>1995q2</v>
      </c>
      <c r="D105" s="132" t="str">
        <f t="shared" si="385"/>
        <v>1995q3</v>
      </c>
      <c r="E105" s="132" t="str">
        <f t="shared" si="385"/>
        <v>1995q4</v>
      </c>
      <c r="F105" s="132" t="str">
        <f t="shared" si="385"/>
        <v>1996q1</v>
      </c>
      <c r="G105" s="132" t="str">
        <f t="shared" si="385"/>
        <v>1996q2</v>
      </c>
      <c r="H105" s="132" t="str">
        <f t="shared" si="385"/>
        <v>1996q3</v>
      </c>
      <c r="I105" s="132" t="str">
        <f t="shared" si="385"/>
        <v>1996q4</v>
      </c>
      <c r="J105" s="132" t="str">
        <f t="shared" si="385"/>
        <v>1997q1</v>
      </c>
      <c r="K105" s="132" t="str">
        <f t="shared" si="385"/>
        <v>1997q2</v>
      </c>
      <c r="L105" s="132" t="str">
        <f t="shared" si="385"/>
        <v>1997q3</v>
      </c>
      <c r="M105" s="132" t="str">
        <f t="shared" si="385"/>
        <v>1997q4</v>
      </c>
      <c r="N105" s="132" t="str">
        <f t="shared" si="385"/>
        <v>1998q1</v>
      </c>
      <c r="O105" s="132" t="str">
        <f t="shared" si="385"/>
        <v>1998q2</v>
      </c>
      <c r="P105" s="132" t="str">
        <f t="shared" si="385"/>
        <v>1998q3</v>
      </c>
      <c r="Q105" s="132" t="str">
        <f t="shared" si="385"/>
        <v>1998q4</v>
      </c>
      <c r="R105" s="132" t="str">
        <f t="shared" si="385"/>
        <v>1999q1</v>
      </c>
      <c r="S105" s="132" t="str">
        <f t="shared" si="385"/>
        <v>1999q2</v>
      </c>
      <c r="T105" s="132" t="str">
        <f t="shared" si="385"/>
        <v>1999q3</v>
      </c>
      <c r="U105" s="132" t="str">
        <f t="shared" si="385"/>
        <v>1999q4</v>
      </c>
      <c r="V105" s="132" t="str">
        <f t="shared" si="385"/>
        <v>2000q1</v>
      </c>
      <c r="W105" s="132" t="str">
        <f t="shared" si="385"/>
        <v>2000q2</v>
      </c>
      <c r="X105" s="132" t="str">
        <f t="shared" si="385"/>
        <v>2000q3</v>
      </c>
      <c r="Y105" s="132" t="str">
        <f t="shared" si="385"/>
        <v>2000q4</v>
      </c>
      <c r="Z105" s="132" t="str">
        <f t="shared" si="385"/>
        <v>2001q1</v>
      </c>
      <c r="AA105" s="132" t="str">
        <f t="shared" si="385"/>
        <v>2001q2</v>
      </c>
      <c r="AB105" s="132" t="str">
        <f t="shared" si="385"/>
        <v>2001q3</v>
      </c>
      <c r="AC105" s="132" t="str">
        <f t="shared" si="385"/>
        <v>2001q4</v>
      </c>
      <c r="AD105" s="132" t="str">
        <f t="shared" si="385"/>
        <v>2002q1</v>
      </c>
      <c r="AE105" s="132" t="str">
        <f t="shared" si="385"/>
        <v>2002q2</v>
      </c>
      <c r="AF105" s="132" t="str">
        <f t="shared" si="385"/>
        <v>2002q3</v>
      </c>
      <c r="AG105" s="132" t="str">
        <f t="shared" si="385"/>
        <v>2002q4</v>
      </c>
      <c r="AH105" s="132" t="str">
        <f t="shared" si="385"/>
        <v>2003q1</v>
      </c>
      <c r="AI105" s="132" t="str">
        <f t="shared" si="385"/>
        <v>2003q2</v>
      </c>
      <c r="AJ105" s="132" t="str">
        <f t="shared" si="385"/>
        <v>2003q3</v>
      </c>
      <c r="AK105" s="132" t="str">
        <f t="shared" si="385"/>
        <v>2003q4</v>
      </c>
      <c r="AL105" s="132" t="str">
        <f t="shared" si="385"/>
        <v>2004q1</v>
      </c>
      <c r="AM105" s="132" t="str">
        <f t="shared" si="385"/>
        <v>2004q2</v>
      </c>
      <c r="AN105" s="132" t="str">
        <f t="shared" si="385"/>
        <v>2004q3</v>
      </c>
      <c r="AO105" s="132" t="str">
        <f t="shared" si="385"/>
        <v>2004q4</v>
      </c>
      <c r="AP105" s="132" t="str">
        <f t="shared" si="385"/>
        <v>2005q1</v>
      </c>
      <c r="AQ105" s="132" t="str">
        <f t="shared" si="385"/>
        <v>2005q2</v>
      </c>
      <c r="AR105" s="132" t="str">
        <f t="shared" si="385"/>
        <v>2005q3</v>
      </c>
      <c r="AS105" s="132" t="str">
        <f t="shared" si="385"/>
        <v>2005q4</v>
      </c>
      <c r="AT105" s="132" t="str">
        <f t="shared" si="385"/>
        <v>2006q1</v>
      </c>
      <c r="AU105" s="132" t="str">
        <f t="shared" si="385"/>
        <v>2006q2</v>
      </c>
      <c r="AV105" s="132" t="str">
        <f t="shared" si="385"/>
        <v>2006q3</v>
      </c>
      <c r="AW105" s="132" t="str">
        <f t="shared" si="385"/>
        <v>2006q4</v>
      </c>
      <c r="AX105" s="132" t="str">
        <f t="shared" si="385"/>
        <v>2007q1</v>
      </c>
      <c r="AY105" s="132" t="str">
        <f t="shared" si="385"/>
        <v>2007q2</v>
      </c>
      <c r="AZ105" s="132" t="str">
        <f t="shared" si="385"/>
        <v>2007q3</v>
      </c>
      <c r="BA105" s="132" t="str">
        <f t="shared" si="385"/>
        <v>2007q4</v>
      </c>
      <c r="BB105" s="132" t="str">
        <f t="shared" si="385"/>
        <v>2008q1</v>
      </c>
      <c r="BC105" s="132" t="str">
        <f t="shared" si="385"/>
        <v>2008q2</v>
      </c>
      <c r="BD105" s="132" t="str">
        <f t="shared" si="385"/>
        <v>2008q3</v>
      </c>
      <c r="BE105" s="132" t="str">
        <f t="shared" si="385"/>
        <v>2008q4</v>
      </c>
      <c r="BF105" s="132" t="str">
        <f t="shared" si="385"/>
        <v>2009q1</v>
      </c>
      <c r="BG105" s="132" t="str">
        <f t="shared" si="385"/>
        <v>2009q2</v>
      </c>
      <c r="BH105" s="132" t="str">
        <f t="shared" si="385"/>
        <v>2009q3</v>
      </c>
      <c r="BI105" s="132" t="str">
        <f>BI85</f>
        <v>2009q4</v>
      </c>
      <c r="BJ105" s="132" t="str">
        <f t="shared" ref="BJ105:BL105" si="386">BJ85</f>
        <v>2010q1</v>
      </c>
      <c r="BK105" s="132" t="str">
        <f t="shared" si="386"/>
        <v>2010q2</v>
      </c>
      <c r="BL105" s="132" t="str">
        <f t="shared" si="386"/>
        <v>2010q3</v>
      </c>
      <c r="BM105" s="132" t="str">
        <f t="shared" ref="BM105:BR105" si="387">BM85</f>
        <v>2010q4</v>
      </c>
      <c r="BN105" s="132" t="str">
        <f t="shared" si="387"/>
        <v>2011q1</v>
      </c>
      <c r="BO105" s="132" t="str">
        <f t="shared" si="387"/>
        <v>2011q2</v>
      </c>
      <c r="BP105" s="132" t="str">
        <f t="shared" si="387"/>
        <v>2011q3</v>
      </c>
      <c r="BQ105" s="132" t="str">
        <f t="shared" si="387"/>
        <v>2011q4</v>
      </c>
      <c r="BR105" s="132" t="str">
        <f t="shared" si="387"/>
        <v>2012q1</v>
      </c>
      <c r="BS105" s="132" t="str">
        <f t="shared" ref="BS105:BT105" si="388">BS85</f>
        <v>2012q2</v>
      </c>
      <c r="BT105" s="132" t="str">
        <f t="shared" si="388"/>
        <v>2012q3</v>
      </c>
      <c r="BU105" s="132" t="str">
        <f t="shared" ref="BU105:CB105" si="389">BU85</f>
        <v>2012q4</v>
      </c>
      <c r="BV105" s="132" t="str">
        <f t="shared" si="389"/>
        <v>2013q1</v>
      </c>
      <c r="BW105" s="132" t="str">
        <f t="shared" si="389"/>
        <v>2013q2</v>
      </c>
      <c r="BX105" s="132" t="str">
        <f t="shared" si="389"/>
        <v>2013q3</v>
      </c>
      <c r="BY105" s="132" t="str">
        <f t="shared" si="389"/>
        <v>2013q4</v>
      </c>
      <c r="BZ105" s="132" t="str">
        <f t="shared" ref="BZ105:CB105" si="390">BZ85</f>
        <v>2014q1</v>
      </c>
      <c r="CA105" s="132" t="str">
        <f t="shared" si="390"/>
        <v>2014q2</v>
      </c>
      <c r="CB105" s="132" t="str">
        <f t="shared" si="390"/>
        <v>2014q3</v>
      </c>
    </row>
    <row r="106" spans="1:80" ht="13.5" thickTop="1">
      <c r="A106" s="53" t="s">
        <v>0</v>
      </c>
      <c r="B106" s="135"/>
      <c r="C106" s="61"/>
      <c r="D106" s="61"/>
      <c r="E106" s="61"/>
      <c r="F106" s="61">
        <f t="shared" ref="F106:F121" si="391">(F26-B26)/B26*100</f>
        <v>4.3516075370135336</v>
      </c>
      <c r="G106" s="61">
        <f t="shared" ref="G106:G121" si="392">(G26-C26)/C26*100</f>
        <v>3.0743159254202816</v>
      </c>
      <c r="H106" s="61">
        <f t="shared" ref="H106:H121" si="393">(H26-D26)/D26*100</f>
        <v>2.4952224906269236</v>
      </c>
      <c r="I106" s="61">
        <f t="shared" ref="I106:I121" si="394">(I26-E26)/E26*100</f>
        <v>2.5357530747609704</v>
      </c>
      <c r="J106" s="61">
        <f t="shared" ref="J106:J121" si="395">(J26-F26)/F26*100</f>
        <v>6.7625847087871183</v>
      </c>
      <c r="K106" s="61">
        <f t="shared" ref="K106:K121" si="396">(K26-G26)/G26*100</f>
        <v>6.7340617423556948</v>
      </c>
      <c r="L106" s="61">
        <f t="shared" ref="L106:L121" si="397">(L26-H26)/H26*100</f>
        <v>7.1024292534190749</v>
      </c>
      <c r="M106" s="61">
        <f t="shared" ref="M106:M121" si="398">(M26-I26)/I26*100</f>
        <v>7.1532383374300235</v>
      </c>
      <c r="N106" s="61">
        <f t="shared" ref="N106:N121" si="399">(N26-J26)/J26*100</f>
        <v>16.27045792681103</v>
      </c>
      <c r="O106" s="61">
        <f t="shared" ref="O106:O121" si="400">(O26-K26)/K26*100</f>
        <v>16.378862424115855</v>
      </c>
      <c r="P106" s="61">
        <f t="shared" ref="P106:P121" si="401">(P26-L26)/L26*100</f>
        <v>15.427196130302463</v>
      </c>
      <c r="Q106" s="61">
        <f t="shared" ref="Q106:Q121" si="402">(Q26-M26)/M26*100</f>
        <v>15.441963798362135</v>
      </c>
      <c r="R106" s="61">
        <f t="shared" ref="R106:R121" si="403">(R26-N26)/N26*100</f>
        <v>-0.4401868746548106</v>
      </c>
      <c r="S106" s="61">
        <f t="shared" ref="S106:S121" si="404">(S26-O26)/O26*100</f>
        <v>0.31592610197594168</v>
      </c>
      <c r="T106" s="61">
        <f t="shared" ref="T106:T121" si="405">(T26-P26)/P26*100</f>
        <v>-1.2284541488598273</v>
      </c>
      <c r="U106" s="61">
        <f t="shared" ref="U106:U121" si="406">(U26-Q26)/Q26*100</f>
        <v>-2.9843572552062017</v>
      </c>
      <c r="V106" s="61">
        <f t="shared" ref="V106:V119" si="407">(V26-R26)/R26*100</f>
        <v>5.7335795127627236</v>
      </c>
      <c r="W106" s="61">
        <f t="shared" ref="W106:W119" si="408">(W26-S26)/S26*100</f>
        <v>6.2176733978601089</v>
      </c>
      <c r="X106" s="61">
        <f t="shared" ref="X106:X119" si="409">(X26-T26)/T26*100</f>
        <v>6.6132988211163148</v>
      </c>
      <c r="Y106" s="61">
        <f t="shared" ref="Y106:Y119" si="410">(Y26-U26)/U26*100</f>
        <v>7.5299859006212184</v>
      </c>
      <c r="Z106" s="61">
        <f t="shared" ref="Z106:Z121" si="411">(Z26-V26)/V26*100</f>
        <v>11.228570353993883</v>
      </c>
      <c r="AA106" s="61">
        <f t="shared" ref="AA106:AA121" si="412">(AA26-W26)/W26*100</f>
        <v>10.271982146621342</v>
      </c>
      <c r="AB106" s="61">
        <f t="shared" ref="AB106:AB121" si="413">(AB26-X26)/X26*100</f>
        <v>9.7300194648117575</v>
      </c>
      <c r="AC106" s="61">
        <f t="shared" ref="AC106:AC121" si="414">(AC26-Y26)/Y26*100</f>
        <v>10.069556686849438</v>
      </c>
      <c r="AD106" s="61">
        <f t="shared" ref="AD106:AD121" si="415">(AD26-Z26)/Z26*100</f>
        <v>6.3423775799744977</v>
      </c>
      <c r="AE106" s="61">
        <f t="shared" ref="AE106:AE121" si="416">(AE26-AA26)/AA26*100</f>
        <v>12.843307277255663</v>
      </c>
      <c r="AF106" s="61">
        <f t="shared" ref="AF106:AF121" si="417">(AF26-AB26)/AB26*100</f>
        <v>16.862705303921199</v>
      </c>
      <c r="AG106" s="61">
        <f t="shared" ref="AG106:AG121" si="418">(AG26-AC26)/AC26*100</f>
        <v>14.660149611481394</v>
      </c>
      <c r="AH106" s="61">
        <f t="shared" ref="AH106:AH121" si="419">(AH26-AD26)/AD26*100</f>
        <v>21.839907118524213</v>
      </c>
      <c r="AI106" s="61">
        <f t="shared" ref="AI106:AI121" si="420">(AI26-AE26)/AE26*100</f>
        <v>16.48676123342597</v>
      </c>
      <c r="AJ106" s="61">
        <f t="shared" ref="AJ106:AJ121" si="421">(AJ26-AF26)/AF26*100</f>
        <v>14.611268482361067</v>
      </c>
      <c r="AK106" s="61">
        <f t="shared" ref="AK106:AK121" si="422">(AK26-AG26)/AG26*100</f>
        <v>14.498945251269934</v>
      </c>
      <c r="AL106" s="61">
        <f t="shared" ref="AL106:AL121" si="423">(AL26-AH26)/AH26*100</f>
        <v>1.0675008916597242</v>
      </c>
      <c r="AM106" s="61">
        <f t="shared" ref="AM106:AM121" si="424">(AM26-AI26)/AI26*100</f>
        <v>-0.38796954063228989</v>
      </c>
      <c r="AN106" s="61">
        <f t="shared" ref="AN106:AN121" si="425">(AN26-AJ26)/AJ26*100</f>
        <v>-0.90304273536229662</v>
      </c>
      <c r="AO106" s="61">
        <f t="shared" ref="AO106:AO121" si="426">(AO26-AK26)/AK26*100</f>
        <v>-0.77652225987727319</v>
      </c>
      <c r="AP106" s="61">
        <f t="shared" ref="AP106:AP121" si="427">(AP26-AL26)/AL26*100</f>
        <v>-11.859672513618586</v>
      </c>
      <c r="AQ106" s="61">
        <f t="shared" ref="AQ106:AQ121" si="428">(AQ26-AM26)/AM26*100</f>
        <v>-11.546540402211125</v>
      </c>
      <c r="AR106" s="61">
        <f t="shared" ref="AR106:AR121" si="429">(AR26-AN26)/AN26*100</f>
        <v>-8.7700879625610622</v>
      </c>
      <c r="AS106" s="61">
        <f t="shared" ref="AS106:AS121" si="430">(AS26-AO26)/AO26*100</f>
        <v>-8.7226639876114298</v>
      </c>
      <c r="AT106" s="61">
        <f t="shared" ref="AT106:AT121" si="431">(AT26-AP26)/AP26*100</f>
        <v>12.930935352188808</v>
      </c>
      <c r="AU106" s="61">
        <f t="shared" ref="AU106:AU121" si="432">(AU26-AQ26)/AQ26*100</f>
        <v>12.524809566681268</v>
      </c>
      <c r="AV106" s="61">
        <f t="shared" ref="AV106:AV121" si="433">(AV26-AR26)/AR26*100</f>
        <v>12.298876301479778</v>
      </c>
      <c r="AW106" s="61">
        <f t="shared" ref="AW106:AW121" si="434">(AW26-AS26)/AS26*100</f>
        <v>14.998722409258786</v>
      </c>
      <c r="AX106" s="61">
        <f t="shared" ref="AX106:AX121" si="435">(AX26-AT26)/AT26*100</f>
        <v>18.26705569110301</v>
      </c>
      <c r="AY106" s="61">
        <f t="shared" ref="AY106:AY121" si="436">(AY26-AU26)/AU26*100</f>
        <v>17.994035790249558</v>
      </c>
      <c r="AZ106" s="61">
        <f t="shared" ref="AZ106:AZ121" si="437">(AZ26-AV26)/AV26*100</f>
        <v>17.96241114702012</v>
      </c>
      <c r="BA106" s="61">
        <f t="shared" ref="BA106:BA121" si="438">(BA26-AW26)/AW26*100</f>
        <v>18.499383474797497</v>
      </c>
      <c r="BB106" s="61">
        <f t="shared" ref="BB106:BB121" si="439">(BB26-AX26)/AX26*100</f>
        <v>18.734763897758512</v>
      </c>
      <c r="BC106" s="61">
        <f t="shared" ref="BC106:BC121" si="440">(BC26-AY26)/AY26*100</f>
        <v>15.389623492946248</v>
      </c>
      <c r="BD106" s="61">
        <f t="shared" ref="BD106:BD121" si="441">(BD26-AZ26)/AZ26*100</f>
        <v>14.657150358923369</v>
      </c>
      <c r="BE106" s="61">
        <f t="shared" ref="BE106:BE121" si="442">(BE26-BA26)/BA26*100</f>
        <v>16.411873288689353</v>
      </c>
      <c r="BF106" s="61">
        <f t="shared" ref="BF106:BF121" si="443">(BF26-BB26)/BB26*100</f>
        <v>12.016134488095698</v>
      </c>
      <c r="BG106" s="61">
        <f t="shared" ref="BG106:BG121" si="444">(BG26-BC26)/BC26*100</f>
        <v>10.650190719984016</v>
      </c>
      <c r="BH106" s="61">
        <f t="shared" ref="BH106:BH121" si="445">(BH26-BD26)/BD26*100</f>
        <v>9.3140419960616985</v>
      </c>
      <c r="BI106" s="61">
        <f t="shared" ref="BI106:BI121" si="446">(BI26-BE26)/BE26*100</f>
        <v>6.4765872704430265</v>
      </c>
      <c r="BJ106" s="61">
        <f t="shared" ref="BJ106:BJ121" si="447">(BJ26-BF26)/BF26*100</f>
        <v>9.7868270329043181</v>
      </c>
      <c r="BK106" s="61">
        <f t="shared" ref="BK106:BK121" si="448">(BK26-BG26)/BG26*100</f>
        <v>11.053290030680465</v>
      </c>
      <c r="BL106" s="61">
        <f t="shared" ref="BL106:BL121" si="449">(BL26-BH26)/BH26*100</f>
        <v>11.092259501308972</v>
      </c>
      <c r="BM106" s="61">
        <f t="shared" ref="BM106:BM119" si="450">(BM26-BI26)/BI26*100</f>
        <v>9.0061800289927696</v>
      </c>
      <c r="BN106" s="61">
        <f t="shared" ref="BN106:BN119" si="451">(BN26-BJ26)/BJ26*100</f>
        <v>11.791630587201558</v>
      </c>
      <c r="BO106" s="61">
        <f t="shared" ref="BO106:BO119" si="452">(BO26-BK26)/BK26*100</f>
        <v>13.269327089872077</v>
      </c>
      <c r="BP106" s="61">
        <f t="shared" ref="BP106:BP119" si="453">(BP26-BL26)/BL26*100</f>
        <v>11.20587094157831</v>
      </c>
      <c r="BQ106" s="61">
        <f t="shared" ref="BQ106:BQ119" si="454">(BQ26-BM26)/BM26*100</f>
        <v>15.22363999243454</v>
      </c>
      <c r="BR106" s="61">
        <f t="shared" ref="BR106:BR119" si="455">(BR26-BN26)/BN26*100</f>
        <v>10.503147070726451</v>
      </c>
      <c r="BS106" s="61">
        <f t="shared" ref="BS106:BS119" si="456">(BS26-BO26)/BO26*100</f>
        <v>10.387745021980797</v>
      </c>
      <c r="BT106" s="61">
        <f t="shared" ref="BT106:BT119" si="457">(BT26-BP26)/BP26*100</f>
        <v>10.23157964748513</v>
      </c>
      <c r="BU106" s="61">
        <f t="shared" ref="BU106:BU119" si="458">(BU26-BQ26)/BQ26*100</f>
        <v>10.792638861949465</v>
      </c>
      <c r="BV106" s="61">
        <f t="shared" ref="BV106:BV119" si="459">(BV26-BR26)/BR26*100</f>
        <v>7.3551914263446898</v>
      </c>
      <c r="BW106" s="61">
        <f t="shared" ref="BW106:BW119" si="460">(BW26-BS26)/BS26*100</f>
        <v>8.5330864985237707</v>
      </c>
      <c r="BX106" s="61">
        <f t="shared" ref="BX106:BX119" si="461">(BX26-BT26)/BT26*100</f>
        <v>7.8153565580022288</v>
      </c>
      <c r="BY106" s="61">
        <f t="shared" ref="BY106:BY119" si="462">(BY26-BU26)/BU26*100</f>
        <v>7.3946603546334488</v>
      </c>
      <c r="BZ106" s="61">
        <f t="shared" ref="BZ106:BZ119" si="463">(BZ26-BV26)/BV26*100</f>
        <v>2.2690337302792964</v>
      </c>
      <c r="CA106" s="61">
        <f t="shared" ref="CA106:CA119" si="464">(CA26-BW26)/BW26*100</f>
        <v>3.1426066431246893</v>
      </c>
      <c r="CB106" s="61">
        <f t="shared" ref="CB106:CB119" si="465">(CB26-BX26)/BX26*100</f>
        <v>7.1915824066727057</v>
      </c>
    </row>
    <row r="107" spans="1:80">
      <c r="A107" s="54" t="s">
        <v>1</v>
      </c>
      <c r="B107" s="136"/>
      <c r="C107" s="63"/>
      <c r="D107" s="63"/>
      <c r="E107" s="63"/>
      <c r="F107" s="63">
        <f t="shared" si="391"/>
        <v>0.39013712489724534</v>
      </c>
      <c r="G107" s="63">
        <f t="shared" si="392"/>
        <v>0.3744617824250997</v>
      </c>
      <c r="H107" s="63">
        <f t="shared" si="393"/>
        <v>0.36872414995269331</v>
      </c>
      <c r="I107" s="63">
        <f t="shared" si="394"/>
        <v>0.40211180510455807</v>
      </c>
      <c r="J107" s="63">
        <f t="shared" si="395"/>
        <v>5.7290843768867044</v>
      </c>
      <c r="K107" s="63">
        <f t="shared" si="396"/>
        <v>5.7826405205897133</v>
      </c>
      <c r="L107" s="63">
        <f t="shared" si="397"/>
        <v>5.8174751023916684</v>
      </c>
      <c r="M107" s="63">
        <f t="shared" si="398"/>
        <v>5.7174891715949085</v>
      </c>
      <c r="N107" s="63">
        <f t="shared" si="399"/>
        <v>20.118992652413219</v>
      </c>
      <c r="O107" s="63">
        <f t="shared" si="400"/>
        <v>20.153936060385632</v>
      </c>
      <c r="P107" s="63">
        <f t="shared" si="401"/>
        <v>20.091014337760569</v>
      </c>
      <c r="Q107" s="63">
        <f t="shared" si="402"/>
        <v>20.074094161860611</v>
      </c>
      <c r="R107" s="63">
        <f t="shared" si="403"/>
        <v>-0.83751660868007505</v>
      </c>
      <c r="S107" s="63">
        <f t="shared" si="404"/>
        <v>-1.740243080947466</v>
      </c>
      <c r="T107" s="63">
        <f t="shared" si="405"/>
        <v>-4.8092211605707416</v>
      </c>
      <c r="U107" s="63">
        <f t="shared" si="406"/>
        <v>-5.6107874278683498</v>
      </c>
      <c r="V107" s="63">
        <f t="shared" si="407"/>
        <v>3.4422255411351417</v>
      </c>
      <c r="W107" s="63">
        <f t="shared" si="408"/>
        <v>5.4472421262096713</v>
      </c>
      <c r="X107" s="63">
        <f t="shared" si="409"/>
        <v>6.6984531655653479</v>
      </c>
      <c r="Y107" s="63">
        <f t="shared" si="410"/>
        <v>6.6000795758591426</v>
      </c>
      <c r="Z107" s="63">
        <f t="shared" si="411"/>
        <v>11.571728802868375</v>
      </c>
      <c r="AA107" s="63">
        <f t="shared" si="412"/>
        <v>10.090790173702349</v>
      </c>
      <c r="AB107" s="63">
        <f t="shared" si="413"/>
        <v>8.765758626018636</v>
      </c>
      <c r="AC107" s="63">
        <f t="shared" si="414"/>
        <v>8.5221083254712386</v>
      </c>
      <c r="AD107" s="63">
        <f t="shared" si="415"/>
        <v>5.1634593707991119</v>
      </c>
      <c r="AE107" s="63">
        <f t="shared" si="416"/>
        <v>14.288756733139271</v>
      </c>
      <c r="AF107" s="63">
        <f t="shared" si="417"/>
        <v>19.248993925968307</v>
      </c>
      <c r="AG107" s="63">
        <f t="shared" si="418"/>
        <v>16.8144993305621</v>
      </c>
      <c r="AH107" s="63">
        <f t="shared" si="419"/>
        <v>26.558335516165066</v>
      </c>
      <c r="AI107" s="63">
        <f t="shared" si="420"/>
        <v>20.336489837836087</v>
      </c>
      <c r="AJ107" s="63">
        <f t="shared" si="421"/>
        <v>18.658218770942408</v>
      </c>
      <c r="AK107" s="63">
        <f t="shared" si="422"/>
        <v>19.901925232946617</v>
      </c>
      <c r="AL107" s="63">
        <f t="shared" si="423"/>
        <v>-0.69688667868370835</v>
      </c>
      <c r="AM107" s="63">
        <f t="shared" si="424"/>
        <v>-4.1126391472055843</v>
      </c>
      <c r="AN107" s="63">
        <f t="shared" si="425"/>
        <v>-4.0420051161066191</v>
      </c>
      <c r="AO107" s="63">
        <f t="shared" si="426"/>
        <v>-4.4974280755341596</v>
      </c>
      <c r="AP107" s="63">
        <f t="shared" si="427"/>
        <v>-15.469319237617258</v>
      </c>
      <c r="AQ107" s="63">
        <f t="shared" si="428"/>
        <v>-14.831868897059653</v>
      </c>
      <c r="AR107" s="63">
        <f t="shared" si="429"/>
        <v>-13.35575897749356</v>
      </c>
      <c r="AS107" s="63">
        <f t="shared" si="430"/>
        <v>-14.322212790538668</v>
      </c>
      <c r="AT107" s="63">
        <f t="shared" si="431"/>
        <v>12.413671755762806</v>
      </c>
      <c r="AU107" s="63">
        <f t="shared" si="432"/>
        <v>11.783120699918017</v>
      </c>
      <c r="AV107" s="63">
        <f t="shared" si="433"/>
        <v>11.714470127468616</v>
      </c>
      <c r="AW107" s="63">
        <f t="shared" si="434"/>
        <v>14.33951975229062</v>
      </c>
      <c r="AX107" s="63">
        <f t="shared" si="435"/>
        <v>17.223717961875742</v>
      </c>
      <c r="AY107" s="63">
        <f t="shared" si="436"/>
        <v>16.190280437876091</v>
      </c>
      <c r="AZ107" s="63">
        <f t="shared" si="437"/>
        <v>16.596654442081586</v>
      </c>
      <c r="BA107" s="63">
        <f t="shared" si="438"/>
        <v>16.88448164942578</v>
      </c>
      <c r="BB107" s="63">
        <f t="shared" si="439"/>
        <v>18.950765382903796</v>
      </c>
      <c r="BC107" s="63">
        <f t="shared" si="440"/>
        <v>13.575894175193904</v>
      </c>
      <c r="BD107" s="63">
        <f t="shared" si="441"/>
        <v>12.770309387461829</v>
      </c>
      <c r="BE107" s="63">
        <f t="shared" si="442"/>
        <v>16.277193739682605</v>
      </c>
      <c r="BF107" s="63">
        <f t="shared" si="443"/>
        <v>10.636547187153772</v>
      </c>
      <c r="BG107" s="63">
        <f t="shared" si="444"/>
        <v>10.313938593223968</v>
      </c>
      <c r="BH107" s="63">
        <f t="shared" si="445"/>
        <v>8.4072997508626344</v>
      </c>
      <c r="BI107" s="63">
        <f t="shared" si="446"/>
        <v>5.4796399332839769</v>
      </c>
      <c r="BJ107" s="63">
        <f t="shared" si="447"/>
        <v>7.6041259835019064</v>
      </c>
      <c r="BK107" s="63">
        <f t="shared" si="448"/>
        <v>8.2666797304915516</v>
      </c>
      <c r="BL107" s="63">
        <f t="shared" si="449"/>
        <v>6.6158003300672483</v>
      </c>
      <c r="BM107" s="63">
        <f t="shared" si="450"/>
        <v>5.5065917631866617</v>
      </c>
      <c r="BN107" s="63">
        <f t="shared" si="451"/>
        <v>9.6415192594267491</v>
      </c>
      <c r="BO107" s="63">
        <f t="shared" si="452"/>
        <v>11.271465291257423</v>
      </c>
      <c r="BP107" s="63">
        <f t="shared" si="453"/>
        <v>10.31128956969966</v>
      </c>
      <c r="BQ107" s="63">
        <f t="shared" si="454"/>
        <v>10.790089813163908</v>
      </c>
      <c r="BR107" s="63">
        <f t="shared" si="455"/>
        <v>8.3412872237720954</v>
      </c>
      <c r="BS107" s="63">
        <f t="shared" si="456"/>
        <v>7.6756995247186248</v>
      </c>
      <c r="BT107" s="63">
        <f t="shared" si="457"/>
        <v>9.2148613020074173</v>
      </c>
      <c r="BU107" s="63">
        <f t="shared" si="458"/>
        <v>9.9392544783476762</v>
      </c>
      <c r="BV107" s="63">
        <f t="shared" si="459"/>
        <v>6.1620434519413827</v>
      </c>
      <c r="BW107" s="63">
        <f t="shared" si="460"/>
        <v>7.8330510195807586</v>
      </c>
      <c r="BX107" s="63">
        <f t="shared" si="461"/>
        <v>7.4843199165481087</v>
      </c>
      <c r="BY107" s="63">
        <f t="shared" si="462"/>
        <v>7.2596977921315569</v>
      </c>
      <c r="BZ107" s="63">
        <f t="shared" si="463"/>
        <v>6.2187554523869091</v>
      </c>
      <c r="CA107" s="63">
        <f t="shared" si="464"/>
        <v>7.7452962849151321</v>
      </c>
      <c r="CB107" s="63">
        <f t="shared" si="465"/>
        <v>7.2616429965761844</v>
      </c>
    </row>
    <row r="108" spans="1:80">
      <c r="A108" s="57" t="s">
        <v>2</v>
      </c>
      <c r="B108" s="137"/>
      <c r="C108" s="64"/>
      <c r="D108" s="64"/>
      <c r="E108" s="64"/>
      <c r="F108" s="64">
        <f t="shared" si="391"/>
        <v>15.435128980488782</v>
      </c>
      <c r="G108" s="64">
        <f t="shared" si="392"/>
        <v>11.053183536014682</v>
      </c>
      <c r="H108" s="64">
        <f t="shared" si="393"/>
        <v>8.3283338323862637</v>
      </c>
      <c r="I108" s="64">
        <f t="shared" si="394"/>
        <v>7.5774140032536588</v>
      </c>
      <c r="J108" s="64">
        <f t="shared" si="395"/>
        <v>9.2772780084627726</v>
      </c>
      <c r="K108" s="64">
        <f t="shared" si="396"/>
        <v>9.2754206749137822</v>
      </c>
      <c r="L108" s="64">
        <f t="shared" si="397"/>
        <v>10.368151088234523</v>
      </c>
      <c r="M108" s="64">
        <f t="shared" si="398"/>
        <v>10.319541912064356</v>
      </c>
      <c r="N108" s="64">
        <f t="shared" si="399"/>
        <v>7.2103281953767073</v>
      </c>
      <c r="O108" s="64">
        <f t="shared" si="400"/>
        <v>6.6174982141812579</v>
      </c>
      <c r="P108" s="64">
        <f t="shared" si="401"/>
        <v>4.062788598404647</v>
      </c>
      <c r="Q108" s="64">
        <f t="shared" si="402"/>
        <v>5.6527200571007539</v>
      </c>
      <c r="R108" s="64">
        <f t="shared" si="403"/>
        <v>0.60782240769643636</v>
      </c>
      <c r="S108" s="64">
        <f t="shared" si="404"/>
        <v>6.3076728701442111</v>
      </c>
      <c r="T108" s="64">
        <f t="shared" si="405"/>
        <v>8.8407768243419849</v>
      </c>
      <c r="U108" s="64">
        <f t="shared" si="406"/>
        <v>3.3238051254187244</v>
      </c>
      <c r="V108" s="64">
        <f t="shared" si="407"/>
        <v>11.690501231982889</v>
      </c>
      <c r="W108" s="64">
        <f t="shared" si="408"/>
        <v>8.2927760285434804</v>
      </c>
      <c r="X108" s="64">
        <f t="shared" si="409"/>
        <v>6.4038729664425365</v>
      </c>
      <c r="Y108" s="64">
        <f t="shared" si="410"/>
        <v>9.5703053907034583</v>
      </c>
      <c r="Z108" s="64">
        <f t="shared" si="411"/>
        <v>10.40233072714237</v>
      </c>
      <c r="AA108" s="64">
        <f t="shared" si="412"/>
        <v>10.747186457027949</v>
      </c>
      <c r="AB108" s="64">
        <f t="shared" si="413"/>
        <v>12.10805698857089</v>
      </c>
      <c r="AC108" s="64">
        <f t="shared" si="414"/>
        <v>13.372794176242991</v>
      </c>
      <c r="AD108" s="64">
        <f t="shared" si="415"/>
        <v>9.2109836977953474</v>
      </c>
      <c r="AE108" s="64">
        <f t="shared" si="416"/>
        <v>9.0748585167191287</v>
      </c>
      <c r="AF108" s="64">
        <f t="shared" si="417"/>
        <v>11.153147000087205</v>
      </c>
      <c r="AG108" s="64">
        <f t="shared" si="418"/>
        <v>10.258158007168024</v>
      </c>
      <c r="AH108" s="64">
        <f t="shared" si="419"/>
        <v>10.784285702631491</v>
      </c>
      <c r="AI108" s="64">
        <f t="shared" si="420"/>
        <v>5.9703231649194226</v>
      </c>
      <c r="AJ108" s="64">
        <f t="shared" si="421"/>
        <v>4.2230668170843613</v>
      </c>
      <c r="AK108" s="64">
        <f t="shared" si="422"/>
        <v>2.8025406467593719</v>
      </c>
      <c r="AL108" s="64">
        <f t="shared" si="423"/>
        <v>5.7902227804338002</v>
      </c>
      <c r="AM108" s="64">
        <f t="shared" si="424"/>
        <v>11.166217405574553</v>
      </c>
      <c r="AN108" s="64">
        <f t="shared" si="425"/>
        <v>8.2704049683183474</v>
      </c>
      <c r="AO108" s="64">
        <f t="shared" si="426"/>
        <v>8.6183312011328272</v>
      </c>
      <c r="AP108" s="64">
        <f t="shared" si="427"/>
        <v>-2.7902337150406891</v>
      </c>
      <c r="AQ108" s="64">
        <f t="shared" si="428"/>
        <v>-2.7559312145633448</v>
      </c>
      <c r="AR108" s="64">
        <f t="shared" si="429"/>
        <v>3.1072954533494657</v>
      </c>
      <c r="AS108" s="64">
        <f t="shared" si="430"/>
        <v>3.7083429478989141</v>
      </c>
      <c r="AT108" s="64">
        <f t="shared" si="431"/>
        <v>14.061074964338754</v>
      </c>
      <c r="AU108" s="64">
        <f t="shared" si="432"/>
        <v>14.262914241601029</v>
      </c>
      <c r="AV108" s="64">
        <f t="shared" si="433"/>
        <v>13.570864212498426</v>
      </c>
      <c r="AW108" s="64">
        <f t="shared" si="434"/>
        <v>16.207723715664429</v>
      </c>
      <c r="AX108" s="64">
        <f t="shared" si="435"/>
        <v>20.513660934708778</v>
      </c>
      <c r="AY108" s="64">
        <f t="shared" si="436"/>
        <v>22.12929496521879</v>
      </c>
      <c r="AZ108" s="64">
        <f t="shared" si="437"/>
        <v>20.886455992793554</v>
      </c>
      <c r="BA108" s="64">
        <f t="shared" si="438"/>
        <v>21.413556379499159</v>
      </c>
      <c r="BB108" s="64">
        <f t="shared" si="439"/>
        <v>18.282348054777181</v>
      </c>
      <c r="BC108" s="64">
        <f t="shared" si="440"/>
        <v>19.34554371001764</v>
      </c>
      <c r="BD108" s="64">
        <f t="shared" si="441"/>
        <v>18.553468669496382</v>
      </c>
      <c r="BE108" s="64">
        <f t="shared" si="442"/>
        <v>16.645843473814026</v>
      </c>
      <c r="BF108" s="64">
        <f t="shared" si="443"/>
        <v>14.922013708307752</v>
      </c>
      <c r="BG108" s="64">
        <f t="shared" si="444"/>
        <v>11.348133868419012</v>
      </c>
      <c r="BH108" s="64">
        <f t="shared" si="445"/>
        <v>11.095122246960878</v>
      </c>
      <c r="BI108" s="64">
        <f t="shared" si="446"/>
        <v>8.2030466194335787</v>
      </c>
      <c r="BJ108" s="64">
        <f t="shared" si="447"/>
        <v>14.212894349394048</v>
      </c>
      <c r="BK108" s="64">
        <f t="shared" si="448"/>
        <v>16.78360764406807</v>
      </c>
      <c r="BL108" s="64">
        <f t="shared" si="449"/>
        <v>19.67246721596322</v>
      </c>
      <c r="BM108" s="64">
        <f t="shared" si="450"/>
        <v>14.914040643743794</v>
      </c>
      <c r="BN108" s="64">
        <f t="shared" si="451"/>
        <v>15.899328446971642</v>
      </c>
      <c r="BO108" s="64">
        <f t="shared" si="452"/>
        <v>17.078062730861816</v>
      </c>
      <c r="BP108" s="64">
        <f t="shared" si="453"/>
        <v>12.7334734084562</v>
      </c>
      <c r="BQ108" s="64">
        <f t="shared" si="454"/>
        <v>22.095454298080398</v>
      </c>
      <c r="BR108" s="64">
        <f t="shared" si="455"/>
        <v>14.410289156931668</v>
      </c>
      <c r="BS108" s="64">
        <f t="shared" si="456"/>
        <v>15.301580794797662</v>
      </c>
      <c r="BT108" s="64">
        <f t="shared" si="457"/>
        <v>11.93044216295781</v>
      </c>
      <c r="BU108" s="64">
        <f t="shared" si="458"/>
        <v>11.992872785549755</v>
      </c>
      <c r="BV108" s="64">
        <f t="shared" si="459"/>
        <v>9.3971874212960209</v>
      </c>
      <c r="BW108" s="64">
        <f t="shared" si="460"/>
        <v>9.7175622064768667</v>
      </c>
      <c r="BX108" s="64">
        <f t="shared" si="461"/>
        <v>8.3550748786909903</v>
      </c>
      <c r="BY108" s="64">
        <f t="shared" si="462"/>
        <v>7.5809964215096155</v>
      </c>
      <c r="BZ108" s="64">
        <f t="shared" si="463"/>
        <v>-4.2907600850548437</v>
      </c>
      <c r="CA108" s="64">
        <f t="shared" si="464"/>
        <v>-4.5114829644243661</v>
      </c>
      <c r="CB108" s="64">
        <f t="shared" si="465"/>
        <v>7.0782743635317393</v>
      </c>
    </row>
    <row r="109" spans="1:80">
      <c r="A109" s="53" t="s">
        <v>3</v>
      </c>
      <c r="B109" s="140"/>
      <c r="C109" s="62"/>
      <c r="D109" s="62"/>
      <c r="E109" s="62"/>
      <c r="F109" s="62">
        <f t="shared" si="391"/>
        <v>8.3637232019338068</v>
      </c>
      <c r="G109" s="62">
        <f t="shared" si="392"/>
        <v>7.1283804016167105</v>
      </c>
      <c r="H109" s="62">
        <f t="shared" si="393"/>
        <v>7.1484087115019923</v>
      </c>
      <c r="I109" s="62">
        <f t="shared" si="394"/>
        <v>3.3312844191165416</v>
      </c>
      <c r="J109" s="62">
        <f t="shared" si="395"/>
        <v>5.2284482456962262</v>
      </c>
      <c r="K109" s="62">
        <f t="shared" si="396"/>
        <v>7.9846419888952633</v>
      </c>
      <c r="L109" s="62">
        <f t="shared" si="397"/>
        <v>6.3823105694294213</v>
      </c>
      <c r="M109" s="62">
        <f t="shared" si="398"/>
        <v>7.2993536508210433</v>
      </c>
      <c r="N109" s="62">
        <f t="shared" si="399"/>
        <v>8.9950840619565167</v>
      </c>
      <c r="O109" s="62">
        <f t="shared" si="400"/>
        <v>9.6274861614126923</v>
      </c>
      <c r="P109" s="62">
        <f t="shared" si="401"/>
        <v>8.9326323676660664</v>
      </c>
      <c r="Q109" s="62">
        <f t="shared" si="402"/>
        <v>10.370225237107121</v>
      </c>
      <c r="R109" s="62">
        <f t="shared" si="403"/>
        <v>6.4083954455147234</v>
      </c>
      <c r="S109" s="62">
        <f t="shared" si="404"/>
        <v>5.0056455366804267</v>
      </c>
      <c r="T109" s="62">
        <f t="shared" si="405"/>
        <v>4.0102175999227176</v>
      </c>
      <c r="U109" s="62">
        <f t="shared" si="406"/>
        <v>5.2297004231080528</v>
      </c>
      <c r="V109" s="62">
        <f t="shared" si="407"/>
        <v>7.9370341600689089</v>
      </c>
      <c r="W109" s="62">
        <f t="shared" si="408"/>
        <v>9.2325562680809306</v>
      </c>
      <c r="X109" s="62">
        <f t="shared" si="409"/>
        <v>10.005881156918671</v>
      </c>
      <c r="Y109" s="62">
        <f t="shared" si="410"/>
        <v>8.2831398965508178</v>
      </c>
      <c r="Z109" s="62">
        <f t="shared" si="411"/>
        <v>9.5134571534762582</v>
      </c>
      <c r="AA109" s="62">
        <f t="shared" si="412"/>
        <v>8.177330649686624</v>
      </c>
      <c r="AB109" s="62">
        <f t="shared" si="413"/>
        <v>7.6201117103824476</v>
      </c>
      <c r="AC109" s="62">
        <f t="shared" si="414"/>
        <v>8.0655503346666926</v>
      </c>
      <c r="AD109" s="62">
        <f t="shared" si="415"/>
        <v>6.2116630890064801</v>
      </c>
      <c r="AE109" s="62">
        <f t="shared" si="416"/>
        <v>9.1169971877627649</v>
      </c>
      <c r="AF109" s="62">
        <f t="shared" si="417"/>
        <v>9.3114849266248392</v>
      </c>
      <c r="AG109" s="62">
        <f t="shared" si="418"/>
        <v>8.6622901735229263</v>
      </c>
      <c r="AH109" s="62">
        <f t="shared" si="419"/>
        <v>8.231027917313277</v>
      </c>
      <c r="AI109" s="62">
        <f t="shared" si="420"/>
        <v>5.9401854169729535</v>
      </c>
      <c r="AJ109" s="62">
        <f t="shared" si="421"/>
        <v>4.828786057639733</v>
      </c>
      <c r="AK109" s="62">
        <f t="shared" si="422"/>
        <v>5.5614442617767263</v>
      </c>
      <c r="AL109" s="62">
        <f t="shared" si="423"/>
        <v>6.4232749740124815</v>
      </c>
      <c r="AM109" s="62">
        <f t="shared" si="424"/>
        <v>8.0988134306122657</v>
      </c>
      <c r="AN109" s="62">
        <f t="shared" si="425"/>
        <v>7.9371176597721149</v>
      </c>
      <c r="AO109" s="62">
        <f t="shared" si="426"/>
        <v>7.6748408769215679</v>
      </c>
      <c r="AP109" s="62">
        <f t="shared" si="427"/>
        <v>8.6983559380614004</v>
      </c>
      <c r="AQ109" s="62">
        <f t="shared" si="428"/>
        <v>8.1704867096569931</v>
      </c>
      <c r="AR109" s="62">
        <f t="shared" si="429"/>
        <v>8.4102100515124238</v>
      </c>
      <c r="AS109" s="62">
        <f t="shared" si="430"/>
        <v>9.7181040033402368</v>
      </c>
      <c r="AT109" s="62">
        <f t="shared" si="431"/>
        <v>9.28296628900803</v>
      </c>
      <c r="AU109" s="62">
        <f t="shared" si="432"/>
        <v>11.186888249871538</v>
      </c>
      <c r="AV109" s="62">
        <f t="shared" si="433"/>
        <v>11.233375259297736</v>
      </c>
      <c r="AW109" s="62">
        <f t="shared" si="434"/>
        <v>12.475609781389725</v>
      </c>
      <c r="AX109" s="62">
        <f t="shared" si="435"/>
        <v>14.72380452438323</v>
      </c>
      <c r="AY109" s="62">
        <f t="shared" si="436"/>
        <v>16.847345433083273</v>
      </c>
      <c r="AZ109" s="62">
        <f t="shared" si="437"/>
        <v>18.187222564508581</v>
      </c>
      <c r="BA109" s="62">
        <f t="shared" si="438"/>
        <v>19.213893978871248</v>
      </c>
      <c r="BB109" s="62">
        <f t="shared" si="439"/>
        <v>14.763839831949207</v>
      </c>
      <c r="BC109" s="62">
        <f t="shared" si="440"/>
        <v>15.029199032013995</v>
      </c>
      <c r="BD109" s="62">
        <f t="shared" si="441"/>
        <v>16.181134389325059</v>
      </c>
      <c r="BE109" s="62">
        <f t="shared" si="442"/>
        <v>13.9374466671566</v>
      </c>
      <c r="BF109" s="62">
        <f t="shared" si="443"/>
        <v>6.5741427258044913</v>
      </c>
      <c r="BG109" s="62">
        <f t="shared" si="444"/>
        <v>3.8677950027912105</v>
      </c>
      <c r="BH109" s="62">
        <f t="shared" si="445"/>
        <v>6.6395130390680954</v>
      </c>
      <c r="BI109" s="62">
        <f t="shared" si="446"/>
        <v>7.7141084128376187</v>
      </c>
      <c r="BJ109" s="62">
        <f t="shared" si="447"/>
        <v>11.120907983098864</v>
      </c>
      <c r="BK109" s="62">
        <f t="shared" si="448"/>
        <v>12.477824094163742</v>
      </c>
      <c r="BL109" s="62">
        <f t="shared" si="449"/>
        <v>8.6723926481852001</v>
      </c>
      <c r="BM109" s="62">
        <f t="shared" si="450"/>
        <v>10.318232635201879</v>
      </c>
      <c r="BN109" s="62">
        <f t="shared" si="451"/>
        <v>9.2890528592551238</v>
      </c>
      <c r="BO109" s="62">
        <f t="shared" si="452"/>
        <v>6.9844410132953412</v>
      </c>
      <c r="BP109" s="62">
        <f t="shared" si="453"/>
        <v>6.7286133691609793</v>
      </c>
      <c r="BQ109" s="62">
        <f t="shared" si="454"/>
        <v>6.6103832755203635</v>
      </c>
      <c r="BR109" s="62">
        <f t="shared" si="455"/>
        <v>8.7634838236172872</v>
      </c>
      <c r="BS109" s="62">
        <f t="shared" si="456"/>
        <v>9.490595811245754</v>
      </c>
      <c r="BT109" s="62">
        <f t="shared" si="457"/>
        <v>9.2587690005475913</v>
      </c>
      <c r="BU109" s="62">
        <f t="shared" si="458"/>
        <v>9.2916305464593556</v>
      </c>
      <c r="BV109" s="62">
        <f t="shared" si="459"/>
        <v>9.5215760021355056</v>
      </c>
      <c r="BW109" s="62">
        <f t="shared" si="460"/>
        <v>10.182179739675265</v>
      </c>
      <c r="BX109" s="62">
        <f t="shared" si="461"/>
        <v>9.1567420845972798</v>
      </c>
      <c r="BY109" s="62">
        <f t="shared" si="462"/>
        <v>8.6888589791203437</v>
      </c>
      <c r="BZ109" s="62">
        <f t="shared" si="463"/>
        <v>8.1681950820313016</v>
      </c>
      <c r="CA109" s="62">
        <f t="shared" si="464"/>
        <v>7.814841871915057</v>
      </c>
      <c r="CB109" s="62">
        <f t="shared" si="465"/>
        <v>7.6039740573072017</v>
      </c>
    </row>
    <row r="110" spans="1:80">
      <c r="A110" s="54" t="s">
        <v>4</v>
      </c>
      <c r="B110" s="136"/>
      <c r="C110" s="63"/>
      <c r="D110" s="63"/>
      <c r="E110" s="63"/>
      <c r="F110" s="63">
        <f t="shared" si="391"/>
        <v>9.1443259466222084</v>
      </c>
      <c r="G110" s="63">
        <f t="shared" si="392"/>
        <v>7.8533136628940499</v>
      </c>
      <c r="H110" s="63">
        <f t="shared" si="393"/>
        <v>7.309467541167046</v>
      </c>
      <c r="I110" s="63">
        <f t="shared" si="394"/>
        <v>2.642775719446592</v>
      </c>
      <c r="J110" s="63">
        <f t="shared" si="395"/>
        <v>4.432769876741899</v>
      </c>
      <c r="K110" s="63">
        <f t="shared" si="396"/>
        <v>7.2754524774989227</v>
      </c>
      <c r="L110" s="63">
        <f t="shared" si="397"/>
        <v>5.3996482034078559</v>
      </c>
      <c r="M110" s="63">
        <f t="shared" si="398"/>
        <v>6.4030083542873779</v>
      </c>
      <c r="N110" s="63">
        <f t="shared" si="399"/>
        <v>12.578947386767988</v>
      </c>
      <c r="O110" s="63">
        <f t="shared" si="400"/>
        <v>13.512194431632501</v>
      </c>
      <c r="P110" s="63">
        <f t="shared" si="401"/>
        <v>12.506910983993111</v>
      </c>
      <c r="Q110" s="63">
        <f t="shared" si="402"/>
        <v>14.345184975750325</v>
      </c>
      <c r="R110" s="63">
        <f t="shared" si="403"/>
        <v>6.690369253998127</v>
      </c>
      <c r="S110" s="63">
        <f t="shared" si="404"/>
        <v>6.260299397628331</v>
      </c>
      <c r="T110" s="63">
        <f t="shared" si="405"/>
        <v>5.3495517141381388</v>
      </c>
      <c r="U110" s="63">
        <f t="shared" si="406"/>
        <v>5.8017872578079253</v>
      </c>
      <c r="V110" s="63">
        <f t="shared" si="407"/>
        <v>9.3079055155934896</v>
      </c>
      <c r="W110" s="63">
        <f t="shared" si="408"/>
        <v>10.827105484792735</v>
      </c>
      <c r="X110" s="63">
        <f t="shared" si="409"/>
        <v>11.059294857902916</v>
      </c>
      <c r="Y110" s="63">
        <f t="shared" si="410"/>
        <v>9.5986621880424394</v>
      </c>
      <c r="Z110" s="63">
        <f t="shared" si="411"/>
        <v>7.8315807408054745</v>
      </c>
      <c r="AA110" s="63">
        <f t="shared" si="412"/>
        <v>6.4390738579173945</v>
      </c>
      <c r="AB110" s="63">
        <f t="shared" si="413"/>
        <v>5.9006874695967229</v>
      </c>
      <c r="AC110" s="63">
        <f t="shared" si="414"/>
        <v>6.5017417207592754</v>
      </c>
      <c r="AD110" s="63">
        <f t="shared" si="415"/>
        <v>10.38680734696505</v>
      </c>
      <c r="AE110" s="63">
        <f t="shared" si="416"/>
        <v>13.111971590304385</v>
      </c>
      <c r="AF110" s="63">
        <f t="shared" si="417"/>
        <v>13.42586261428248</v>
      </c>
      <c r="AG110" s="63">
        <f t="shared" si="418"/>
        <v>12.038314413069596</v>
      </c>
      <c r="AH110" s="63">
        <f t="shared" si="419"/>
        <v>7.9348636814445817</v>
      </c>
      <c r="AI110" s="63">
        <f t="shared" si="420"/>
        <v>5.1817777159006848</v>
      </c>
      <c r="AJ110" s="63">
        <f t="shared" si="421"/>
        <v>3.8141489272265683</v>
      </c>
      <c r="AK110" s="63">
        <f t="shared" si="422"/>
        <v>4.7231564580182486</v>
      </c>
      <c r="AL110" s="63">
        <f t="shared" si="423"/>
        <v>6.1711085308612104</v>
      </c>
      <c r="AM110" s="63">
        <f t="shared" si="424"/>
        <v>7.5588273741563166</v>
      </c>
      <c r="AN110" s="63">
        <f t="shared" si="425"/>
        <v>7.4941703406837341</v>
      </c>
      <c r="AO110" s="63">
        <f t="shared" si="426"/>
        <v>6.9425427772150705</v>
      </c>
      <c r="AP110" s="63">
        <f t="shared" si="427"/>
        <v>8.2164417801060896</v>
      </c>
      <c r="AQ110" s="63">
        <f t="shared" si="428"/>
        <v>6.4966236936263657</v>
      </c>
      <c r="AR110" s="63">
        <f t="shared" si="429"/>
        <v>6.8548717151467455</v>
      </c>
      <c r="AS110" s="63">
        <f t="shared" si="430"/>
        <v>8.328003346297411</v>
      </c>
      <c r="AT110" s="63">
        <f t="shared" si="431"/>
        <v>7.9415829703829166</v>
      </c>
      <c r="AU110" s="63">
        <f t="shared" si="432"/>
        <v>10.450228413549153</v>
      </c>
      <c r="AV110" s="63">
        <f t="shared" si="433"/>
        <v>10.563785886104242</v>
      </c>
      <c r="AW110" s="63">
        <f t="shared" si="434"/>
        <v>12.631922563754031</v>
      </c>
      <c r="AX110" s="63">
        <f t="shared" si="435"/>
        <v>13.421452653222577</v>
      </c>
      <c r="AY110" s="63">
        <f t="shared" si="436"/>
        <v>13.97957118721442</v>
      </c>
      <c r="AZ110" s="63">
        <f t="shared" si="437"/>
        <v>15.280853568302128</v>
      </c>
      <c r="BA110" s="63">
        <f t="shared" si="438"/>
        <v>16.381572675477784</v>
      </c>
      <c r="BB110" s="63">
        <f t="shared" si="439"/>
        <v>14.662290813317671</v>
      </c>
      <c r="BC110" s="63">
        <f t="shared" si="440"/>
        <v>14.847909352863715</v>
      </c>
      <c r="BD110" s="63">
        <f t="shared" si="441"/>
        <v>15.821373963953555</v>
      </c>
      <c r="BE110" s="63">
        <f t="shared" si="442"/>
        <v>13.731279628205423</v>
      </c>
      <c r="BF110" s="63">
        <f t="shared" si="443"/>
        <v>5.1995601118788244</v>
      </c>
      <c r="BG110" s="63">
        <f t="shared" si="444"/>
        <v>2.2925167561536912</v>
      </c>
      <c r="BH110" s="63">
        <f t="shared" si="445"/>
        <v>5.35306509546374</v>
      </c>
      <c r="BI110" s="63">
        <f t="shared" si="446"/>
        <v>5.8588541008726622</v>
      </c>
      <c r="BJ110" s="63">
        <f t="shared" si="447"/>
        <v>11.684111416220791</v>
      </c>
      <c r="BK110" s="63">
        <f t="shared" si="448"/>
        <v>13.211020170767984</v>
      </c>
      <c r="BL110" s="63">
        <f t="shared" si="449"/>
        <v>9.5580999213060949</v>
      </c>
      <c r="BM110" s="63">
        <f t="shared" si="450"/>
        <v>11.796319696577619</v>
      </c>
      <c r="BN110" s="63">
        <f t="shared" si="451"/>
        <v>8.2251231452946847</v>
      </c>
      <c r="BO110" s="63">
        <f t="shared" si="452"/>
        <v>6.2146293606920064</v>
      </c>
      <c r="BP110" s="63">
        <f t="shared" si="453"/>
        <v>4.9865264497503379</v>
      </c>
      <c r="BQ110" s="63">
        <f t="shared" si="454"/>
        <v>5.3487457379687626</v>
      </c>
      <c r="BR110" s="63">
        <f t="shared" si="455"/>
        <v>8.5955750877864787</v>
      </c>
      <c r="BS110" s="63">
        <f t="shared" si="456"/>
        <v>8.7933686326661231</v>
      </c>
      <c r="BT110" s="63">
        <f t="shared" si="457"/>
        <v>9.2159265264282624</v>
      </c>
      <c r="BU110" s="63">
        <f t="shared" si="458"/>
        <v>9.2053053827054825</v>
      </c>
      <c r="BV110" s="63">
        <f t="shared" si="459"/>
        <v>9.4260837470563388</v>
      </c>
      <c r="BW110" s="63">
        <f t="shared" si="460"/>
        <v>10.4346877032946</v>
      </c>
      <c r="BX110" s="63">
        <f t="shared" si="461"/>
        <v>9.9356646819557124</v>
      </c>
      <c r="BY110" s="63">
        <f t="shared" si="462"/>
        <v>8.9808573071802886</v>
      </c>
      <c r="BZ110" s="63">
        <f t="shared" si="463"/>
        <v>8.7136015509617195</v>
      </c>
      <c r="CA110" s="63">
        <f t="shared" si="464"/>
        <v>8.3926508467806435</v>
      </c>
      <c r="CB110" s="63">
        <f t="shared" si="465"/>
        <v>8.1185443332537393</v>
      </c>
    </row>
    <row r="111" spans="1:80">
      <c r="A111" s="54" t="s">
        <v>5</v>
      </c>
      <c r="B111" s="136"/>
      <c r="C111" s="63"/>
      <c r="D111" s="63"/>
      <c r="E111" s="63"/>
      <c r="F111" s="63">
        <f t="shared" si="391"/>
        <v>22.664357882074032</v>
      </c>
      <c r="G111" s="63">
        <f t="shared" si="392"/>
        <v>21.509708725777823</v>
      </c>
      <c r="H111" s="63">
        <f t="shared" si="393"/>
        <v>21.979991941592601</v>
      </c>
      <c r="I111" s="63">
        <f t="shared" si="394"/>
        <v>22.951986751022723</v>
      </c>
      <c r="J111" s="63">
        <f t="shared" si="395"/>
        <v>9.683730658645981</v>
      </c>
      <c r="K111" s="63">
        <f t="shared" si="396"/>
        <v>9.9185891292464827</v>
      </c>
      <c r="L111" s="63">
        <f t="shared" si="397"/>
        <v>8.5536163357440067</v>
      </c>
      <c r="M111" s="63">
        <f t="shared" si="398"/>
        <v>8.207766248958988</v>
      </c>
      <c r="N111" s="63">
        <f t="shared" si="399"/>
        <v>-0.20348715814424867</v>
      </c>
      <c r="O111" s="63">
        <f t="shared" si="400"/>
        <v>-4.9807843824162049E-2</v>
      </c>
      <c r="P111" s="63">
        <f t="shared" si="401"/>
        <v>1.0388576705464567</v>
      </c>
      <c r="Q111" s="63">
        <f t="shared" si="402"/>
        <v>3.3911881013445502</v>
      </c>
      <c r="R111" s="63">
        <f t="shared" si="403"/>
        <v>20.655444550959462</v>
      </c>
      <c r="S111" s="63">
        <f t="shared" si="404"/>
        <v>11.681600896103934</v>
      </c>
      <c r="T111" s="63">
        <f t="shared" si="405"/>
        <v>9.3079337050565734</v>
      </c>
      <c r="U111" s="63">
        <f t="shared" si="406"/>
        <v>21.549170280184885</v>
      </c>
      <c r="V111" s="63">
        <f t="shared" si="407"/>
        <v>6.8478935578548397</v>
      </c>
      <c r="W111" s="63">
        <f t="shared" si="408"/>
        <v>7.8550962380639149</v>
      </c>
      <c r="X111" s="63">
        <f t="shared" si="409"/>
        <v>10.746891290121088</v>
      </c>
      <c r="Y111" s="63">
        <f t="shared" si="410"/>
        <v>2.5768025333278457</v>
      </c>
      <c r="Z111" s="63">
        <f t="shared" si="411"/>
        <v>5.6902550080568801</v>
      </c>
      <c r="AA111" s="63">
        <f t="shared" si="412"/>
        <v>3.8866121038896297</v>
      </c>
      <c r="AB111" s="63">
        <f t="shared" si="413"/>
        <v>2.070041287195616</v>
      </c>
      <c r="AC111" s="63">
        <f t="shared" si="414"/>
        <v>0.98732085410065884</v>
      </c>
      <c r="AD111" s="63">
        <f t="shared" si="415"/>
        <v>17.021281371850126</v>
      </c>
      <c r="AE111" s="63">
        <f t="shared" si="416"/>
        <v>24.029278098463489</v>
      </c>
      <c r="AF111" s="63">
        <f t="shared" si="417"/>
        <v>19.809684251514284</v>
      </c>
      <c r="AG111" s="63">
        <f t="shared" si="418"/>
        <v>22.316471000871072</v>
      </c>
      <c r="AH111" s="63">
        <f t="shared" si="419"/>
        <v>10.454173679989504</v>
      </c>
      <c r="AI111" s="63">
        <f t="shared" si="420"/>
        <v>7.2334450548976399</v>
      </c>
      <c r="AJ111" s="63">
        <f t="shared" si="421"/>
        <v>6.0343418621181577</v>
      </c>
      <c r="AK111" s="63">
        <f t="shared" si="422"/>
        <v>7.4963985253210863</v>
      </c>
      <c r="AL111" s="63">
        <f t="shared" si="423"/>
        <v>1.4765749672260899</v>
      </c>
      <c r="AM111" s="63">
        <f t="shared" si="424"/>
        <v>6.7422256065953592</v>
      </c>
      <c r="AN111" s="63">
        <f t="shared" si="425"/>
        <v>4.2122612929163648</v>
      </c>
      <c r="AO111" s="63">
        <f t="shared" si="426"/>
        <v>7.5840640264064287</v>
      </c>
      <c r="AP111" s="63">
        <f t="shared" si="427"/>
        <v>11.649419771263828</v>
      </c>
      <c r="AQ111" s="63">
        <f t="shared" si="428"/>
        <v>11.518793535780148</v>
      </c>
      <c r="AR111" s="63">
        <f t="shared" si="429"/>
        <v>11.412030749216111</v>
      </c>
      <c r="AS111" s="63">
        <f t="shared" si="430"/>
        <v>11.335980735952672</v>
      </c>
      <c r="AT111" s="63">
        <f t="shared" si="431"/>
        <v>11.646693212869396</v>
      </c>
      <c r="AU111" s="63">
        <f t="shared" si="432"/>
        <v>12.409237550921004</v>
      </c>
      <c r="AV111" s="63">
        <f t="shared" si="433"/>
        <v>12.321255379078329</v>
      </c>
      <c r="AW111" s="63">
        <f t="shared" si="434"/>
        <v>9.8137500331823038</v>
      </c>
      <c r="AX111" s="63">
        <f t="shared" si="435"/>
        <v>9.2298597215885465</v>
      </c>
      <c r="AY111" s="63">
        <f t="shared" si="436"/>
        <v>9.8656533216823714</v>
      </c>
      <c r="AZ111" s="63">
        <f t="shared" si="437"/>
        <v>12.68236530004916</v>
      </c>
      <c r="BA111" s="63">
        <f t="shared" si="438"/>
        <v>14.069419712619771</v>
      </c>
      <c r="BB111" s="63">
        <f t="shared" si="439"/>
        <v>12.090277836906386</v>
      </c>
      <c r="BC111" s="63">
        <f t="shared" si="440"/>
        <v>12.563983039335938</v>
      </c>
      <c r="BD111" s="63">
        <f t="shared" si="441"/>
        <v>14.537433543086342</v>
      </c>
      <c r="BE111" s="63">
        <f t="shared" si="442"/>
        <v>12.308789767435881</v>
      </c>
      <c r="BF111" s="63">
        <f t="shared" si="443"/>
        <v>8.7667553255485551</v>
      </c>
      <c r="BG111" s="63">
        <f t="shared" si="444"/>
        <v>5.7453809351267235</v>
      </c>
      <c r="BH111" s="63">
        <f t="shared" si="445"/>
        <v>14.137495776562137</v>
      </c>
      <c r="BI111" s="63">
        <f t="shared" si="446"/>
        <v>13.172326438927634</v>
      </c>
      <c r="BJ111" s="63">
        <f t="shared" si="447"/>
        <v>9.7855208983404456</v>
      </c>
      <c r="BK111" s="63">
        <f t="shared" si="448"/>
        <v>10.788426070399369</v>
      </c>
      <c r="BL111" s="63">
        <f t="shared" si="449"/>
        <v>7.5712320013517047</v>
      </c>
      <c r="BM111" s="63">
        <f t="shared" si="450"/>
        <v>8.5844644698227874</v>
      </c>
      <c r="BN111" s="63">
        <f t="shared" si="451"/>
        <v>21.276081900903236</v>
      </c>
      <c r="BO111" s="63">
        <f t="shared" si="452"/>
        <v>16.97847462231703</v>
      </c>
      <c r="BP111" s="63">
        <f t="shared" si="453"/>
        <v>16.078970699162983</v>
      </c>
      <c r="BQ111" s="63">
        <f t="shared" si="454"/>
        <v>19.882513172453379</v>
      </c>
      <c r="BR111" s="63">
        <f t="shared" si="455"/>
        <v>11.596291544605604</v>
      </c>
      <c r="BS111" s="63">
        <f t="shared" si="456"/>
        <v>13.288082664130901</v>
      </c>
      <c r="BT111" s="63">
        <f t="shared" si="457"/>
        <v>13.527870059890923</v>
      </c>
      <c r="BU111" s="63">
        <f t="shared" si="458"/>
        <v>12.537303364066677</v>
      </c>
      <c r="BV111" s="63">
        <f t="shared" si="459"/>
        <v>11.532260890099581</v>
      </c>
      <c r="BW111" s="63">
        <f t="shared" si="460"/>
        <v>12.350450389336727</v>
      </c>
      <c r="BX111" s="63">
        <f t="shared" si="461"/>
        <v>7.6186542883653718</v>
      </c>
      <c r="BY111" s="63">
        <f t="shared" si="462"/>
        <v>10.334424247478999</v>
      </c>
      <c r="BZ111" s="63">
        <f t="shared" si="463"/>
        <v>8.5467181221794917</v>
      </c>
      <c r="CA111" s="63">
        <f t="shared" si="464"/>
        <v>7.8639165828575806</v>
      </c>
      <c r="CB111" s="63">
        <f t="shared" si="465"/>
        <v>7.2550456880281526</v>
      </c>
    </row>
    <row r="112" spans="1:80">
      <c r="A112" s="57" t="s">
        <v>6</v>
      </c>
      <c r="B112" s="137"/>
      <c r="C112" s="64"/>
      <c r="D112" s="64"/>
      <c r="E112" s="64"/>
      <c r="F112" s="64">
        <f t="shared" si="391"/>
        <v>1.0039553689232423</v>
      </c>
      <c r="G112" s="64">
        <f t="shared" si="392"/>
        <v>-0.29964755197773479</v>
      </c>
      <c r="H112" s="64">
        <f t="shared" si="393"/>
        <v>1.7353517128905174</v>
      </c>
      <c r="I112" s="64">
        <f t="shared" si="394"/>
        <v>0.71322490429534735</v>
      </c>
      <c r="J112" s="64">
        <f t="shared" si="395"/>
        <v>7.5234513077984051</v>
      </c>
      <c r="K112" s="64">
        <f t="shared" si="396"/>
        <v>10.563136495880212</v>
      </c>
      <c r="L112" s="64">
        <f t="shared" si="397"/>
        <v>10.297510275678375</v>
      </c>
      <c r="M112" s="64">
        <f t="shared" si="398"/>
        <v>11.316720907367992</v>
      </c>
      <c r="N112" s="64">
        <f t="shared" si="399"/>
        <v>-4.4156419625029164</v>
      </c>
      <c r="O112" s="64">
        <f t="shared" si="400"/>
        <v>-4.3175550786044923</v>
      </c>
      <c r="P112" s="64">
        <f t="shared" si="401"/>
        <v>-4.5920062483510309</v>
      </c>
      <c r="Q112" s="64">
        <f t="shared" si="402"/>
        <v>-5.5825464228786865</v>
      </c>
      <c r="R112" s="64">
        <f t="shared" si="403"/>
        <v>-0.18489191324509655</v>
      </c>
      <c r="S112" s="64">
        <f t="shared" si="404"/>
        <v>-4.2271828331520034</v>
      </c>
      <c r="T112" s="64">
        <f t="shared" si="405"/>
        <v>-5.3516442244144455</v>
      </c>
      <c r="U112" s="64">
        <f t="shared" si="406"/>
        <v>-4.3586941897812812</v>
      </c>
      <c r="V112" s="64">
        <f t="shared" si="407"/>
        <v>0.43970103808752931</v>
      </c>
      <c r="W112" s="64">
        <f t="shared" si="408"/>
        <v>0.40541597376048527</v>
      </c>
      <c r="X112" s="64">
        <f t="shared" si="409"/>
        <v>3.3005343960600517</v>
      </c>
      <c r="Y112" s="64">
        <f t="shared" si="410"/>
        <v>2.9387570974483488</v>
      </c>
      <c r="Z112" s="64">
        <f t="shared" si="411"/>
        <v>21.894485296884973</v>
      </c>
      <c r="AA112" s="64">
        <f t="shared" si="412"/>
        <v>21.578497951914883</v>
      </c>
      <c r="AB112" s="64">
        <f t="shared" si="413"/>
        <v>21.503118640798082</v>
      </c>
      <c r="AC112" s="64">
        <f t="shared" si="414"/>
        <v>21.915666412304962</v>
      </c>
      <c r="AD112" s="64">
        <f t="shared" si="415"/>
        <v>-21.423642854458013</v>
      </c>
      <c r="AE112" s="64">
        <f t="shared" si="416"/>
        <v>-19.805071350964369</v>
      </c>
      <c r="AF112" s="64">
        <f t="shared" si="417"/>
        <v>-18.298209350321763</v>
      </c>
      <c r="AG112" s="64">
        <f t="shared" si="418"/>
        <v>-16.44933088427301</v>
      </c>
      <c r="AH112" s="64">
        <f t="shared" si="419"/>
        <v>9.2471119879834038</v>
      </c>
      <c r="AI112" s="64">
        <f t="shared" si="420"/>
        <v>11.244343504049596</v>
      </c>
      <c r="AJ112" s="64">
        <f t="shared" si="421"/>
        <v>12.08347191975608</v>
      </c>
      <c r="AK112" s="64">
        <f t="shared" si="422"/>
        <v>10.899449728888992</v>
      </c>
      <c r="AL112" s="64">
        <f t="shared" si="423"/>
        <v>11.330858114569134</v>
      </c>
      <c r="AM112" s="64">
        <f t="shared" si="424"/>
        <v>13.041227606690642</v>
      </c>
      <c r="AN112" s="64">
        <f t="shared" si="425"/>
        <v>13.281628947802002</v>
      </c>
      <c r="AO112" s="64">
        <f t="shared" si="426"/>
        <v>13.088428104591801</v>
      </c>
      <c r="AP112" s="64">
        <f t="shared" si="427"/>
        <v>10.662405679331247</v>
      </c>
      <c r="AQ112" s="64">
        <f t="shared" si="428"/>
        <v>18.400191476505405</v>
      </c>
      <c r="AR112" s="64">
        <f t="shared" si="429"/>
        <v>17.590217197245462</v>
      </c>
      <c r="AS112" s="64">
        <f t="shared" si="430"/>
        <v>18.446459798983511</v>
      </c>
      <c r="AT112" s="64">
        <f t="shared" si="431"/>
        <v>17.698745431623077</v>
      </c>
      <c r="AU112" s="64">
        <f t="shared" si="432"/>
        <v>15.336116329938342</v>
      </c>
      <c r="AV112" s="64">
        <f t="shared" si="433"/>
        <v>14.899784173825529</v>
      </c>
      <c r="AW112" s="64">
        <f t="shared" si="434"/>
        <v>12.869881447057571</v>
      </c>
      <c r="AX112" s="64">
        <f t="shared" si="435"/>
        <v>26.2294141837688</v>
      </c>
      <c r="AY112" s="64">
        <f t="shared" si="436"/>
        <v>38.44937524079333</v>
      </c>
      <c r="AZ112" s="64">
        <f t="shared" si="437"/>
        <v>38.419937185018519</v>
      </c>
      <c r="BA112" s="64">
        <f t="shared" si="438"/>
        <v>39.710640958813848</v>
      </c>
      <c r="BB112" s="64">
        <f t="shared" si="439"/>
        <v>16.573176458959377</v>
      </c>
      <c r="BC112" s="64">
        <f t="shared" si="440"/>
        <v>16.991560081729322</v>
      </c>
      <c r="BD112" s="64">
        <f t="shared" si="441"/>
        <v>18.640291738454621</v>
      </c>
      <c r="BE112" s="64">
        <f t="shared" si="442"/>
        <v>15.695133085067814</v>
      </c>
      <c r="BF112" s="64">
        <f t="shared" si="443"/>
        <v>13.69192040839336</v>
      </c>
      <c r="BG112" s="64">
        <f t="shared" si="444"/>
        <v>11.072581623920238</v>
      </c>
      <c r="BH112" s="64">
        <f t="shared" si="445"/>
        <v>10.105952728012287</v>
      </c>
      <c r="BI112" s="64">
        <f t="shared" si="446"/>
        <v>15.124270392686553</v>
      </c>
      <c r="BJ112" s="64">
        <f t="shared" si="447"/>
        <v>8.6155596313783356</v>
      </c>
      <c r="BK112" s="64">
        <f t="shared" si="448"/>
        <v>9.712322469162741</v>
      </c>
      <c r="BL112" s="64">
        <f t="shared" si="449"/>
        <v>4.9426279593959999</v>
      </c>
      <c r="BM112" s="64">
        <f t="shared" si="450"/>
        <v>3.9698934378645503</v>
      </c>
      <c r="BN112" s="64">
        <f t="shared" si="451"/>
        <v>10.212625810519338</v>
      </c>
      <c r="BO112" s="64">
        <f t="shared" si="452"/>
        <v>6.8208579140424943</v>
      </c>
      <c r="BP112" s="64">
        <f t="shared" si="453"/>
        <v>11.496592323554655</v>
      </c>
      <c r="BQ112" s="64">
        <f t="shared" si="454"/>
        <v>7.6012354978700261</v>
      </c>
      <c r="BR112" s="64">
        <f t="shared" si="455"/>
        <v>8.3794686261373972</v>
      </c>
      <c r="BS112" s="64">
        <f t="shared" si="456"/>
        <v>11.213220550642555</v>
      </c>
      <c r="BT112" s="64">
        <f t="shared" si="457"/>
        <v>7.6584980674485017</v>
      </c>
      <c r="BU112" s="64">
        <f t="shared" si="458"/>
        <v>8.2355542612944053</v>
      </c>
      <c r="BV112" s="64">
        <f t="shared" si="459"/>
        <v>9.0926937420862615</v>
      </c>
      <c r="BW112" s="64">
        <f t="shared" si="460"/>
        <v>8.0687278024170137</v>
      </c>
      <c r="BX112" s="64">
        <f t="shared" si="461"/>
        <v>6.1877123698425924</v>
      </c>
      <c r="BY112" s="64">
        <f t="shared" si="462"/>
        <v>6.4287228345473473</v>
      </c>
      <c r="BZ112" s="64">
        <f t="shared" si="463"/>
        <v>4.9791492910758786</v>
      </c>
      <c r="CA112" s="64">
        <f t="shared" si="464"/>
        <v>5.035211267605634</v>
      </c>
      <c r="CB112" s="64">
        <f t="shared" si="465"/>
        <v>5.2631578947368274</v>
      </c>
    </row>
    <row r="113" spans="1:80">
      <c r="A113" s="53" t="s">
        <v>7</v>
      </c>
      <c r="B113" s="140"/>
      <c r="C113" s="62"/>
      <c r="D113" s="62"/>
      <c r="E113" s="62"/>
      <c r="F113" s="62">
        <f t="shared" si="391"/>
        <v>14.096958922048522</v>
      </c>
      <c r="G113" s="62">
        <f t="shared" si="392"/>
        <v>15.558869908351561</v>
      </c>
      <c r="H113" s="62">
        <f t="shared" si="393"/>
        <v>15.264652501372078</v>
      </c>
      <c r="I113" s="62">
        <f t="shared" si="394"/>
        <v>14.761725407884388</v>
      </c>
      <c r="J113" s="62">
        <f t="shared" si="395"/>
        <v>12.349702981741718</v>
      </c>
      <c r="K113" s="62">
        <f t="shared" si="396"/>
        <v>8.871323375004037</v>
      </c>
      <c r="L113" s="62">
        <f t="shared" si="397"/>
        <v>9.2650422435040838</v>
      </c>
      <c r="M113" s="62">
        <f t="shared" si="398"/>
        <v>9.601533772087226</v>
      </c>
      <c r="N113" s="62">
        <f t="shared" si="399"/>
        <v>10.690912469858571</v>
      </c>
      <c r="O113" s="62">
        <f t="shared" si="400"/>
        <v>10.503101457988766</v>
      </c>
      <c r="P113" s="62">
        <f t="shared" si="401"/>
        <v>10.614807182856769</v>
      </c>
      <c r="Q113" s="62">
        <f t="shared" si="402"/>
        <v>10.644773512177585</v>
      </c>
      <c r="R113" s="62">
        <f t="shared" si="403"/>
        <v>7.8393201437479885</v>
      </c>
      <c r="S113" s="62">
        <f t="shared" si="404"/>
        <v>9.0884206865634276</v>
      </c>
      <c r="T113" s="62">
        <f t="shared" si="405"/>
        <v>8.3473079254308598</v>
      </c>
      <c r="U113" s="62">
        <f t="shared" si="406"/>
        <v>7.5371937914850626</v>
      </c>
      <c r="V113" s="62">
        <f t="shared" si="407"/>
        <v>9.7283805569756332</v>
      </c>
      <c r="W113" s="62">
        <f t="shared" si="408"/>
        <v>9.6039572156649928</v>
      </c>
      <c r="X113" s="62">
        <f t="shared" si="409"/>
        <v>9.4591409083589983</v>
      </c>
      <c r="Y113" s="62">
        <f t="shared" si="410"/>
        <v>9.4322075995142427</v>
      </c>
      <c r="Z113" s="62">
        <f t="shared" si="411"/>
        <v>9.9382903421181936</v>
      </c>
      <c r="AA113" s="62">
        <f t="shared" si="412"/>
        <v>8.1384748343513955</v>
      </c>
      <c r="AB113" s="62">
        <f t="shared" si="413"/>
        <v>7.9976985848049287</v>
      </c>
      <c r="AC113" s="62">
        <f t="shared" si="414"/>
        <v>7.7252163272523378</v>
      </c>
      <c r="AD113" s="62">
        <f t="shared" si="415"/>
        <v>8.5338769349353853</v>
      </c>
      <c r="AE113" s="62">
        <f t="shared" si="416"/>
        <v>10.260414937973922</v>
      </c>
      <c r="AF113" s="62">
        <f t="shared" si="417"/>
        <v>11.635756209620155</v>
      </c>
      <c r="AG113" s="62">
        <f t="shared" si="418"/>
        <v>9.9716907319470103</v>
      </c>
      <c r="AH113" s="62">
        <f t="shared" si="419"/>
        <v>11.011733674419645</v>
      </c>
      <c r="AI113" s="62">
        <f t="shared" si="420"/>
        <v>11.536256222868142</v>
      </c>
      <c r="AJ113" s="62">
        <f t="shared" si="421"/>
        <v>10.805295787253568</v>
      </c>
      <c r="AK113" s="62">
        <f t="shared" si="422"/>
        <v>13.30107654454398</v>
      </c>
      <c r="AL113" s="62">
        <f t="shared" si="423"/>
        <v>11.363167576918878</v>
      </c>
      <c r="AM113" s="62">
        <f t="shared" si="424"/>
        <v>9.5042717431636348</v>
      </c>
      <c r="AN113" s="62">
        <f t="shared" si="425"/>
        <v>9.8096391306724637</v>
      </c>
      <c r="AO113" s="62">
        <f t="shared" si="426"/>
        <v>13.944417024208033</v>
      </c>
      <c r="AP113" s="62">
        <f t="shared" si="427"/>
        <v>9.6159274643847503</v>
      </c>
      <c r="AQ113" s="62">
        <f t="shared" si="428"/>
        <v>12.219369726820759</v>
      </c>
      <c r="AR113" s="62">
        <f t="shared" si="429"/>
        <v>14.335397087754068</v>
      </c>
      <c r="AS113" s="62">
        <f t="shared" si="430"/>
        <v>10.991641953133767</v>
      </c>
      <c r="AT113" s="62">
        <f t="shared" si="431"/>
        <v>10.875237670500953</v>
      </c>
      <c r="AU113" s="62">
        <f t="shared" si="432"/>
        <v>9.9089716729778434</v>
      </c>
      <c r="AV113" s="62">
        <f t="shared" si="433"/>
        <v>9.6455551987823984</v>
      </c>
      <c r="AW113" s="62">
        <f t="shared" si="434"/>
        <v>10.793446564425349</v>
      </c>
      <c r="AX113" s="62">
        <f t="shared" si="435"/>
        <v>11.768696612200264</v>
      </c>
      <c r="AY113" s="62">
        <f t="shared" si="436"/>
        <v>12.259340516111921</v>
      </c>
      <c r="AZ113" s="62">
        <f t="shared" si="437"/>
        <v>12.936100457672705</v>
      </c>
      <c r="BA113" s="62">
        <f t="shared" si="438"/>
        <v>12.84645591818313</v>
      </c>
      <c r="BB113" s="62">
        <f t="shared" si="439"/>
        <v>12.922257291885828</v>
      </c>
      <c r="BC113" s="62">
        <f t="shared" si="440"/>
        <v>12.795247685812139</v>
      </c>
      <c r="BD113" s="62">
        <f t="shared" si="441"/>
        <v>13.312688223354247</v>
      </c>
      <c r="BE113" s="62">
        <f t="shared" si="442"/>
        <v>10.830324602100989</v>
      </c>
      <c r="BF113" s="62">
        <f t="shared" si="443"/>
        <v>10.107243624174236</v>
      </c>
      <c r="BG113" s="62">
        <f t="shared" si="444"/>
        <v>7.8900578944185007</v>
      </c>
      <c r="BH113" s="62">
        <f t="shared" si="445"/>
        <v>9.1332362563111875</v>
      </c>
      <c r="BI113" s="62">
        <f t="shared" si="446"/>
        <v>10.66662277826314</v>
      </c>
      <c r="BJ113" s="62">
        <f t="shared" si="447"/>
        <v>13.480420359841281</v>
      </c>
      <c r="BK113" s="62">
        <f t="shared" si="448"/>
        <v>13.18207819885537</v>
      </c>
      <c r="BL113" s="62">
        <f t="shared" si="449"/>
        <v>11.460688972117037</v>
      </c>
      <c r="BM113" s="62">
        <f t="shared" si="450"/>
        <v>10.731357495467307</v>
      </c>
      <c r="BN113" s="62">
        <f t="shared" si="451"/>
        <v>10.02762519350577</v>
      </c>
      <c r="BO113" s="62">
        <f t="shared" si="452"/>
        <v>12.473906953643498</v>
      </c>
      <c r="BP113" s="62">
        <f t="shared" si="453"/>
        <v>11.140120304347658</v>
      </c>
      <c r="BQ113" s="62">
        <f t="shared" si="454"/>
        <v>9.1872453838912946</v>
      </c>
      <c r="BR113" s="62">
        <f t="shared" si="455"/>
        <v>8.6451869029459054</v>
      </c>
      <c r="BS113" s="62">
        <f t="shared" si="456"/>
        <v>7.6363075803783289</v>
      </c>
      <c r="BT113" s="62">
        <f t="shared" si="457"/>
        <v>6.9895775757245353</v>
      </c>
      <c r="BU113" s="62">
        <f t="shared" si="458"/>
        <v>7.4032407586108198</v>
      </c>
      <c r="BV113" s="62">
        <f t="shared" si="459"/>
        <v>8.743427741838028</v>
      </c>
      <c r="BW113" s="62">
        <f t="shared" si="460"/>
        <v>9.5830845723297919</v>
      </c>
      <c r="BX113" s="62">
        <f t="shared" si="461"/>
        <v>9.3385139030695115</v>
      </c>
      <c r="BY113" s="62">
        <f t="shared" si="462"/>
        <v>9.4168890972101646</v>
      </c>
      <c r="BZ113" s="62">
        <f t="shared" si="463"/>
        <v>8.3291292501385943</v>
      </c>
      <c r="CA113" s="62">
        <f t="shared" si="464"/>
        <v>8.3116682031366516</v>
      </c>
      <c r="CB113" s="62">
        <f t="shared" si="465"/>
        <v>7.5782853835541513</v>
      </c>
    </row>
    <row r="114" spans="1:80">
      <c r="A114" s="60" t="s">
        <v>8</v>
      </c>
      <c r="B114" s="136"/>
      <c r="C114" s="63"/>
      <c r="D114" s="63"/>
      <c r="E114" s="63"/>
      <c r="F114" s="63">
        <f t="shared" si="391"/>
        <v>12.879610039607373</v>
      </c>
      <c r="G114" s="63">
        <f t="shared" si="392"/>
        <v>6.8228615538702879</v>
      </c>
      <c r="H114" s="63">
        <f t="shared" si="393"/>
        <v>6.0144519548795188</v>
      </c>
      <c r="I114" s="63">
        <f t="shared" si="394"/>
        <v>3.9715013169881268</v>
      </c>
      <c r="J114" s="63">
        <f t="shared" si="395"/>
        <v>6.8700500011016992</v>
      </c>
      <c r="K114" s="63">
        <f t="shared" si="396"/>
        <v>9.6136206030592053</v>
      </c>
      <c r="L114" s="63">
        <f t="shared" si="397"/>
        <v>10.62919167929592</v>
      </c>
      <c r="M114" s="63">
        <f t="shared" si="398"/>
        <v>11.876130413448278</v>
      </c>
      <c r="N114" s="63">
        <f t="shared" si="399"/>
        <v>6.0488291745104092</v>
      </c>
      <c r="O114" s="63">
        <f t="shared" si="400"/>
        <v>4.0285507848745388</v>
      </c>
      <c r="P114" s="63">
        <f t="shared" si="401"/>
        <v>8.9039839200362696</v>
      </c>
      <c r="Q114" s="63">
        <f t="shared" si="402"/>
        <v>15.154721715242903</v>
      </c>
      <c r="R114" s="63">
        <f t="shared" si="403"/>
        <v>14.291565420901092</v>
      </c>
      <c r="S114" s="63">
        <f t="shared" si="404"/>
        <v>24.926557450847493</v>
      </c>
      <c r="T114" s="63">
        <f t="shared" si="405"/>
        <v>19.417523024624696</v>
      </c>
      <c r="U114" s="63">
        <f t="shared" si="406"/>
        <v>14.128422021289619</v>
      </c>
      <c r="V114" s="63">
        <f t="shared" si="407"/>
        <v>16.246207823255034</v>
      </c>
      <c r="W114" s="63">
        <f t="shared" si="408"/>
        <v>14.577446683289141</v>
      </c>
      <c r="X114" s="63">
        <f t="shared" si="409"/>
        <v>12.31136397700122</v>
      </c>
      <c r="Y114" s="63">
        <f t="shared" si="410"/>
        <v>11.079376455156797</v>
      </c>
      <c r="Z114" s="63">
        <f t="shared" si="411"/>
        <v>11.32990183637752</v>
      </c>
      <c r="AA114" s="63">
        <f t="shared" si="412"/>
        <v>6.0464863883838111</v>
      </c>
      <c r="AB114" s="63">
        <f t="shared" si="413"/>
        <v>5.5142038517502154</v>
      </c>
      <c r="AC114" s="63">
        <f t="shared" si="414"/>
        <v>4.526179098475529</v>
      </c>
      <c r="AD114" s="63">
        <f t="shared" si="415"/>
        <v>4.9536125234062185</v>
      </c>
      <c r="AE114" s="63">
        <f t="shared" si="416"/>
        <v>6.7995475150522715</v>
      </c>
      <c r="AF114" s="63">
        <f t="shared" si="417"/>
        <v>8.8533608672500126</v>
      </c>
      <c r="AG114" s="63">
        <f t="shared" si="418"/>
        <v>11.324803604744336</v>
      </c>
      <c r="AH114" s="63">
        <f t="shared" si="419"/>
        <v>10.845766616383928</v>
      </c>
      <c r="AI114" s="63">
        <f t="shared" si="420"/>
        <v>11.721638778124365</v>
      </c>
      <c r="AJ114" s="63">
        <f t="shared" si="421"/>
        <v>12.016658366274061</v>
      </c>
      <c r="AK114" s="63">
        <f t="shared" si="422"/>
        <v>12.083052408538899</v>
      </c>
      <c r="AL114" s="63">
        <f t="shared" si="423"/>
        <v>9.7702043073945859</v>
      </c>
      <c r="AM114" s="63">
        <f t="shared" si="424"/>
        <v>11.778924278862551</v>
      </c>
      <c r="AN114" s="63">
        <f t="shared" si="425"/>
        <v>11.460209947691864</v>
      </c>
      <c r="AO114" s="63">
        <f t="shared" si="426"/>
        <v>15.155255670388513</v>
      </c>
      <c r="AP114" s="63">
        <f t="shared" si="427"/>
        <v>9.3163245397481447</v>
      </c>
      <c r="AQ114" s="63">
        <f t="shared" si="428"/>
        <v>7.6251406760183036</v>
      </c>
      <c r="AR114" s="63">
        <f t="shared" si="429"/>
        <v>12.078278661599393</v>
      </c>
      <c r="AS114" s="63">
        <f t="shared" si="430"/>
        <v>7.8824413675879983</v>
      </c>
      <c r="AT114" s="63">
        <f t="shared" si="431"/>
        <v>15.335869047590545</v>
      </c>
      <c r="AU114" s="63">
        <f t="shared" si="432"/>
        <v>15.40097279178185</v>
      </c>
      <c r="AV114" s="63">
        <f t="shared" si="433"/>
        <v>11.452281516730555</v>
      </c>
      <c r="AW114" s="63">
        <f t="shared" si="434"/>
        <v>12.932673459415946</v>
      </c>
      <c r="AX114" s="63">
        <f t="shared" si="435"/>
        <v>7.9139428471415352</v>
      </c>
      <c r="AY114" s="63">
        <f t="shared" si="436"/>
        <v>8.8473337603348856</v>
      </c>
      <c r="AZ114" s="63">
        <f t="shared" si="437"/>
        <v>10.622467676858111</v>
      </c>
      <c r="BA114" s="63">
        <f t="shared" si="438"/>
        <v>9.4867945801535232</v>
      </c>
      <c r="BB114" s="63">
        <f t="shared" si="439"/>
        <v>11.148184917091646</v>
      </c>
      <c r="BC114" s="63">
        <f t="shared" si="440"/>
        <v>13.437264343543545</v>
      </c>
      <c r="BD114" s="63">
        <f t="shared" si="441"/>
        <v>10.609271345414825</v>
      </c>
      <c r="BE114" s="63">
        <f t="shared" si="442"/>
        <v>9.2558120702793989</v>
      </c>
      <c r="BF114" s="63">
        <f t="shared" si="443"/>
        <v>8.3359187802711041</v>
      </c>
      <c r="BG114" s="63">
        <f t="shared" si="444"/>
        <v>5.6973846715705676</v>
      </c>
      <c r="BH114" s="63">
        <f t="shared" si="445"/>
        <v>9.5146227975433533</v>
      </c>
      <c r="BI114" s="63">
        <f t="shared" si="446"/>
        <v>6.5454297925987257</v>
      </c>
      <c r="BJ114" s="63">
        <f t="shared" si="447"/>
        <v>8.9332470194980313</v>
      </c>
      <c r="BK114" s="63">
        <f t="shared" si="448"/>
        <v>10.418619426384513</v>
      </c>
      <c r="BL114" s="63">
        <f t="shared" si="449"/>
        <v>9.2418912984372046</v>
      </c>
      <c r="BM114" s="63">
        <f t="shared" si="450"/>
        <v>12.284765665396776</v>
      </c>
      <c r="BN114" s="63">
        <f t="shared" si="451"/>
        <v>12.881450348280016</v>
      </c>
      <c r="BO114" s="63">
        <f t="shared" si="452"/>
        <v>10.642923657142992</v>
      </c>
      <c r="BP114" s="63">
        <f t="shared" si="453"/>
        <v>10.115066994407716</v>
      </c>
      <c r="BQ114" s="63">
        <f t="shared" si="454"/>
        <v>9.28241124461106</v>
      </c>
      <c r="BR114" s="63">
        <f t="shared" si="455"/>
        <v>10.763926221894989</v>
      </c>
      <c r="BS114" s="63">
        <f t="shared" si="456"/>
        <v>10.096067901276271</v>
      </c>
      <c r="BT114" s="63">
        <f t="shared" si="457"/>
        <v>8.9348506232435945</v>
      </c>
      <c r="BU114" s="63">
        <f t="shared" si="458"/>
        <v>7.0782316002442753</v>
      </c>
      <c r="BV114" s="63">
        <f t="shared" si="459"/>
        <v>7.0710785087473527</v>
      </c>
      <c r="BW114" s="63">
        <f t="shared" si="460"/>
        <v>6.3766725916058755</v>
      </c>
      <c r="BX114" s="63">
        <f t="shared" si="461"/>
        <v>5.731043313830738</v>
      </c>
      <c r="BY114" s="63">
        <f t="shared" si="462"/>
        <v>6.4405884785886904</v>
      </c>
      <c r="BZ114" s="63">
        <f t="shared" si="463"/>
        <v>6.8920908460259156</v>
      </c>
      <c r="CA114" s="63">
        <f t="shared" si="464"/>
        <v>6.6414252937140708</v>
      </c>
      <c r="CB114" s="63">
        <f t="shared" si="465"/>
        <v>7.3539849225658056</v>
      </c>
    </row>
    <row r="115" spans="1:80">
      <c r="A115" s="60" t="s">
        <v>9</v>
      </c>
      <c r="B115" s="136"/>
      <c r="C115" s="63"/>
      <c r="D115" s="63"/>
      <c r="E115" s="63"/>
      <c r="F115" s="63">
        <f t="shared" si="391"/>
        <v>14.622230759410812</v>
      </c>
      <c r="G115" s="63">
        <f t="shared" si="392"/>
        <v>11.924686315433883</v>
      </c>
      <c r="H115" s="63">
        <f t="shared" si="393"/>
        <v>10.848918065016589</v>
      </c>
      <c r="I115" s="63">
        <f t="shared" si="394"/>
        <v>10.543730116991016</v>
      </c>
      <c r="J115" s="63">
        <f t="shared" si="395"/>
        <v>10.402127782362578</v>
      </c>
      <c r="K115" s="63">
        <f t="shared" si="396"/>
        <v>5.7021120989175031</v>
      </c>
      <c r="L115" s="63">
        <f t="shared" si="397"/>
        <v>6.0464077863247558</v>
      </c>
      <c r="M115" s="63">
        <f t="shared" si="398"/>
        <v>5.7706902989588871</v>
      </c>
      <c r="N115" s="63">
        <f t="shared" si="399"/>
        <v>5.0415133450361083</v>
      </c>
      <c r="O115" s="63">
        <f t="shared" si="400"/>
        <v>8.9034676015491581</v>
      </c>
      <c r="P115" s="63">
        <f t="shared" si="401"/>
        <v>7.4258069964147522</v>
      </c>
      <c r="Q115" s="63">
        <f t="shared" si="402"/>
        <v>7.1017137246776478</v>
      </c>
      <c r="R115" s="63">
        <f t="shared" si="403"/>
        <v>2.9753336713099166</v>
      </c>
      <c r="S115" s="63">
        <f t="shared" si="404"/>
        <v>2.1671501541714657</v>
      </c>
      <c r="T115" s="63">
        <f t="shared" si="405"/>
        <v>3.5078204352740809</v>
      </c>
      <c r="U115" s="63">
        <f t="shared" si="406"/>
        <v>3.1009997438574506</v>
      </c>
      <c r="V115" s="63">
        <f t="shared" si="407"/>
        <v>6.2380936942337177</v>
      </c>
      <c r="W115" s="63">
        <f t="shared" si="408"/>
        <v>6.7655649032944618</v>
      </c>
      <c r="X115" s="63">
        <f t="shared" si="409"/>
        <v>6.0806702893416524</v>
      </c>
      <c r="Y115" s="63">
        <f t="shared" si="410"/>
        <v>5.7776858113507865</v>
      </c>
      <c r="Z115" s="63">
        <f t="shared" si="411"/>
        <v>7.6916580770484257</v>
      </c>
      <c r="AA115" s="63">
        <f t="shared" si="412"/>
        <v>6.2807386836632437</v>
      </c>
      <c r="AB115" s="63">
        <f t="shared" si="413"/>
        <v>5.608844799719785</v>
      </c>
      <c r="AC115" s="63">
        <f t="shared" si="414"/>
        <v>7.3233115886309026</v>
      </c>
      <c r="AD115" s="63">
        <f t="shared" si="415"/>
        <v>2.3876169743029325</v>
      </c>
      <c r="AE115" s="63">
        <f t="shared" si="416"/>
        <v>3.7307202260418824</v>
      </c>
      <c r="AF115" s="63">
        <f t="shared" si="417"/>
        <v>4.6399778184299594</v>
      </c>
      <c r="AG115" s="63">
        <f t="shared" si="418"/>
        <v>6.2003750609278869</v>
      </c>
      <c r="AH115" s="63">
        <f t="shared" si="419"/>
        <v>11.728076955315878</v>
      </c>
      <c r="AI115" s="63">
        <f t="shared" si="420"/>
        <v>12.727570738552668</v>
      </c>
      <c r="AJ115" s="63">
        <f t="shared" si="421"/>
        <v>11.624022346947559</v>
      </c>
      <c r="AK115" s="63">
        <f t="shared" si="422"/>
        <v>11.482862436853294</v>
      </c>
      <c r="AL115" s="63">
        <f t="shared" si="423"/>
        <v>3.579783678264628</v>
      </c>
      <c r="AM115" s="63">
        <f t="shared" si="424"/>
        <v>2.8486771876491255</v>
      </c>
      <c r="AN115" s="63">
        <f t="shared" si="425"/>
        <v>12.34535497350338</v>
      </c>
      <c r="AO115" s="63">
        <f t="shared" si="426"/>
        <v>20.511451289849884</v>
      </c>
      <c r="AP115" s="63">
        <f t="shared" si="427"/>
        <v>10.330400467996112</v>
      </c>
      <c r="AQ115" s="63">
        <f t="shared" si="428"/>
        <v>17.944264228443252</v>
      </c>
      <c r="AR115" s="63">
        <f t="shared" si="429"/>
        <v>12.236051796427812</v>
      </c>
      <c r="AS115" s="63">
        <f t="shared" si="430"/>
        <v>1.3435463148630145</v>
      </c>
      <c r="AT115" s="63">
        <f t="shared" si="431"/>
        <v>14.166979496443401</v>
      </c>
      <c r="AU115" s="63">
        <f t="shared" si="432"/>
        <v>8.0717063441781836</v>
      </c>
      <c r="AV115" s="63">
        <f t="shared" si="433"/>
        <v>7.2766792407150938</v>
      </c>
      <c r="AW115" s="63">
        <f t="shared" si="434"/>
        <v>10.507627158037019</v>
      </c>
      <c r="AX115" s="63">
        <f t="shared" si="435"/>
        <v>10.591135545649294</v>
      </c>
      <c r="AY115" s="63">
        <f t="shared" si="436"/>
        <v>8.8024337137082309</v>
      </c>
      <c r="AZ115" s="63">
        <f t="shared" si="437"/>
        <v>10.180588166523357</v>
      </c>
      <c r="BA115" s="63">
        <f t="shared" si="438"/>
        <v>9.9066957497772368</v>
      </c>
      <c r="BB115" s="63">
        <f t="shared" si="439"/>
        <v>8.148738571830167</v>
      </c>
      <c r="BC115" s="63">
        <f t="shared" si="440"/>
        <v>7.570432450710662</v>
      </c>
      <c r="BD115" s="63">
        <f t="shared" si="441"/>
        <v>8.5793100215541287</v>
      </c>
      <c r="BE115" s="63">
        <f t="shared" si="442"/>
        <v>5.639063714927385</v>
      </c>
      <c r="BF115" s="63">
        <f t="shared" si="443"/>
        <v>3.3174330716301532</v>
      </c>
      <c r="BG115" s="63">
        <f t="shared" si="444"/>
        <v>4.2722046469838801</v>
      </c>
      <c r="BH115" s="63">
        <f t="shared" si="445"/>
        <v>5.5630806621144675</v>
      </c>
      <c r="BI115" s="63">
        <f t="shared" si="446"/>
        <v>6.9595135267883785</v>
      </c>
      <c r="BJ115" s="63">
        <f t="shared" si="447"/>
        <v>10.710536032444814</v>
      </c>
      <c r="BK115" s="63">
        <f t="shared" si="448"/>
        <v>9.0023674084465579</v>
      </c>
      <c r="BL115" s="63">
        <f t="shared" si="449"/>
        <v>7.3313482491980606</v>
      </c>
      <c r="BM115" s="63">
        <f t="shared" si="450"/>
        <v>9.5913235585044436</v>
      </c>
      <c r="BN115" s="63">
        <f t="shared" si="451"/>
        <v>7.9680494321684368</v>
      </c>
      <c r="BO115" s="63">
        <f t="shared" si="452"/>
        <v>13.519236331554799</v>
      </c>
      <c r="BP115" s="63">
        <f t="shared" si="453"/>
        <v>10.424050893783351</v>
      </c>
      <c r="BQ115" s="63">
        <f t="shared" si="454"/>
        <v>11.392298905536839</v>
      </c>
      <c r="BR115" s="63">
        <f t="shared" si="455"/>
        <v>6.0719459020687649</v>
      </c>
      <c r="BS115" s="63">
        <f t="shared" si="456"/>
        <v>5.9431600211858786</v>
      </c>
      <c r="BT115" s="63">
        <f t="shared" si="457"/>
        <v>6.3905121587747349</v>
      </c>
      <c r="BU115" s="63">
        <f t="shared" si="458"/>
        <v>7.4705220192389561</v>
      </c>
      <c r="BV115" s="63">
        <f t="shared" si="459"/>
        <v>8.8034652873429593</v>
      </c>
      <c r="BW115" s="63">
        <f t="shared" si="460"/>
        <v>7.5836355387704311</v>
      </c>
      <c r="BX115" s="63">
        <f t="shared" si="461"/>
        <v>6.7914406412567727</v>
      </c>
      <c r="BY115" s="63">
        <f t="shared" si="462"/>
        <v>7.0290733360629769</v>
      </c>
      <c r="BZ115" s="63">
        <f t="shared" si="463"/>
        <v>6.8613821239321595</v>
      </c>
      <c r="CA115" s="63">
        <f t="shared" si="464"/>
        <v>7.9213525171820649</v>
      </c>
      <c r="CB115" s="63">
        <f t="shared" si="465"/>
        <v>7.4743171298634339</v>
      </c>
    </row>
    <row r="116" spans="1:80">
      <c r="A116" s="60" t="s">
        <v>10</v>
      </c>
      <c r="B116" s="136"/>
      <c r="C116" s="63"/>
      <c r="D116" s="63"/>
      <c r="E116" s="63"/>
      <c r="F116" s="63">
        <f t="shared" si="391"/>
        <v>12.354719397673925</v>
      </c>
      <c r="G116" s="63">
        <f t="shared" si="392"/>
        <v>13.103847623142581</v>
      </c>
      <c r="H116" s="63">
        <f t="shared" si="393"/>
        <v>13.048179650507519</v>
      </c>
      <c r="I116" s="63">
        <f t="shared" si="394"/>
        <v>13.038375177289584</v>
      </c>
      <c r="J116" s="63">
        <f t="shared" si="395"/>
        <v>16.299019412555907</v>
      </c>
      <c r="K116" s="63">
        <f t="shared" si="396"/>
        <v>16.320602985526829</v>
      </c>
      <c r="L116" s="63">
        <f t="shared" si="397"/>
        <v>14.096984360437057</v>
      </c>
      <c r="M116" s="63">
        <f t="shared" si="398"/>
        <v>14.905881120400174</v>
      </c>
      <c r="N116" s="63">
        <f t="shared" si="399"/>
        <v>21.96374301735063</v>
      </c>
      <c r="O116" s="63">
        <f t="shared" si="400"/>
        <v>18.723094171824144</v>
      </c>
      <c r="P116" s="63">
        <f t="shared" si="401"/>
        <v>20.589650692071697</v>
      </c>
      <c r="Q116" s="63">
        <f t="shared" si="402"/>
        <v>14.939562105360626</v>
      </c>
      <c r="R116" s="63">
        <f t="shared" si="403"/>
        <v>15.268404216556627</v>
      </c>
      <c r="S116" s="63">
        <f t="shared" si="404"/>
        <v>13.107771451738099</v>
      </c>
      <c r="T116" s="63">
        <f t="shared" si="405"/>
        <v>12.192417323419855</v>
      </c>
      <c r="U116" s="63">
        <f t="shared" si="406"/>
        <v>12.54165899536719</v>
      </c>
      <c r="V116" s="63">
        <f t="shared" si="407"/>
        <v>7.9299229262995183</v>
      </c>
      <c r="W116" s="63">
        <f t="shared" si="408"/>
        <v>8.6844553102083424</v>
      </c>
      <c r="X116" s="63">
        <f t="shared" si="409"/>
        <v>9.9992679688572412</v>
      </c>
      <c r="Y116" s="63">
        <f t="shared" si="410"/>
        <v>11.637565646854917</v>
      </c>
      <c r="Z116" s="63">
        <f t="shared" si="411"/>
        <v>9.5548890749656152</v>
      </c>
      <c r="AA116" s="63">
        <f t="shared" si="412"/>
        <v>10.175835303634068</v>
      </c>
      <c r="AB116" s="63">
        <f t="shared" si="413"/>
        <v>13.840529863032558</v>
      </c>
      <c r="AC116" s="63">
        <f t="shared" si="414"/>
        <v>12.580101672391294</v>
      </c>
      <c r="AD116" s="63">
        <f t="shared" si="415"/>
        <v>15.848967899023167</v>
      </c>
      <c r="AE116" s="63">
        <f t="shared" si="416"/>
        <v>18.782525686194258</v>
      </c>
      <c r="AF116" s="63">
        <f t="shared" si="417"/>
        <v>14.963260883983711</v>
      </c>
      <c r="AG116" s="63">
        <f t="shared" si="418"/>
        <v>13.28027281584882</v>
      </c>
      <c r="AH116" s="63">
        <f t="shared" si="419"/>
        <v>13.530197311254128</v>
      </c>
      <c r="AI116" s="63">
        <f t="shared" si="420"/>
        <v>11.903996882584815</v>
      </c>
      <c r="AJ116" s="63">
        <f t="shared" si="421"/>
        <v>15.562950489539155</v>
      </c>
      <c r="AK116" s="63">
        <f t="shared" si="422"/>
        <v>17.353539998913664</v>
      </c>
      <c r="AL116" s="63">
        <f t="shared" si="423"/>
        <v>16.621517052288443</v>
      </c>
      <c r="AM116" s="63">
        <f t="shared" si="424"/>
        <v>14.827113511549985</v>
      </c>
      <c r="AN116" s="63">
        <f t="shared" si="425"/>
        <v>16.379255927875612</v>
      </c>
      <c r="AO116" s="63">
        <f t="shared" si="426"/>
        <v>17.071906552563519</v>
      </c>
      <c r="AP116" s="63">
        <f t="shared" si="427"/>
        <v>18.102948322492097</v>
      </c>
      <c r="AQ116" s="63">
        <f t="shared" si="428"/>
        <v>22.679405832872867</v>
      </c>
      <c r="AR116" s="63">
        <f t="shared" si="429"/>
        <v>22.762911386045975</v>
      </c>
      <c r="AS116" s="63">
        <f t="shared" si="430"/>
        <v>23.645218461267365</v>
      </c>
      <c r="AT116" s="63">
        <f t="shared" si="431"/>
        <v>15.265741860116544</v>
      </c>
      <c r="AU116" s="63">
        <f t="shared" si="432"/>
        <v>13.911749850805952</v>
      </c>
      <c r="AV116" s="63">
        <f t="shared" si="433"/>
        <v>10.845906258149483</v>
      </c>
      <c r="AW116" s="63">
        <f t="shared" si="434"/>
        <v>9.5049287816421231</v>
      </c>
      <c r="AX116" s="63">
        <f t="shared" si="435"/>
        <v>16.66293143104733</v>
      </c>
      <c r="AY116" s="63">
        <f t="shared" si="436"/>
        <v>16.148964765590808</v>
      </c>
      <c r="AZ116" s="63">
        <f t="shared" si="437"/>
        <v>16.449354570862315</v>
      </c>
      <c r="BA116" s="63">
        <f t="shared" si="438"/>
        <v>19.356790444005572</v>
      </c>
      <c r="BB116" s="63">
        <f t="shared" si="439"/>
        <v>17.161969244639216</v>
      </c>
      <c r="BC116" s="63">
        <f t="shared" si="440"/>
        <v>12.484699330291972</v>
      </c>
      <c r="BD116" s="63">
        <f t="shared" si="441"/>
        <v>15.546313625172004</v>
      </c>
      <c r="BE116" s="63">
        <f t="shared" si="442"/>
        <v>5.6335562968645476</v>
      </c>
      <c r="BF116" s="63">
        <f t="shared" si="443"/>
        <v>2.5383106119074492</v>
      </c>
      <c r="BG116" s="63">
        <f t="shared" si="444"/>
        <v>2.0639974274679593</v>
      </c>
      <c r="BH116" s="63">
        <f t="shared" si="445"/>
        <v>2.4179765113653784</v>
      </c>
      <c r="BI116" s="63">
        <f t="shared" si="446"/>
        <v>3.8322202257263451</v>
      </c>
      <c r="BJ116" s="63">
        <f t="shared" si="447"/>
        <v>12.607262596986935</v>
      </c>
      <c r="BK116" s="63">
        <f t="shared" si="448"/>
        <v>13.523433894295867</v>
      </c>
      <c r="BL116" s="63">
        <f t="shared" si="449"/>
        <v>9.9982325482897405</v>
      </c>
      <c r="BM116" s="63">
        <f t="shared" si="450"/>
        <v>12.494168158754814</v>
      </c>
      <c r="BN116" s="63">
        <f t="shared" si="451"/>
        <v>10.789168436689293</v>
      </c>
      <c r="BO116" s="63">
        <f t="shared" si="452"/>
        <v>10.635899029983111</v>
      </c>
      <c r="BP116" s="63">
        <f t="shared" si="453"/>
        <v>10.283001438486069</v>
      </c>
      <c r="BQ116" s="63">
        <f t="shared" si="454"/>
        <v>9.6688622209367061</v>
      </c>
      <c r="BR116" s="63">
        <f t="shared" si="455"/>
        <v>11.670424801712386</v>
      </c>
      <c r="BS116" s="63">
        <f t="shared" si="456"/>
        <v>10.860134388341578</v>
      </c>
      <c r="BT116" s="63">
        <f t="shared" si="457"/>
        <v>5.2767335662177572</v>
      </c>
      <c r="BU116" s="63">
        <f t="shared" si="458"/>
        <v>5.6327414549751076</v>
      </c>
      <c r="BV116" s="63">
        <f t="shared" si="459"/>
        <v>9.1766150161474691</v>
      </c>
      <c r="BW116" s="63">
        <f t="shared" si="460"/>
        <v>10.892842035300777</v>
      </c>
      <c r="BX116" s="63">
        <f t="shared" si="461"/>
        <v>12.729245313748214</v>
      </c>
      <c r="BY116" s="63">
        <f t="shared" si="462"/>
        <v>15.018808438842186</v>
      </c>
      <c r="BZ116" s="63">
        <f t="shared" si="463"/>
        <v>8.5174554142008443</v>
      </c>
      <c r="CA116" s="63">
        <f t="shared" si="464"/>
        <v>8.9514337107184492</v>
      </c>
      <c r="CB116" s="63">
        <f t="shared" si="465"/>
        <v>9.2376922961921988</v>
      </c>
    </row>
    <row r="117" spans="1:80">
      <c r="A117" s="60" t="s">
        <v>11</v>
      </c>
      <c r="B117" s="136"/>
      <c r="C117" s="63"/>
      <c r="D117" s="63"/>
      <c r="E117" s="63"/>
      <c r="F117" s="63">
        <f t="shared" si="391"/>
        <v>11.726427785446825</v>
      </c>
      <c r="G117" s="63">
        <f t="shared" si="392"/>
        <v>12.121184660507437</v>
      </c>
      <c r="H117" s="63">
        <f t="shared" si="393"/>
        <v>11.961040049681307</v>
      </c>
      <c r="I117" s="63">
        <f t="shared" si="394"/>
        <v>12.21580881932843</v>
      </c>
      <c r="J117" s="63">
        <f t="shared" si="395"/>
        <v>15.61414579226145</v>
      </c>
      <c r="K117" s="63">
        <f t="shared" si="396"/>
        <v>14.997899013066087</v>
      </c>
      <c r="L117" s="63">
        <f t="shared" si="397"/>
        <v>14.505843744102719</v>
      </c>
      <c r="M117" s="63">
        <f t="shared" si="398"/>
        <v>14.26764935408778</v>
      </c>
      <c r="N117" s="63">
        <f t="shared" si="399"/>
        <v>9.9646838233688495</v>
      </c>
      <c r="O117" s="63">
        <f t="shared" si="400"/>
        <v>8.7882956899770566</v>
      </c>
      <c r="P117" s="63">
        <f t="shared" si="401"/>
        <v>9.7815260408961109</v>
      </c>
      <c r="Q117" s="63">
        <f t="shared" si="402"/>
        <v>9.6133351572897947</v>
      </c>
      <c r="R117" s="63">
        <f t="shared" si="403"/>
        <v>12.27226942086625</v>
      </c>
      <c r="S117" s="63">
        <f t="shared" si="404"/>
        <v>11.994709727682595</v>
      </c>
      <c r="T117" s="63">
        <f t="shared" si="405"/>
        <v>11.90235370520149</v>
      </c>
      <c r="U117" s="63">
        <f t="shared" si="406"/>
        <v>11.650486952876323</v>
      </c>
      <c r="V117" s="63">
        <f t="shared" si="407"/>
        <v>14.688261344026177</v>
      </c>
      <c r="W117" s="63">
        <f t="shared" si="408"/>
        <v>16.818733332949247</v>
      </c>
      <c r="X117" s="63">
        <f t="shared" si="409"/>
        <v>14.914538410803601</v>
      </c>
      <c r="Y117" s="63">
        <f t="shared" si="410"/>
        <v>13.873381630547824</v>
      </c>
      <c r="Z117" s="63">
        <f t="shared" si="411"/>
        <v>13.915703243642255</v>
      </c>
      <c r="AA117" s="63">
        <f t="shared" si="412"/>
        <v>10.464055814403018</v>
      </c>
      <c r="AB117" s="63">
        <f t="shared" si="413"/>
        <v>8.1605105466522421</v>
      </c>
      <c r="AC117" s="63">
        <f t="shared" si="414"/>
        <v>6.9351794326231859</v>
      </c>
      <c r="AD117" s="63">
        <f t="shared" si="415"/>
        <v>13.083377715083408</v>
      </c>
      <c r="AE117" s="63">
        <f t="shared" si="416"/>
        <v>14.310737018342994</v>
      </c>
      <c r="AF117" s="63">
        <f t="shared" si="417"/>
        <v>14.060607484923063</v>
      </c>
      <c r="AG117" s="63">
        <f t="shared" si="418"/>
        <v>15.228060868188908</v>
      </c>
      <c r="AH117" s="63">
        <f t="shared" si="419"/>
        <v>9.5595671889552847</v>
      </c>
      <c r="AI117" s="63">
        <f t="shared" si="420"/>
        <v>10.529950664682447</v>
      </c>
      <c r="AJ117" s="63">
        <f t="shared" si="421"/>
        <v>10.784189556329988</v>
      </c>
      <c r="AK117" s="63">
        <f t="shared" si="422"/>
        <v>13.38486740704041</v>
      </c>
      <c r="AL117" s="63">
        <f t="shared" si="423"/>
        <v>12.222693840969791</v>
      </c>
      <c r="AM117" s="63">
        <f t="shared" si="424"/>
        <v>7.8137492341711443</v>
      </c>
      <c r="AN117" s="63">
        <f t="shared" si="425"/>
        <v>6.9715772419340958</v>
      </c>
      <c r="AO117" s="63">
        <f t="shared" si="426"/>
        <v>8.235841251771717</v>
      </c>
      <c r="AP117" s="63">
        <f t="shared" si="427"/>
        <v>7.5899796491190195</v>
      </c>
      <c r="AQ117" s="63">
        <f t="shared" si="428"/>
        <v>10.751171229533814</v>
      </c>
      <c r="AR117" s="63">
        <f t="shared" si="429"/>
        <v>11.730991038053077</v>
      </c>
      <c r="AS117" s="63">
        <f t="shared" si="430"/>
        <v>8.6979389816116406</v>
      </c>
      <c r="AT117" s="63">
        <f t="shared" si="431"/>
        <v>8.1198865923678145</v>
      </c>
      <c r="AU117" s="63">
        <f t="shared" si="432"/>
        <v>9.1667964569514062</v>
      </c>
      <c r="AV117" s="63">
        <f t="shared" si="433"/>
        <v>9.1535951330288139</v>
      </c>
      <c r="AW117" s="63">
        <f t="shared" si="434"/>
        <v>9.7291870997089003</v>
      </c>
      <c r="AX117" s="63">
        <f t="shared" si="435"/>
        <v>12.997843272436164</v>
      </c>
      <c r="AY117" s="63">
        <f t="shared" si="436"/>
        <v>12.818900796440955</v>
      </c>
      <c r="AZ117" s="63">
        <f t="shared" si="437"/>
        <v>12.427567470441533</v>
      </c>
      <c r="BA117" s="63">
        <f t="shared" si="438"/>
        <v>12.8262013228223</v>
      </c>
      <c r="BB117" s="63">
        <f t="shared" si="439"/>
        <v>9.6763863809809525</v>
      </c>
      <c r="BC117" s="63">
        <f t="shared" si="440"/>
        <v>6.8314345471435107</v>
      </c>
      <c r="BD117" s="63">
        <f t="shared" si="441"/>
        <v>8.0655072105564969</v>
      </c>
      <c r="BE117" s="63">
        <f t="shared" si="442"/>
        <v>8.122127587233182</v>
      </c>
      <c r="BF117" s="63">
        <f t="shared" si="443"/>
        <v>5.5167893866062263</v>
      </c>
      <c r="BG117" s="63">
        <f t="shared" si="444"/>
        <v>5.5288695714806568</v>
      </c>
      <c r="BH117" s="63">
        <f t="shared" si="445"/>
        <v>6.9716348447118683</v>
      </c>
      <c r="BI117" s="63">
        <f t="shared" si="446"/>
        <v>5.7848589908823902</v>
      </c>
      <c r="BJ117" s="63">
        <f t="shared" si="447"/>
        <v>5.9692067378353073</v>
      </c>
      <c r="BK117" s="63">
        <f t="shared" si="448"/>
        <v>6.6858485283554785</v>
      </c>
      <c r="BL117" s="63">
        <f t="shared" si="449"/>
        <v>6.2100896767726645</v>
      </c>
      <c r="BM117" s="63">
        <f t="shared" si="450"/>
        <v>6.4279307147989559</v>
      </c>
      <c r="BN117" s="63">
        <f t="shared" si="451"/>
        <v>8.7887748001753465</v>
      </c>
      <c r="BO117" s="63">
        <f t="shared" si="452"/>
        <v>7.9150143157140516</v>
      </c>
      <c r="BP117" s="63">
        <f t="shared" si="453"/>
        <v>9.6611385555263336</v>
      </c>
      <c r="BQ117" s="63">
        <f t="shared" si="454"/>
        <v>7.4720267832617262</v>
      </c>
      <c r="BR117" s="63">
        <f t="shared" si="455"/>
        <v>7.167397149474505</v>
      </c>
      <c r="BS117" s="63">
        <f t="shared" si="456"/>
        <v>7.2524371328611252</v>
      </c>
      <c r="BT117" s="63">
        <f t="shared" si="457"/>
        <v>6.7937055369310686</v>
      </c>
      <c r="BU117" s="63">
        <f t="shared" si="458"/>
        <v>6.4775502071296609</v>
      </c>
      <c r="BV117" s="63">
        <f t="shared" si="459"/>
        <v>7.5367490078823902</v>
      </c>
      <c r="BW117" s="63">
        <f t="shared" si="460"/>
        <v>7.213961792487229</v>
      </c>
      <c r="BX117" s="63">
        <f t="shared" si="461"/>
        <v>6.5593542349089056</v>
      </c>
      <c r="BY117" s="63">
        <f t="shared" si="462"/>
        <v>7.8766161050192878</v>
      </c>
      <c r="BZ117" s="63">
        <f t="shared" si="463"/>
        <v>5.9286378917129356</v>
      </c>
      <c r="CA117" s="63">
        <f t="shared" si="464"/>
        <v>6.8906039685917326</v>
      </c>
      <c r="CB117" s="63">
        <f t="shared" si="465"/>
        <v>6.4347739629062763</v>
      </c>
    </row>
    <row r="118" spans="1:80">
      <c r="A118" s="57" t="s">
        <v>12</v>
      </c>
      <c r="B118" s="137"/>
      <c r="C118" s="64"/>
      <c r="D118" s="64"/>
      <c r="E118" s="64"/>
      <c r="F118" s="64">
        <f t="shared" si="391"/>
        <v>15.747506919314539</v>
      </c>
      <c r="G118" s="64">
        <f t="shared" si="392"/>
        <v>23.510584039392803</v>
      </c>
      <c r="H118" s="64">
        <f t="shared" si="393"/>
        <v>23.921700420736673</v>
      </c>
      <c r="I118" s="64">
        <f t="shared" si="394"/>
        <v>24.614985720589804</v>
      </c>
      <c r="J118" s="64">
        <f t="shared" si="395"/>
        <v>13.493371861909424</v>
      </c>
      <c r="K118" s="64">
        <f t="shared" si="396"/>
        <v>5.7404854937750338</v>
      </c>
      <c r="L118" s="64">
        <f t="shared" si="397"/>
        <v>6.9266595463327123</v>
      </c>
      <c r="M118" s="64">
        <f t="shared" si="398"/>
        <v>7.0119317090783175</v>
      </c>
      <c r="N118" s="64">
        <f t="shared" si="399"/>
        <v>11.510684550273306</v>
      </c>
      <c r="O118" s="64">
        <f t="shared" si="400"/>
        <v>11.596816847776289</v>
      </c>
      <c r="P118" s="64">
        <f t="shared" si="401"/>
        <v>9.4285190198666946</v>
      </c>
      <c r="Q118" s="64">
        <f t="shared" si="402"/>
        <v>8.6087698019288705</v>
      </c>
      <c r="R118" s="64">
        <f t="shared" si="403"/>
        <v>3.0511822585874544</v>
      </c>
      <c r="S118" s="64">
        <f t="shared" si="404"/>
        <v>2.9897442184938465</v>
      </c>
      <c r="T118" s="64">
        <f t="shared" si="405"/>
        <v>2.7863691686420577</v>
      </c>
      <c r="U118" s="64">
        <f t="shared" si="406"/>
        <v>2.6524041526885291</v>
      </c>
      <c r="V118" s="64">
        <f t="shared" si="407"/>
        <v>7.2564060778055275</v>
      </c>
      <c r="W118" s="64">
        <f t="shared" si="408"/>
        <v>6.3458150491238836</v>
      </c>
      <c r="X118" s="64">
        <f t="shared" si="409"/>
        <v>7.3257193909622931</v>
      </c>
      <c r="Y118" s="64">
        <f t="shared" si="410"/>
        <v>7.5848788550897108</v>
      </c>
      <c r="Z118" s="64">
        <f t="shared" si="411"/>
        <v>8.9264648557489483</v>
      </c>
      <c r="AA118" s="64">
        <f t="shared" si="412"/>
        <v>8.3330422417093857</v>
      </c>
      <c r="AB118" s="64">
        <f t="shared" si="413"/>
        <v>7.7084580531890587</v>
      </c>
      <c r="AC118" s="64">
        <f t="shared" si="414"/>
        <v>7.9724105166135439</v>
      </c>
      <c r="AD118" s="64">
        <f t="shared" si="415"/>
        <v>8.0771384257195376</v>
      </c>
      <c r="AE118" s="64">
        <f t="shared" si="416"/>
        <v>9.524505119029774</v>
      </c>
      <c r="AF118" s="64">
        <f t="shared" si="417"/>
        <v>13.526201146830655</v>
      </c>
      <c r="AG118" s="64">
        <f t="shared" si="418"/>
        <v>7.3618403814785394</v>
      </c>
      <c r="AH118" s="64">
        <f t="shared" si="419"/>
        <v>10.25098321301239</v>
      </c>
      <c r="AI118" s="64">
        <f t="shared" si="420"/>
        <v>11.188084420806408</v>
      </c>
      <c r="AJ118" s="64">
        <f t="shared" si="421"/>
        <v>7.6518399273131799</v>
      </c>
      <c r="AK118" s="64">
        <f t="shared" si="422"/>
        <v>12.781617975348919</v>
      </c>
      <c r="AL118" s="64">
        <f t="shared" si="423"/>
        <v>12.30235222271587</v>
      </c>
      <c r="AM118" s="64">
        <f t="shared" si="424"/>
        <v>8.9780476522368389</v>
      </c>
      <c r="AN118" s="64">
        <f t="shared" si="425"/>
        <v>5.692090068333016</v>
      </c>
      <c r="AO118" s="64">
        <f t="shared" si="426"/>
        <v>11.034304716984195</v>
      </c>
      <c r="AP118" s="64">
        <f t="shared" si="427"/>
        <v>6.2264669668479371</v>
      </c>
      <c r="AQ118" s="64">
        <f t="shared" si="428"/>
        <v>7.829608571666963</v>
      </c>
      <c r="AR118" s="64">
        <f t="shared" si="429"/>
        <v>12.758954663988806</v>
      </c>
      <c r="AS118" s="64">
        <f t="shared" si="430"/>
        <v>11.286156607825452</v>
      </c>
      <c r="AT118" s="64">
        <f t="shared" si="431"/>
        <v>6.177455632551947</v>
      </c>
      <c r="AU118" s="64">
        <f t="shared" si="432"/>
        <v>5.7091355912508002</v>
      </c>
      <c r="AV118" s="64">
        <f t="shared" si="433"/>
        <v>9.060607539761909</v>
      </c>
      <c r="AW118" s="64">
        <f t="shared" si="434"/>
        <v>10.742418239783591</v>
      </c>
      <c r="AX118" s="64">
        <f t="shared" si="435"/>
        <v>11.041029625779609</v>
      </c>
      <c r="AY118" s="64">
        <f t="shared" si="436"/>
        <v>13.019641823412927</v>
      </c>
      <c r="AZ118" s="64">
        <f t="shared" si="437"/>
        <v>13.390381295741161</v>
      </c>
      <c r="BA118" s="64">
        <f t="shared" si="438"/>
        <v>12.296503340352455</v>
      </c>
      <c r="BB118" s="64">
        <f t="shared" si="439"/>
        <v>14.363503844461675</v>
      </c>
      <c r="BC118" s="64">
        <f t="shared" si="440"/>
        <v>17.015538386167258</v>
      </c>
      <c r="BD118" s="64">
        <f t="shared" si="441"/>
        <v>17.19209351524454</v>
      </c>
      <c r="BE118" s="64">
        <f t="shared" si="442"/>
        <v>18.13328391767697</v>
      </c>
      <c r="BF118" s="64">
        <f t="shared" si="443"/>
        <v>19.826690519426631</v>
      </c>
      <c r="BG118" s="64">
        <f t="shared" si="444"/>
        <v>14.788424295003253</v>
      </c>
      <c r="BH118" s="64">
        <f t="shared" si="445"/>
        <v>15.14112255195095</v>
      </c>
      <c r="BI118" s="64">
        <f t="shared" si="446"/>
        <v>19.811707821376196</v>
      </c>
      <c r="BJ118" s="64">
        <f t="shared" si="447"/>
        <v>19.363522701963806</v>
      </c>
      <c r="BK118" s="64">
        <f t="shared" si="448"/>
        <v>17.872194388689998</v>
      </c>
      <c r="BL118" s="64">
        <f t="shared" si="449"/>
        <v>16.409926210750559</v>
      </c>
      <c r="BM118" s="64">
        <f t="shared" si="450"/>
        <v>10.686586454167676</v>
      </c>
      <c r="BN118" s="64">
        <f t="shared" si="451"/>
        <v>9.3826018983765334</v>
      </c>
      <c r="BO118" s="64">
        <f t="shared" si="452"/>
        <v>15.325297410554468</v>
      </c>
      <c r="BP118" s="64">
        <f t="shared" si="453"/>
        <v>12.715323038152876</v>
      </c>
      <c r="BQ118" s="64">
        <f t="shared" si="454"/>
        <v>8.6808155901003801</v>
      </c>
      <c r="BR118" s="64">
        <f t="shared" si="455"/>
        <v>7.3390720526954913</v>
      </c>
      <c r="BS118" s="64">
        <f t="shared" si="456"/>
        <v>5.5274832231772368</v>
      </c>
      <c r="BT118" s="64">
        <f t="shared" si="457"/>
        <v>7.2102030162489532</v>
      </c>
      <c r="BU118" s="64">
        <f t="shared" si="458"/>
        <v>8.6959626718488536</v>
      </c>
      <c r="BV118" s="64">
        <f t="shared" si="459"/>
        <v>9.6026708475843989</v>
      </c>
      <c r="BW118" s="64">
        <f t="shared" si="460"/>
        <v>11.656429074636803</v>
      </c>
      <c r="BX118" s="64">
        <f t="shared" si="461"/>
        <v>10.846631265318738</v>
      </c>
      <c r="BY118" s="64">
        <f t="shared" si="462"/>
        <v>9.3712762636078786</v>
      </c>
      <c r="BZ118" s="64">
        <f t="shared" si="463"/>
        <v>9.9494806464284782</v>
      </c>
      <c r="CA118" s="64">
        <f t="shared" si="464"/>
        <v>9.2167561383437491</v>
      </c>
      <c r="CB118" s="64">
        <f t="shared" si="465"/>
        <v>7.1669283986248598</v>
      </c>
    </row>
    <row r="119" spans="1:80" hidden="1">
      <c r="A119" s="53" t="s">
        <v>13</v>
      </c>
      <c r="B119" s="140"/>
      <c r="C119" s="62"/>
      <c r="D119" s="62"/>
      <c r="E119" s="62"/>
      <c r="F119" s="62">
        <f t="shared" si="391"/>
        <v>11.68825070320608</v>
      </c>
      <c r="G119" s="62">
        <f t="shared" si="392"/>
        <v>12.16759156402707</v>
      </c>
      <c r="H119" s="62">
        <f t="shared" si="393"/>
        <v>11.917197169622819</v>
      </c>
      <c r="I119" s="62">
        <f t="shared" si="394"/>
        <v>10.240086129543291</v>
      </c>
      <c r="J119" s="62">
        <f t="shared" si="395"/>
        <v>9.8115373824964838</v>
      </c>
      <c r="K119" s="62">
        <f t="shared" si="396"/>
        <v>8.4901018242498267</v>
      </c>
      <c r="L119" s="62">
        <f t="shared" si="397"/>
        <v>8.259235557833831</v>
      </c>
      <c r="M119" s="62">
        <f t="shared" si="398"/>
        <v>8.7494595350760083</v>
      </c>
      <c r="N119" s="62">
        <f t="shared" si="399"/>
        <v>10.461547466808922</v>
      </c>
      <c r="O119" s="62">
        <f t="shared" si="400"/>
        <v>10.542240752364252</v>
      </c>
      <c r="P119" s="62">
        <f t="shared" si="401"/>
        <v>10.34636337290528</v>
      </c>
      <c r="Q119" s="62">
        <f t="shared" si="402"/>
        <v>10.77786963709883</v>
      </c>
      <c r="R119" s="62">
        <f t="shared" si="403"/>
        <v>6.9700751821251377</v>
      </c>
      <c r="S119" s="62">
        <f t="shared" si="404"/>
        <v>7.3886790198372072</v>
      </c>
      <c r="T119" s="62">
        <f t="shared" si="405"/>
        <v>6.5323981779799629</v>
      </c>
      <c r="U119" s="62">
        <f t="shared" si="406"/>
        <v>6.3071707937419177</v>
      </c>
      <c r="V119" s="62">
        <f t="shared" si="407"/>
        <v>8.9981896257262655</v>
      </c>
      <c r="W119" s="62">
        <f t="shared" si="408"/>
        <v>9.3231644662455881</v>
      </c>
      <c r="X119" s="62">
        <f t="shared" si="409"/>
        <v>9.4795745449735414</v>
      </c>
      <c r="Y119" s="62">
        <f t="shared" si="410"/>
        <v>8.9907584067748392</v>
      </c>
      <c r="Z119" s="62">
        <f t="shared" si="411"/>
        <v>9.8757173222180175</v>
      </c>
      <c r="AA119" s="62">
        <f t="shared" si="412"/>
        <v>8.2551572004091778</v>
      </c>
      <c r="AB119" s="62">
        <f t="shared" si="413"/>
        <v>7.9693293660047031</v>
      </c>
      <c r="AC119" s="62">
        <f t="shared" si="414"/>
        <v>7.9315627556332897</v>
      </c>
      <c r="AD119" s="62">
        <f t="shared" si="415"/>
        <v>7.7467824918626</v>
      </c>
      <c r="AE119" s="62">
        <f t="shared" si="416"/>
        <v>10.055994809178467</v>
      </c>
      <c r="AF119" s="62">
        <f t="shared" si="417"/>
        <v>11.206472012346328</v>
      </c>
      <c r="AG119" s="62">
        <f t="shared" si="418"/>
        <v>9.7710035798671395</v>
      </c>
      <c r="AH119" s="62">
        <f t="shared" si="419"/>
        <v>10.730962224922989</v>
      </c>
      <c r="AI119" s="62">
        <f t="shared" si="420"/>
        <v>10.169359075421072</v>
      </c>
      <c r="AJ119" s="62">
        <f t="shared" si="421"/>
        <v>9.2708688320020638</v>
      </c>
      <c r="AK119" s="62">
        <f t="shared" si="422"/>
        <v>10.978197530775729</v>
      </c>
      <c r="AL119" s="62">
        <f t="shared" si="423"/>
        <v>9.4232467055696816</v>
      </c>
      <c r="AM119" s="62">
        <f t="shared" si="424"/>
        <v>8.573273835793211</v>
      </c>
      <c r="AN119" s="62">
        <f t="shared" si="425"/>
        <v>8.7137319173979719</v>
      </c>
      <c r="AO119" s="62">
        <f t="shared" si="426"/>
        <v>11.416285816748958</v>
      </c>
      <c r="AP119" s="62">
        <f t="shared" si="427"/>
        <v>8.3120466058487086</v>
      </c>
      <c r="AQ119" s="62">
        <f t="shared" si="428"/>
        <v>9.9071282913886591</v>
      </c>
      <c r="AR119" s="62">
        <f t="shared" si="429"/>
        <v>11.569629566917195</v>
      </c>
      <c r="AS119" s="62">
        <f t="shared" si="430"/>
        <v>9.8018937475525973</v>
      </c>
      <c r="AT119" s="62">
        <f t="shared" si="431"/>
        <v>10.518672332162284</v>
      </c>
      <c r="AU119" s="62">
        <f t="shared" si="432"/>
        <v>10.363305510398234</v>
      </c>
      <c r="AV119" s="62">
        <f t="shared" si="433"/>
        <v>10.177177699785817</v>
      </c>
      <c r="AW119" s="62">
        <f t="shared" si="434"/>
        <v>11.415340833274859</v>
      </c>
      <c r="AX119" s="62">
        <f t="shared" si="435"/>
        <v>12.838160756854389</v>
      </c>
      <c r="AY119" s="62">
        <f t="shared" si="436"/>
        <v>13.75718871751258</v>
      </c>
      <c r="AZ119" s="62">
        <f t="shared" si="437"/>
        <v>14.561363954664856</v>
      </c>
      <c r="BA119" s="62">
        <f t="shared" si="438"/>
        <v>14.864652826882377</v>
      </c>
      <c r="BB119" s="62">
        <f t="shared" si="439"/>
        <v>13.680315211925507</v>
      </c>
      <c r="BC119" s="62">
        <f t="shared" si="440"/>
        <v>13.537109089827313</v>
      </c>
      <c r="BD119" s="62">
        <f t="shared" si="441"/>
        <v>14.169433872022319</v>
      </c>
      <c r="BE119" s="62">
        <f t="shared" si="442"/>
        <v>11.957034151454016</v>
      </c>
      <c r="BF119" s="62">
        <f t="shared" si="443"/>
        <v>9.2048173162765714</v>
      </c>
      <c r="BG119" s="62">
        <f t="shared" si="444"/>
        <v>6.8576292092570714</v>
      </c>
      <c r="BH119" s="62">
        <f t="shared" si="445"/>
        <v>8.4329589426466853</v>
      </c>
      <c r="BI119" s="62">
        <f t="shared" si="446"/>
        <v>9.615833211012049</v>
      </c>
      <c r="BJ119" s="62">
        <f t="shared" si="447"/>
        <v>12.667837850264158</v>
      </c>
      <c r="BK119" s="62">
        <f t="shared" si="448"/>
        <v>12.890684637876276</v>
      </c>
      <c r="BL119" s="62">
        <f t="shared" si="449"/>
        <v>10.66655193461604</v>
      </c>
      <c r="BM119" s="62">
        <f t="shared" si="450"/>
        <v>10.544262245510845</v>
      </c>
      <c r="BN119" s="62">
        <f t="shared" si="451"/>
        <v>9.9075490606205534</v>
      </c>
      <c r="BO119" s="62">
        <f t="shared" si="452"/>
        <v>10.986539970717622</v>
      </c>
      <c r="BP119" s="62">
        <f t="shared" si="453"/>
        <v>9.9335040887845327</v>
      </c>
      <c r="BQ119" s="62">
        <f t="shared" si="454"/>
        <v>8.6509543593551239</v>
      </c>
      <c r="BR119" s="62">
        <f t="shared" si="455"/>
        <v>8.7610673687591376</v>
      </c>
      <c r="BS119" s="62">
        <f t="shared" si="456"/>
        <v>8.2557651239793515</v>
      </c>
      <c r="BT119" s="62">
        <f t="shared" si="457"/>
        <v>7.7337502992635461</v>
      </c>
      <c r="BU119" s="62">
        <f t="shared" si="458"/>
        <v>8.083417762574852</v>
      </c>
      <c r="BV119" s="62">
        <f t="shared" si="459"/>
        <v>8.887657855085255</v>
      </c>
      <c r="BW119" s="62">
        <f t="shared" si="460"/>
        <v>9.6969175107241963</v>
      </c>
      <c r="BX119" s="62">
        <f t="shared" si="461"/>
        <v>9.222050869371456</v>
      </c>
      <c r="BY119" s="62">
        <f t="shared" si="462"/>
        <v>9.1221419783207214</v>
      </c>
      <c r="BZ119" s="62">
        <f t="shared" si="463"/>
        <v>8.0106084305246288</v>
      </c>
      <c r="CA119" s="62">
        <f t="shared" si="464"/>
        <v>7.9422039902888431</v>
      </c>
      <c r="CB119" s="62">
        <f t="shared" si="465"/>
        <v>7.5683246093727021</v>
      </c>
    </row>
    <row r="120" spans="1:80" hidden="1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  <c r="BZ120" s="63"/>
      <c r="CA120" s="63"/>
      <c r="CB120" s="63"/>
    </row>
    <row r="121" spans="1:80" ht="13.5" thickBot="1">
      <c r="A121" s="71" t="str">
        <f>A81</f>
        <v>KZN - Annual Compensation of Employees</v>
      </c>
      <c r="B121" s="139"/>
      <c r="C121" s="65"/>
      <c r="D121" s="65"/>
      <c r="E121" s="65"/>
      <c r="F121" s="65">
        <f t="shared" si="391"/>
        <v>11.68825070320608</v>
      </c>
      <c r="G121" s="65">
        <f t="shared" si="392"/>
        <v>12.16759156402707</v>
      </c>
      <c r="H121" s="65">
        <f t="shared" si="393"/>
        <v>11.917197169622819</v>
      </c>
      <c r="I121" s="65">
        <f t="shared" si="394"/>
        <v>10.240086129543291</v>
      </c>
      <c r="J121" s="65">
        <f t="shared" si="395"/>
        <v>9.8115373824964838</v>
      </c>
      <c r="K121" s="65">
        <f t="shared" si="396"/>
        <v>8.4901018242498267</v>
      </c>
      <c r="L121" s="65">
        <f t="shared" si="397"/>
        <v>8.259235557833831</v>
      </c>
      <c r="M121" s="65">
        <f t="shared" si="398"/>
        <v>8.7494595350760083</v>
      </c>
      <c r="N121" s="65">
        <f t="shared" si="399"/>
        <v>10.461547466808922</v>
      </c>
      <c r="O121" s="65">
        <f t="shared" si="400"/>
        <v>10.542240752364252</v>
      </c>
      <c r="P121" s="65">
        <f t="shared" si="401"/>
        <v>10.34636337290528</v>
      </c>
      <c r="Q121" s="65">
        <f t="shared" si="402"/>
        <v>10.77786963709883</v>
      </c>
      <c r="R121" s="65">
        <f t="shared" si="403"/>
        <v>6.9700751821251377</v>
      </c>
      <c r="S121" s="65">
        <f t="shared" si="404"/>
        <v>7.3886790198372072</v>
      </c>
      <c r="T121" s="65">
        <f t="shared" si="405"/>
        <v>6.5323981779799629</v>
      </c>
      <c r="U121" s="65">
        <f t="shared" si="406"/>
        <v>6.3071707937419177</v>
      </c>
      <c r="V121" s="65">
        <f>V119</f>
        <v>8.9981896257262655</v>
      </c>
      <c r="W121" s="65">
        <f>W119</f>
        <v>9.3231644662455881</v>
      </c>
      <c r="X121" s="65">
        <f>X119</f>
        <v>9.4795745449735414</v>
      </c>
      <c r="Y121" s="65">
        <f>Y119</f>
        <v>8.9907584067748392</v>
      </c>
      <c r="Z121" s="65">
        <f t="shared" si="411"/>
        <v>9.8757173222180175</v>
      </c>
      <c r="AA121" s="65">
        <f t="shared" si="412"/>
        <v>8.2551572004091778</v>
      </c>
      <c r="AB121" s="65">
        <f t="shared" si="413"/>
        <v>7.9693293660047031</v>
      </c>
      <c r="AC121" s="65">
        <f t="shared" si="414"/>
        <v>7.9315627556332897</v>
      </c>
      <c r="AD121" s="65">
        <f t="shared" si="415"/>
        <v>7.7467824918626</v>
      </c>
      <c r="AE121" s="65">
        <f t="shared" si="416"/>
        <v>10.055994809178467</v>
      </c>
      <c r="AF121" s="65">
        <f t="shared" si="417"/>
        <v>11.206472012346328</v>
      </c>
      <c r="AG121" s="65">
        <f t="shared" si="418"/>
        <v>9.7710035798671395</v>
      </c>
      <c r="AH121" s="65">
        <f t="shared" si="419"/>
        <v>10.730962224922989</v>
      </c>
      <c r="AI121" s="65">
        <f t="shared" si="420"/>
        <v>10.169359075421072</v>
      </c>
      <c r="AJ121" s="65">
        <f t="shared" si="421"/>
        <v>9.2708688320020638</v>
      </c>
      <c r="AK121" s="65">
        <f t="shared" si="422"/>
        <v>10.978197530775729</v>
      </c>
      <c r="AL121" s="65">
        <f t="shared" si="423"/>
        <v>9.4232467055696816</v>
      </c>
      <c r="AM121" s="65">
        <f t="shared" si="424"/>
        <v>8.573273835793211</v>
      </c>
      <c r="AN121" s="65">
        <f t="shared" si="425"/>
        <v>8.7137319173979719</v>
      </c>
      <c r="AO121" s="65">
        <f t="shared" si="426"/>
        <v>11.416285816748958</v>
      </c>
      <c r="AP121" s="65">
        <f t="shared" si="427"/>
        <v>8.3120466058487086</v>
      </c>
      <c r="AQ121" s="65">
        <f t="shared" si="428"/>
        <v>9.9071282913886591</v>
      </c>
      <c r="AR121" s="65">
        <f t="shared" si="429"/>
        <v>11.569629566917195</v>
      </c>
      <c r="AS121" s="65">
        <f t="shared" si="430"/>
        <v>9.8018937475525973</v>
      </c>
      <c r="AT121" s="65">
        <f t="shared" si="431"/>
        <v>10.518672332162284</v>
      </c>
      <c r="AU121" s="65">
        <f t="shared" si="432"/>
        <v>10.363305510398234</v>
      </c>
      <c r="AV121" s="65">
        <f t="shared" si="433"/>
        <v>10.177177699785817</v>
      </c>
      <c r="AW121" s="65">
        <f t="shared" si="434"/>
        <v>11.415340833274859</v>
      </c>
      <c r="AX121" s="65">
        <f t="shared" si="435"/>
        <v>12.838160756854389</v>
      </c>
      <c r="AY121" s="65">
        <f t="shared" si="436"/>
        <v>13.75718871751258</v>
      </c>
      <c r="AZ121" s="65">
        <f t="shared" si="437"/>
        <v>14.561363954664856</v>
      </c>
      <c r="BA121" s="65">
        <f t="shared" si="438"/>
        <v>14.864652826882377</v>
      </c>
      <c r="BB121" s="65">
        <f t="shared" si="439"/>
        <v>13.680315211925507</v>
      </c>
      <c r="BC121" s="65">
        <f t="shared" si="440"/>
        <v>13.537109089827313</v>
      </c>
      <c r="BD121" s="65">
        <f t="shared" si="441"/>
        <v>14.169433872022319</v>
      </c>
      <c r="BE121" s="65">
        <f t="shared" si="442"/>
        <v>11.957034151454016</v>
      </c>
      <c r="BF121" s="65">
        <f t="shared" si="443"/>
        <v>9.2048173162765714</v>
      </c>
      <c r="BG121" s="65">
        <f t="shared" si="444"/>
        <v>6.8576292092570714</v>
      </c>
      <c r="BH121" s="65">
        <f t="shared" si="445"/>
        <v>8.4329589426466853</v>
      </c>
      <c r="BI121" s="65">
        <f t="shared" si="446"/>
        <v>9.615833211012049</v>
      </c>
      <c r="BJ121" s="65">
        <f t="shared" si="447"/>
        <v>12.667837850264158</v>
      </c>
      <c r="BK121" s="65">
        <f t="shared" si="448"/>
        <v>12.890684637876276</v>
      </c>
      <c r="BL121" s="65">
        <f t="shared" si="449"/>
        <v>10.66655193461604</v>
      </c>
      <c r="BM121" s="65">
        <f t="shared" ref="BM121" si="466">(BM41-BI41)/BI41*100</f>
        <v>10.544262245510845</v>
      </c>
      <c r="BN121" s="65">
        <f t="shared" ref="BN121" si="467">(BN41-BJ41)/BJ41*100</f>
        <v>9.9075490606205534</v>
      </c>
      <c r="BO121" s="65">
        <f t="shared" ref="BO121" si="468">(BO41-BK41)/BK41*100</f>
        <v>10.986539970717622</v>
      </c>
      <c r="BP121" s="65">
        <f t="shared" ref="BP121" si="469">(BP41-BL41)/BL41*100</f>
        <v>9.9335040887845327</v>
      </c>
      <c r="BQ121" s="65">
        <f t="shared" ref="BQ121" si="470">(BQ41-BM41)/BM41*100</f>
        <v>8.6509543593551239</v>
      </c>
      <c r="BR121" s="65">
        <f t="shared" ref="BR121" si="471">(BR41-BN41)/BN41*100</f>
        <v>8.7610673687591376</v>
      </c>
      <c r="BS121" s="65">
        <f t="shared" ref="BS121" si="472">(BS41-BO41)/BO41*100</f>
        <v>8.2557651239793515</v>
      </c>
      <c r="BT121" s="65">
        <f t="shared" ref="BT121" si="473">(BT41-BP41)/BP41*100</f>
        <v>7.7337502992635461</v>
      </c>
      <c r="BU121" s="65">
        <f t="shared" ref="BU121" si="474">(BU41-BQ41)/BQ41*100</f>
        <v>8.083417762574852</v>
      </c>
      <c r="BV121" s="65">
        <f t="shared" ref="BV121" si="475">(BV41-BR41)/BR41*100</f>
        <v>8.887657855085255</v>
      </c>
      <c r="BW121" s="65">
        <f t="shared" ref="BW121" si="476">(BW41-BS41)/BS41*100</f>
        <v>9.6969175107241963</v>
      </c>
      <c r="BX121" s="65">
        <f t="shared" ref="BX121" si="477">(BX41-BT41)/BT41*100</f>
        <v>9.222050869371456</v>
      </c>
      <c r="BY121" s="65">
        <f t="shared" ref="BY121" si="478">(BY41-BU41)/BU41*100</f>
        <v>9.1221419783207214</v>
      </c>
      <c r="BZ121" s="65">
        <f t="shared" ref="BZ121" si="479">(BZ41-BV41)/BV41*100</f>
        <v>8.0106084305246288</v>
      </c>
      <c r="CA121" s="65">
        <f t="shared" ref="CA121" si="480">(CA41-BW41)/BW41*100</f>
        <v>7.9422039902888431</v>
      </c>
      <c r="CB121" s="65">
        <f t="shared" ref="CB121" si="481">(CB41-BX41)/BX41*100</f>
        <v>7.5683246093727021</v>
      </c>
    </row>
  </sheetData>
  <mergeCells count="7">
    <mergeCell ref="A1:CB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1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5.5" customHeight="1" thickBot="1">
      <c r="A1" s="214" t="s">
        <v>20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6"/>
      <c r="O1" s="216"/>
      <c r="P1" s="216"/>
      <c r="Q1" s="217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>
      <c r="A3" s="76">
        <v>1996</v>
      </c>
      <c r="B3" s="73">
        <v>3.0976725400323115</v>
      </c>
      <c r="C3" s="87">
        <v>0.38336368603918913</v>
      </c>
      <c r="D3" s="87">
        <v>10.433580879648613</v>
      </c>
      <c r="E3" s="74">
        <v>6.3482957127070181</v>
      </c>
      <c r="F3" s="87">
        <v>6.5283172103662013</v>
      </c>
      <c r="G3" s="87">
        <v>22.292908141383215</v>
      </c>
      <c r="H3" s="87">
        <v>0.78523022759590544</v>
      </c>
      <c r="I3" s="74">
        <v>14.928663291384151</v>
      </c>
      <c r="J3" s="87">
        <v>7.1739610933328493</v>
      </c>
      <c r="K3" s="87">
        <v>11.887951720127655</v>
      </c>
      <c r="L3" s="87">
        <v>12.900829146885803</v>
      </c>
      <c r="M3" s="87">
        <v>12.011047331974009</v>
      </c>
      <c r="N3" s="87">
        <v>21.991777163931925</v>
      </c>
      <c r="O3" s="74">
        <v>12.133343715528635</v>
      </c>
      <c r="P3" s="87" t="e">
        <v>#DIV/0!</v>
      </c>
      <c r="Q3" s="75">
        <v>11.470588774950375</v>
      </c>
    </row>
    <row r="4" spans="1:17">
      <c r="A4" s="76">
        <f>A3+1</f>
        <v>1997</v>
      </c>
      <c r="B4" s="73">
        <v>6.938819455738872</v>
      </c>
      <c r="C4" s="87">
        <v>5.7631617314328061</v>
      </c>
      <c r="D4" s="87">
        <v>9.827078380392642</v>
      </c>
      <c r="E4" s="74">
        <v>6.7411140542437948</v>
      </c>
      <c r="F4" s="87">
        <v>5.8882575973208677</v>
      </c>
      <c r="G4" s="87">
        <v>9.0431192387839392</v>
      </c>
      <c r="H4" s="87">
        <v>9.9750710939159912</v>
      </c>
      <c r="I4" s="74">
        <v>9.976798429975748</v>
      </c>
      <c r="J4" s="87">
        <v>9.8392353738016034</v>
      </c>
      <c r="K4" s="87">
        <v>6.8981037545217383</v>
      </c>
      <c r="L4" s="87">
        <v>15.366837143929995</v>
      </c>
      <c r="M4" s="87">
        <v>14.827188603906624</v>
      </c>
      <c r="N4" s="87">
        <v>8.177399982040221</v>
      </c>
      <c r="O4" s="74">
        <v>8.7742895591954646</v>
      </c>
      <c r="P4" s="87" t="e">
        <v>#DIV/0!</v>
      </c>
      <c r="Q4" s="75">
        <v>8.8117478978056862</v>
      </c>
    </row>
    <row r="5" spans="1:17">
      <c r="A5" s="76">
        <f t="shared" ref="A5:A16" si="0">A4+1</f>
        <v>1998</v>
      </c>
      <c r="B5" s="73">
        <v>15.87664490110892</v>
      </c>
      <c r="C5" s="87">
        <v>20.110128197381901</v>
      </c>
      <c r="D5" s="87">
        <v>5.8610196229100415</v>
      </c>
      <c r="E5" s="74">
        <v>9.5110490988162724</v>
      </c>
      <c r="F5" s="87">
        <v>13.272841888915529</v>
      </c>
      <c r="G5" s="87">
        <v>1.134801798565263</v>
      </c>
      <c r="H5" s="87">
        <v>-4.7551561642717708</v>
      </c>
      <c r="I5" s="74">
        <v>10.613522365378898</v>
      </c>
      <c r="J5" s="87">
        <v>8.8593546508811816</v>
      </c>
      <c r="K5" s="87">
        <v>7.1311765548627895</v>
      </c>
      <c r="L5" s="87">
        <v>18.918640777287898</v>
      </c>
      <c r="M5" s="87">
        <v>9.5365240158837263</v>
      </c>
      <c r="N5" s="87">
        <v>10.260010505514384</v>
      </c>
      <c r="O5" s="74">
        <v>10.342446046655486</v>
      </c>
      <c r="P5" s="87" t="e">
        <v>#DIV/0!</v>
      </c>
      <c r="Q5" s="75">
        <v>10.536943730269591</v>
      </c>
    </row>
    <row r="6" spans="1:17">
      <c r="A6" s="76">
        <f t="shared" si="0"/>
        <v>1999</v>
      </c>
      <c r="B6" s="73">
        <v>-1.075197096224799</v>
      </c>
      <c r="C6" s="87">
        <v>-3.2400717237059049</v>
      </c>
      <c r="D6" s="87">
        <v>4.7358785022518601</v>
      </c>
      <c r="E6" s="74">
        <v>5.1469273163749465</v>
      </c>
      <c r="F6" s="87">
        <v>6.0068337387565505</v>
      </c>
      <c r="G6" s="87">
        <v>15.780635346940681</v>
      </c>
      <c r="H6" s="87">
        <v>-3.5956476786540397</v>
      </c>
      <c r="I6" s="74">
        <v>8.1927255628989606</v>
      </c>
      <c r="J6" s="87">
        <v>17.920496354298347</v>
      </c>
      <c r="K6" s="87">
        <v>2.9407705540266389</v>
      </c>
      <c r="L6" s="87">
        <v>13.23462879500136</v>
      </c>
      <c r="M6" s="87">
        <v>11.948092965768584</v>
      </c>
      <c r="N6" s="87">
        <v>2.8685022517288603</v>
      </c>
      <c r="O6" s="74">
        <v>6.4042783718963285</v>
      </c>
      <c r="P6" s="87" t="e">
        <v>#DIV/0!</v>
      </c>
      <c r="Q6" s="75">
        <v>6.78468973555308</v>
      </c>
    </row>
    <row r="7" spans="1:17">
      <c r="A7" s="76">
        <f t="shared" si="0"/>
        <v>2000</v>
      </c>
      <c r="B7" s="73">
        <v>6.51695228636948</v>
      </c>
      <c r="C7" s="87">
        <v>5.5372073621779041</v>
      </c>
      <c r="D7" s="87">
        <v>8.9465639008252058</v>
      </c>
      <c r="E7" s="74">
        <v>8.8533105105240946</v>
      </c>
      <c r="F7" s="87">
        <v>10.184938423293453</v>
      </c>
      <c r="G7" s="87">
        <v>6.786031884732366</v>
      </c>
      <c r="H7" s="87">
        <v>1.8041633333212161</v>
      </c>
      <c r="I7" s="74">
        <v>9.5517952505522334</v>
      </c>
      <c r="J7" s="87">
        <v>13.359373684865016</v>
      </c>
      <c r="K7" s="87">
        <v>6.2069756221616066</v>
      </c>
      <c r="L7" s="87">
        <v>9.6000164131124688</v>
      </c>
      <c r="M7" s="87">
        <v>15.057638510259839</v>
      </c>
      <c r="N7" s="87">
        <v>7.1294793531383434</v>
      </c>
      <c r="O7" s="74">
        <v>9.2432558832907485</v>
      </c>
      <c r="P7" s="87" t="e">
        <v>#DIV/0!</v>
      </c>
      <c r="Q7" s="75">
        <v>9.1964149925264884</v>
      </c>
    </row>
    <row r="8" spans="1:17">
      <c r="A8" s="76">
        <f t="shared" si="0"/>
        <v>2001</v>
      </c>
      <c r="B8" s="73">
        <v>10.316368193261892</v>
      </c>
      <c r="C8" s="87">
        <v>9.7406475302962026</v>
      </c>
      <c r="D8" s="87">
        <v>11.699385803969951</v>
      </c>
      <c r="E8" s="74">
        <v>8.3198649382487133</v>
      </c>
      <c r="F8" s="87">
        <v>6.6472217209774174</v>
      </c>
      <c r="G8" s="87">
        <v>3.0247017360866049</v>
      </c>
      <c r="H8" s="87">
        <v>21.727265816345064</v>
      </c>
      <c r="I8" s="74">
        <v>8.4228101473277306</v>
      </c>
      <c r="J8" s="87">
        <v>6.6679455938552081</v>
      </c>
      <c r="K8" s="87">
        <v>6.7179399104928814</v>
      </c>
      <c r="L8" s="87">
        <v>11.593822569241828</v>
      </c>
      <c r="M8" s="87">
        <v>9.7957834705536122</v>
      </c>
      <c r="N8" s="87">
        <v>8.2317516048119135</v>
      </c>
      <c r="O8" s="74">
        <v>8.7397102352671183</v>
      </c>
      <c r="P8" s="87" t="e">
        <v>#DIV/0!</v>
      </c>
      <c r="Q8" s="75">
        <v>8.4812348734122729</v>
      </c>
    </row>
    <row r="9" spans="1:17">
      <c r="A9" s="76">
        <f t="shared" si="0"/>
        <v>2002</v>
      </c>
      <c r="B9" s="73">
        <v>12.71365263348145</v>
      </c>
      <c r="C9" s="87">
        <v>13.885137724294893</v>
      </c>
      <c r="D9" s="87">
        <v>9.9488165255429131</v>
      </c>
      <c r="E9" s="74">
        <v>8.3535670088083336</v>
      </c>
      <c r="F9" s="87">
        <v>12.250001234576272</v>
      </c>
      <c r="G9" s="87">
        <v>20.862720063408819</v>
      </c>
      <c r="H9" s="87">
        <v>-18.904449174301607</v>
      </c>
      <c r="I9" s="74">
        <v>10.112689406371931</v>
      </c>
      <c r="J9" s="87">
        <v>8.1333194302492782</v>
      </c>
      <c r="K9" s="87">
        <v>4.2940401830293835</v>
      </c>
      <c r="L9" s="87">
        <v>15.652200815405223</v>
      </c>
      <c r="M9" s="87">
        <v>14.172059723911307</v>
      </c>
      <c r="N9" s="87">
        <v>9.6149630520246046</v>
      </c>
      <c r="O9" s="74">
        <v>10.453622229779331</v>
      </c>
      <c r="P9" s="87" t="e">
        <v>#DIV/0!</v>
      </c>
      <c r="Q9" s="75">
        <v>9.7133823046186389</v>
      </c>
    </row>
    <row r="10" spans="1:17">
      <c r="A10" s="76">
        <f t="shared" si="0"/>
        <v>2003</v>
      </c>
      <c r="B10" s="73">
        <v>16.739463228558634</v>
      </c>
      <c r="C10" s="87">
        <v>21.206672683621502</v>
      </c>
      <c r="D10" s="87">
        <v>5.8188900124915337</v>
      </c>
      <c r="E10" s="74">
        <v>6.0884820605764229</v>
      </c>
      <c r="F10" s="87">
        <v>5.3520584420836688</v>
      </c>
      <c r="G10" s="87">
        <v>7.7387932174962151</v>
      </c>
      <c r="H10" s="87">
        <v>10.892923532955864</v>
      </c>
      <c r="I10" s="74">
        <v>11.686830457156782</v>
      </c>
      <c r="J10" s="87">
        <v>11.699044058792026</v>
      </c>
      <c r="K10" s="87">
        <v>11.88213110794805</v>
      </c>
      <c r="L10" s="87">
        <v>14.64154168877366</v>
      </c>
      <c r="M10" s="87">
        <v>11.074291092626384</v>
      </c>
      <c r="N10" s="87">
        <v>10.43909543624533</v>
      </c>
      <c r="O10" s="74">
        <v>9.2307968997471352</v>
      </c>
      <c r="P10" s="87" t="e">
        <v>#DIV/0!</v>
      </c>
      <c r="Q10" s="75">
        <v>10.288972740434771</v>
      </c>
    </row>
    <row r="11" spans="1:17">
      <c r="A11" s="76">
        <f t="shared" si="0"/>
        <v>2004</v>
      </c>
      <c r="B11" s="73">
        <v>-0.26462387979366514</v>
      </c>
      <c r="C11" s="87">
        <v>-3.3709823486696635</v>
      </c>
      <c r="D11" s="87">
        <v>8.4334685406775183</v>
      </c>
      <c r="E11" s="74">
        <v>7.5465943303347771</v>
      </c>
      <c r="F11" s="87">
        <v>7.0442352805272224</v>
      </c>
      <c r="G11" s="87">
        <v>5.1361889266959544</v>
      </c>
      <c r="H11" s="87">
        <v>12.72374976964657</v>
      </c>
      <c r="I11" s="74">
        <v>11.197897100643118</v>
      </c>
      <c r="J11" s="87">
        <v>12.220148286300198</v>
      </c>
      <c r="K11" s="87">
        <v>10.145421430031147</v>
      </c>
      <c r="L11" s="87">
        <v>16.24000870147843</v>
      </c>
      <c r="M11" s="87">
        <v>8.7789097818469983</v>
      </c>
      <c r="N11" s="87">
        <v>9.4861649590815968</v>
      </c>
      <c r="O11" s="74">
        <v>9.337424536410456</v>
      </c>
      <c r="P11" s="87" t="e">
        <v>#DIV/0!</v>
      </c>
      <c r="Q11" s="75">
        <v>9.568457532191621</v>
      </c>
    </row>
    <row r="12" spans="1:17">
      <c r="A12" s="76">
        <f t="shared" si="0"/>
        <v>2005</v>
      </c>
      <c r="B12" s="73">
        <v>-10.227250906016238</v>
      </c>
      <c r="C12" s="87">
        <v>-14.485259435615209</v>
      </c>
      <c r="D12" s="87">
        <v>0.39760840710849066</v>
      </c>
      <c r="E12" s="74">
        <v>8.7802413215650468</v>
      </c>
      <c r="F12" s="87">
        <v>7.4926124762573725</v>
      </c>
      <c r="G12" s="87">
        <v>11.470189447809373</v>
      </c>
      <c r="H12" s="87">
        <v>16.459156541563051</v>
      </c>
      <c r="I12" s="74">
        <v>11.795890334732219</v>
      </c>
      <c r="J12" s="87">
        <v>9.1689946828604576</v>
      </c>
      <c r="K12" s="87">
        <v>9.9356859152860846</v>
      </c>
      <c r="L12" s="87">
        <v>21.90618624111519</v>
      </c>
      <c r="M12" s="87">
        <v>9.6780722393188476</v>
      </c>
      <c r="N12" s="87">
        <v>9.5132801379798426</v>
      </c>
      <c r="O12" s="74">
        <v>9.5834378010231234</v>
      </c>
      <c r="P12" s="87" t="e">
        <v>#DIV/0!</v>
      </c>
      <c r="Q12" s="75">
        <v>9.9152127603472557</v>
      </c>
    </row>
    <row r="13" spans="1:17">
      <c r="A13" s="76">
        <f t="shared" si="0"/>
        <v>2006</v>
      </c>
      <c r="B13" s="73">
        <v>13.169893758877002</v>
      </c>
      <c r="C13" s="87">
        <v>12.514284719907717</v>
      </c>
      <c r="D13" s="87">
        <v>14.563304675458088</v>
      </c>
      <c r="E13" s="74">
        <v>11.112769878742606</v>
      </c>
      <c r="F13" s="87">
        <v>10.48727900287175</v>
      </c>
      <c r="G13" s="87">
        <v>11.479251528267865</v>
      </c>
      <c r="H13" s="87">
        <v>15.024573710933403</v>
      </c>
      <c r="I13" s="74">
        <v>10.304861439125441</v>
      </c>
      <c r="J13" s="87">
        <v>13.668669629226638</v>
      </c>
      <c r="K13" s="87">
        <v>9.8641751483032145</v>
      </c>
      <c r="L13" s="87">
        <v>12.212059993715286</v>
      </c>
      <c r="M13" s="87">
        <v>9.0492674782235945</v>
      </c>
      <c r="N13" s="87">
        <v>7.9766522849486616</v>
      </c>
      <c r="O13" s="74">
        <v>10.453671169140963</v>
      </c>
      <c r="P13" s="87" t="e">
        <v>#DIV/0!</v>
      </c>
      <c r="Q13" s="75">
        <v>10.637722343785933</v>
      </c>
    </row>
    <row r="14" spans="1:17">
      <c r="A14" s="76">
        <f t="shared" si="0"/>
        <v>2007</v>
      </c>
      <c r="B14" s="73">
        <v>18.177135342831619</v>
      </c>
      <c r="C14" s="87">
        <v>16.711190142477051</v>
      </c>
      <c r="D14" s="87">
        <v>21.237084023305243</v>
      </c>
      <c r="E14" s="74">
        <v>17.357051136690455</v>
      </c>
      <c r="F14" s="87">
        <v>14.84698272024054</v>
      </c>
      <c r="G14" s="87">
        <v>11.585703965643649</v>
      </c>
      <c r="H14" s="87">
        <v>36.111481951094191</v>
      </c>
      <c r="I14" s="74">
        <v>12.475070795380704</v>
      </c>
      <c r="J14" s="87">
        <v>9.2628145898074159</v>
      </c>
      <c r="K14" s="87">
        <v>9.862228502122635</v>
      </c>
      <c r="L14" s="87">
        <v>17.195989393790903</v>
      </c>
      <c r="M14" s="87">
        <v>12.765670091004944</v>
      </c>
      <c r="N14" s="87">
        <v>12.445116128138354</v>
      </c>
      <c r="O14" s="74">
        <v>13.208284062295233</v>
      </c>
      <c r="P14" s="87" t="e">
        <v>#DIV/0!</v>
      </c>
      <c r="Q14" s="75">
        <v>14.048004667945808</v>
      </c>
    </row>
    <row r="15" spans="1:17">
      <c r="A15" s="76">
        <f t="shared" si="0"/>
        <v>2008</v>
      </c>
      <c r="B15" s="73">
        <v>16.256846474999676</v>
      </c>
      <c r="C15" s="87">
        <v>15.312443336032807</v>
      </c>
      <c r="D15" s="87">
        <v>18.154560836757042</v>
      </c>
      <c r="E15" s="74">
        <v>14.942930927790583</v>
      </c>
      <c r="F15" s="87">
        <v>14.725851766056042</v>
      </c>
      <c r="G15" s="87">
        <v>12.872206176507687</v>
      </c>
      <c r="H15" s="87">
        <v>16.960531776075506</v>
      </c>
      <c r="I15" s="74">
        <v>12.422235589911958</v>
      </c>
      <c r="J15" s="87">
        <v>11.004627275672719</v>
      </c>
      <c r="K15" s="87">
        <v>7.4328828626739858</v>
      </c>
      <c r="L15" s="87">
        <v>12.486825565825221</v>
      </c>
      <c r="M15" s="87">
        <v>8.1638061138082136</v>
      </c>
      <c r="N15" s="87">
        <v>16.731118586427851</v>
      </c>
      <c r="O15" s="74">
        <v>11.965032711834958</v>
      </c>
      <c r="P15" s="87" t="e">
        <v>#DIV/0!</v>
      </c>
      <c r="Q15" s="75">
        <v>13.29530655674103</v>
      </c>
    </row>
    <row r="16" spans="1:17">
      <c r="A16" s="76">
        <f t="shared" si="0"/>
        <v>2009</v>
      </c>
      <c r="B16" s="73">
        <v>9.5986695525151369</v>
      </c>
      <c r="C16" s="167">
        <v>8.7493969371860043</v>
      </c>
      <c r="D16" s="167">
        <v>11.264175650288703</v>
      </c>
      <c r="E16" s="74">
        <v>6.2611011349202368</v>
      </c>
      <c r="F16" s="167">
        <v>4.7278530776104599</v>
      </c>
      <c r="G16" s="167">
        <v>10.615483346018245</v>
      </c>
      <c r="H16" s="167">
        <v>12.507291452071929</v>
      </c>
      <c r="I16" s="74">
        <v>9.4690028306532952</v>
      </c>
      <c r="J16" s="167">
        <v>7.4783462018028004</v>
      </c>
      <c r="K16" s="167">
        <v>5.1056790312284068</v>
      </c>
      <c r="L16" s="167">
        <v>2.7190918259204753</v>
      </c>
      <c r="M16" s="167">
        <v>5.9532512487397726</v>
      </c>
      <c r="N16" s="167">
        <v>17.407446235320975</v>
      </c>
      <c r="O16" s="74">
        <v>9.0583763831807698</v>
      </c>
      <c r="P16" s="167" t="e">
        <v>#DIV/0!</v>
      </c>
      <c r="Q16" s="75">
        <v>8.5508819694396632</v>
      </c>
    </row>
    <row r="17" spans="1:17">
      <c r="A17" s="76">
        <v>2010</v>
      </c>
      <c r="B17" s="73">
        <v>10.248798449299352</v>
      </c>
      <c r="C17" s="167">
        <v>7.0358267049767678</v>
      </c>
      <c r="D17" s="167">
        <v>16.407334889054255</v>
      </c>
      <c r="E17" s="74">
        <v>10.59362527997517</v>
      </c>
      <c r="F17" s="167">
        <v>11.542289255893607</v>
      </c>
      <c r="G17" s="167">
        <v>9.1021094996158762</v>
      </c>
      <c r="H17" s="167">
        <v>6.5771991936460106</v>
      </c>
      <c r="I17" s="74">
        <v>12.148762442125596</v>
      </c>
      <c r="J17" s="167">
        <v>10.317237613425506</v>
      </c>
      <c r="K17" s="167">
        <v>9.1192206135693326</v>
      </c>
      <c r="L17" s="167">
        <v>12.113689417408992</v>
      </c>
      <c r="M17" s="167">
        <v>6.3233273384212518</v>
      </c>
      <c r="N17" s="167">
        <v>15.874073289296728</v>
      </c>
      <c r="O17" s="74">
        <v>12.097707183011073</v>
      </c>
      <c r="P17" s="167">
        <v>100</v>
      </c>
      <c r="Q17" s="75">
        <v>11.629945644901944</v>
      </c>
    </row>
    <row r="18" spans="1:17">
      <c r="A18" s="76">
        <v>2011</v>
      </c>
      <c r="B18" s="73">
        <v>10.650316299568189</v>
      </c>
      <c r="C18" s="167">
        <v>10.499787882661353</v>
      </c>
      <c r="D18" s="167">
        <v>10.915616711828346</v>
      </c>
      <c r="E18" s="74">
        <v>7.1697309399097149</v>
      </c>
      <c r="F18" s="167">
        <v>6.126629014108997</v>
      </c>
      <c r="G18" s="167">
        <v>17.50331812145788</v>
      </c>
      <c r="H18" s="167">
        <v>8.286624571010579</v>
      </c>
      <c r="I18" s="74">
        <v>10.639995762644302</v>
      </c>
      <c r="J18" s="167">
        <v>10.611031091893766</v>
      </c>
      <c r="K18" s="167">
        <v>10.489315084402932</v>
      </c>
      <c r="L18" s="167">
        <v>11.219929907227431</v>
      </c>
      <c r="M18" s="167">
        <v>8.4583132679832165</v>
      </c>
      <c r="N18" s="167">
        <v>11.03144201193887</v>
      </c>
      <c r="O18" s="74">
        <v>9.7165083286072527</v>
      </c>
      <c r="P18" s="167">
        <v>50</v>
      </c>
      <c r="Q18" s="75">
        <v>9.6712235107280797</v>
      </c>
    </row>
    <row r="19" spans="1:17">
      <c r="A19" s="76">
        <v>2012</v>
      </c>
      <c r="B19" s="73">
        <v>12.663395357256125</v>
      </c>
      <c r="C19" s="167">
        <v>8.7547192465685963</v>
      </c>
      <c r="D19" s="167">
        <v>19.526456390997229</v>
      </c>
      <c r="E19" s="74">
        <v>9.3772860767587431</v>
      </c>
      <c r="F19" s="167">
        <v>8.967031431334</v>
      </c>
      <c r="G19" s="167">
        <v>13.730025939581983</v>
      </c>
      <c r="H19" s="167">
        <v>9.508157222138907</v>
      </c>
      <c r="I19" s="74">
        <v>7.6832670258385596</v>
      </c>
      <c r="J19" s="167">
        <v>9.093558664121888</v>
      </c>
      <c r="K19" s="167">
        <v>6.8715626423445091</v>
      </c>
      <c r="L19" s="167">
        <v>7.4099946110193562</v>
      </c>
      <c r="M19" s="167">
        <v>6.918430710597864</v>
      </c>
      <c r="N19" s="167">
        <v>7.623148986254134</v>
      </c>
      <c r="O19" s="74"/>
      <c r="P19" s="167"/>
      <c r="Q19" s="75">
        <v>8.3570050406039975</v>
      </c>
    </row>
    <row r="20" spans="1:17">
      <c r="A20" s="76">
        <v>2013</v>
      </c>
      <c r="B20" s="73">
        <v>7.7809043863538294</v>
      </c>
      <c r="C20" s="167">
        <v>7.187963249037205</v>
      </c>
      <c r="D20" s="167">
        <v>8.7281962915110611</v>
      </c>
      <c r="E20" s="74">
        <v>9.3526037911635989</v>
      </c>
      <c r="F20" s="167">
        <v>9.6624011371903844</v>
      </c>
      <c r="G20" s="167">
        <v>10.396078979787998</v>
      </c>
      <c r="H20" s="167">
        <v>7.3411673219036881</v>
      </c>
      <c r="I20" s="74">
        <v>9.2775737548505237</v>
      </c>
      <c r="J20" s="167">
        <v>6.3918675579666671</v>
      </c>
      <c r="K20" s="167">
        <v>7.5015414101840596</v>
      </c>
      <c r="L20" s="167">
        <v>11.960742114025019</v>
      </c>
      <c r="M20" s="167">
        <v>7.2928669233395542</v>
      </c>
      <c r="N20" s="167">
        <v>10.361503501777044</v>
      </c>
      <c r="O20" s="74">
        <v>8.680593741705648</v>
      </c>
      <c r="P20" s="167">
        <v>33.333333333333329</v>
      </c>
      <c r="Q20" s="75">
        <v>9.2322050589256648</v>
      </c>
    </row>
    <row r="21" spans="1:17" ht="39" thickBot="1">
      <c r="A21" s="88" t="s">
        <v>18</v>
      </c>
      <c r="B21" s="89">
        <f>AVERAGE(B3:B20)</f>
        <v>8.8432478321232093</v>
      </c>
      <c r="C21" s="141">
        <f t="shared" ref="C21:Q21" si="1">AVERAGE(C3:C20)</f>
        <v>7.9053120903389509</v>
      </c>
      <c r="D21" s="141">
        <f t="shared" si="1"/>
        <v>10.938834446945485</v>
      </c>
      <c r="E21" s="90">
        <f t="shared" si="1"/>
        <v>8.9920303065639189</v>
      </c>
      <c r="F21" s="141">
        <f t="shared" si="1"/>
        <v>8.9863130787989078</v>
      </c>
      <c r="G21" s="141">
        <f t="shared" si="1"/>
        <v>11.141903742154645</v>
      </c>
      <c r="H21" s="141">
        <f t="shared" si="1"/>
        <v>8.8571852498328045</v>
      </c>
      <c r="I21" s="90">
        <f t="shared" si="1"/>
        <v>10.605577332608453</v>
      </c>
      <c r="J21" s="141">
        <f t="shared" si="1"/>
        <v>10.159445879619645</v>
      </c>
      <c r="K21" s="141">
        <f t="shared" si="1"/>
        <v>8.01593344707317</v>
      </c>
      <c r="L21" s="141">
        <f t="shared" si="1"/>
        <v>13.187390840064698</v>
      </c>
      <c r="M21" s="141">
        <f t="shared" si="1"/>
        <v>10.10025227267602</v>
      </c>
      <c r="N21" s="141">
        <f t="shared" si="1"/>
        <v>10.953495859477757</v>
      </c>
      <c r="O21" s="90">
        <f t="shared" si="1"/>
        <v>9.9660458152099825</v>
      </c>
      <c r="P21" s="141" t="e">
        <f t="shared" si="1"/>
        <v>#DIV/0!</v>
      </c>
      <c r="Q21" s="91">
        <f t="shared" si="1"/>
        <v>10.01055222973233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78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6.25" customHeight="1" thickBot="1">
      <c r="A1" s="214" t="s">
        <v>181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6"/>
      <c r="O1" s="216"/>
      <c r="P1" s="216"/>
      <c r="Q1" s="217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>
      <c r="A3" s="76" t="s">
        <v>108</v>
      </c>
      <c r="B3" s="73">
        <v>4.3516075370135336</v>
      </c>
      <c r="C3" s="87">
        <v>0.39013712489724534</v>
      </c>
      <c r="D3" s="87">
        <v>15.435128980488782</v>
      </c>
      <c r="E3" s="74">
        <v>8.3637232019338068</v>
      </c>
      <c r="F3" s="87">
        <v>9.1443259466222084</v>
      </c>
      <c r="G3" s="87">
        <v>22.664357882074032</v>
      </c>
      <c r="H3" s="87">
        <v>1.0039553689232423</v>
      </c>
      <c r="I3" s="74">
        <v>14.096958922048522</v>
      </c>
      <c r="J3" s="87">
        <v>12.879610039607373</v>
      </c>
      <c r="K3" s="87">
        <v>14.622230759410812</v>
      </c>
      <c r="L3" s="87">
        <v>12.354719397673925</v>
      </c>
      <c r="M3" s="87">
        <v>11.726427785446825</v>
      </c>
      <c r="N3" s="87">
        <v>15.747506919314539</v>
      </c>
      <c r="O3" s="74">
        <v>11.928833691032155</v>
      </c>
      <c r="P3" s="87"/>
      <c r="Q3" s="75">
        <v>11.68825070320608</v>
      </c>
    </row>
    <row r="4" spans="1:17">
      <c r="A4" s="76" t="s">
        <v>113</v>
      </c>
      <c r="B4" s="73">
        <v>3.0743159254202816</v>
      </c>
      <c r="C4" s="87">
        <v>0.3744617824250997</v>
      </c>
      <c r="D4" s="87">
        <v>11.053183536014682</v>
      </c>
      <c r="E4" s="74">
        <v>7.1283804016167105</v>
      </c>
      <c r="F4" s="87">
        <v>7.8533136628940499</v>
      </c>
      <c r="G4" s="87">
        <v>21.509708725777823</v>
      </c>
      <c r="H4" s="87">
        <v>-0.29964755197773479</v>
      </c>
      <c r="I4" s="74">
        <v>15.558869908351561</v>
      </c>
      <c r="J4" s="87">
        <v>6.8228615538702879</v>
      </c>
      <c r="K4" s="87">
        <v>11.924686315433883</v>
      </c>
      <c r="L4" s="87">
        <v>13.103847623142581</v>
      </c>
      <c r="M4" s="87">
        <v>12.121184660507437</v>
      </c>
      <c r="N4" s="87">
        <v>23.510584039392803</v>
      </c>
      <c r="O4" s="74">
        <v>12.964946401378729</v>
      </c>
      <c r="P4" s="87"/>
      <c r="Q4" s="75">
        <v>12.16759156402707</v>
      </c>
    </row>
    <row r="5" spans="1:17">
      <c r="A5" s="76" t="s">
        <v>114</v>
      </c>
      <c r="B5" s="73">
        <v>2.4952224906269236</v>
      </c>
      <c r="C5" s="87">
        <v>0.36872414995269331</v>
      </c>
      <c r="D5" s="87">
        <v>8.3283338323862637</v>
      </c>
      <c r="E5" s="74">
        <v>7.1484087115019923</v>
      </c>
      <c r="F5" s="87">
        <v>7.309467541167046</v>
      </c>
      <c r="G5" s="87">
        <v>21.979991941592601</v>
      </c>
      <c r="H5" s="87">
        <v>1.7353517128905174</v>
      </c>
      <c r="I5" s="74">
        <v>15.264652501372078</v>
      </c>
      <c r="J5" s="87">
        <v>6.0144519548795188</v>
      </c>
      <c r="K5" s="87">
        <v>10.848918065016589</v>
      </c>
      <c r="L5" s="87">
        <v>13.048179650507519</v>
      </c>
      <c r="M5" s="87">
        <v>11.961040049681307</v>
      </c>
      <c r="N5" s="87">
        <v>23.921700420736673</v>
      </c>
      <c r="O5" s="74">
        <v>12.531093828170365</v>
      </c>
      <c r="P5" s="87"/>
      <c r="Q5" s="75">
        <v>11.917197169622819</v>
      </c>
    </row>
    <row r="6" spans="1:17">
      <c r="A6" s="76" t="s">
        <v>115</v>
      </c>
      <c r="B6" s="73">
        <v>2.5357530747609704</v>
      </c>
      <c r="C6" s="87">
        <v>0.40211180510455807</v>
      </c>
      <c r="D6" s="87">
        <v>7.5774140032536588</v>
      </c>
      <c r="E6" s="74">
        <v>3.3312844191165416</v>
      </c>
      <c r="F6" s="87">
        <v>2.642775719446592</v>
      </c>
      <c r="G6" s="87">
        <v>22.951986751022723</v>
      </c>
      <c r="H6" s="87">
        <v>0.71322490429534735</v>
      </c>
      <c r="I6" s="74">
        <v>14.761725407884388</v>
      </c>
      <c r="J6" s="87">
        <v>3.9715013169881268</v>
      </c>
      <c r="K6" s="87">
        <v>10.543730116991016</v>
      </c>
      <c r="L6" s="87">
        <v>13.038375177289584</v>
      </c>
      <c r="M6" s="87">
        <v>12.21580881932843</v>
      </c>
      <c r="N6" s="87">
        <v>24.614985720589804</v>
      </c>
      <c r="O6" s="74">
        <v>11.347674690906906</v>
      </c>
      <c r="P6" s="87"/>
      <c r="Q6" s="75">
        <v>10.240086129543291</v>
      </c>
    </row>
    <row r="7" spans="1:17">
      <c r="A7" s="76" t="s">
        <v>116</v>
      </c>
      <c r="B7" s="73">
        <v>6.7625847087871183</v>
      </c>
      <c r="C7" s="87">
        <v>5.7290843768867044</v>
      </c>
      <c r="D7" s="87">
        <v>9.2772780084627726</v>
      </c>
      <c r="E7" s="74">
        <v>5.2284482456962262</v>
      </c>
      <c r="F7" s="87">
        <v>4.432769876741899</v>
      </c>
      <c r="G7" s="87">
        <v>9.683730658645981</v>
      </c>
      <c r="H7" s="87">
        <v>7.5234513077984051</v>
      </c>
      <c r="I7" s="74">
        <v>12.349702981741718</v>
      </c>
      <c r="J7" s="87">
        <v>6.8700500011016992</v>
      </c>
      <c r="K7" s="87">
        <v>10.402127782362578</v>
      </c>
      <c r="L7" s="87">
        <v>16.299019412555907</v>
      </c>
      <c r="M7" s="87">
        <v>15.61414579226145</v>
      </c>
      <c r="N7" s="87">
        <v>13.493371861909424</v>
      </c>
      <c r="O7" s="74">
        <v>11.526872909029725</v>
      </c>
      <c r="P7" s="87"/>
      <c r="Q7" s="75">
        <v>9.8115373824964838</v>
      </c>
    </row>
    <row r="8" spans="1:17">
      <c r="A8" s="76" t="s">
        <v>117</v>
      </c>
      <c r="B8" s="73">
        <v>6.7340617423556948</v>
      </c>
      <c r="C8" s="87">
        <v>5.7826405205897133</v>
      </c>
      <c r="D8" s="87">
        <v>9.2754206749137822</v>
      </c>
      <c r="E8" s="74">
        <v>7.9846419888952633</v>
      </c>
      <c r="F8" s="87">
        <v>7.2754524774989227</v>
      </c>
      <c r="G8" s="87">
        <v>9.9185891292464827</v>
      </c>
      <c r="H8" s="87">
        <v>10.563136495880212</v>
      </c>
      <c r="I8" s="74">
        <v>8.871323375004037</v>
      </c>
      <c r="J8" s="87">
        <v>9.6136206030592053</v>
      </c>
      <c r="K8" s="87">
        <v>5.7021120989175031</v>
      </c>
      <c r="L8" s="87">
        <v>16.320602985526829</v>
      </c>
      <c r="M8" s="87">
        <v>14.997899013066087</v>
      </c>
      <c r="N8" s="87">
        <v>5.7404854937750338</v>
      </c>
      <c r="O8" s="74">
        <v>9.9432308240833507</v>
      </c>
      <c r="P8" s="87"/>
      <c r="Q8" s="75">
        <v>8.4901018242498267</v>
      </c>
    </row>
    <row r="9" spans="1:17">
      <c r="A9" s="76" t="s">
        <v>118</v>
      </c>
      <c r="B9" s="73">
        <v>7.1024292534190749</v>
      </c>
      <c r="C9" s="87">
        <v>5.8174751023916684</v>
      </c>
      <c r="D9" s="87">
        <v>10.368151088234523</v>
      </c>
      <c r="E9" s="74">
        <v>6.3823105694294213</v>
      </c>
      <c r="F9" s="87">
        <v>5.3996482034078559</v>
      </c>
      <c r="G9" s="87">
        <v>8.5536163357440067</v>
      </c>
      <c r="H9" s="87">
        <v>10.297510275678375</v>
      </c>
      <c r="I9" s="74">
        <v>9.2650422435040838</v>
      </c>
      <c r="J9" s="87">
        <v>10.62919167929592</v>
      </c>
      <c r="K9" s="87">
        <v>6.0464077863247558</v>
      </c>
      <c r="L9" s="87">
        <v>14.096984360437057</v>
      </c>
      <c r="M9" s="87">
        <v>14.505843744102719</v>
      </c>
      <c r="N9" s="87">
        <v>6.9266595463327123</v>
      </c>
      <c r="O9" s="74">
        <v>9.8357017728628779</v>
      </c>
      <c r="P9" s="87"/>
      <c r="Q9" s="75">
        <v>8.259235557833831</v>
      </c>
    </row>
    <row r="10" spans="1:17">
      <c r="A10" s="76" t="s">
        <v>119</v>
      </c>
      <c r="B10" s="73">
        <v>7.1532383374300235</v>
      </c>
      <c r="C10" s="87">
        <v>5.7174891715949085</v>
      </c>
      <c r="D10" s="87">
        <v>10.319541912064356</v>
      </c>
      <c r="E10" s="74">
        <v>7.2993536508210433</v>
      </c>
      <c r="F10" s="87">
        <v>6.4030083542873779</v>
      </c>
      <c r="G10" s="87">
        <v>8.207766248958988</v>
      </c>
      <c r="H10" s="87">
        <v>11.316720907367992</v>
      </c>
      <c r="I10" s="74">
        <v>9.601533772087226</v>
      </c>
      <c r="J10" s="87">
        <v>11.876130413448278</v>
      </c>
      <c r="K10" s="87">
        <v>5.7706902989588871</v>
      </c>
      <c r="L10" s="87">
        <v>14.905881120400174</v>
      </c>
      <c r="M10" s="87">
        <v>14.26764935408778</v>
      </c>
      <c r="N10" s="87">
        <v>7.0119317090783175</v>
      </c>
      <c r="O10" s="74">
        <v>10.254934211490415</v>
      </c>
      <c r="P10" s="87"/>
      <c r="Q10" s="75">
        <v>8.7494595350760083</v>
      </c>
    </row>
    <row r="11" spans="1:17">
      <c r="A11" s="76" t="s">
        <v>120</v>
      </c>
      <c r="B11" s="73">
        <v>16.27045792681103</v>
      </c>
      <c r="C11" s="87">
        <v>20.118992652413219</v>
      </c>
      <c r="D11" s="87">
        <v>7.2103281953767073</v>
      </c>
      <c r="E11" s="74">
        <v>8.9950840619565167</v>
      </c>
      <c r="F11" s="87">
        <v>12.578947386767988</v>
      </c>
      <c r="G11" s="87">
        <v>-0.20348715814424867</v>
      </c>
      <c r="H11" s="87">
        <v>-4.4156419625029164</v>
      </c>
      <c r="I11" s="74">
        <v>10.690912469858571</v>
      </c>
      <c r="J11" s="87">
        <v>6.0488291745104092</v>
      </c>
      <c r="K11" s="87">
        <v>5.0415133450361083</v>
      </c>
      <c r="L11" s="87">
        <v>21.96374301735063</v>
      </c>
      <c r="M11" s="87">
        <v>9.9646838233688495</v>
      </c>
      <c r="N11" s="87">
        <v>11.510684550273306</v>
      </c>
      <c r="O11" s="74">
        <v>9.6505122979737319</v>
      </c>
      <c r="P11" s="87"/>
      <c r="Q11" s="75">
        <v>10.461547466808922</v>
      </c>
    </row>
    <row r="12" spans="1:17">
      <c r="A12" s="76" t="s">
        <v>121</v>
      </c>
      <c r="B12" s="73">
        <v>16.378862424115855</v>
      </c>
      <c r="C12" s="87">
        <v>20.153936060385632</v>
      </c>
      <c r="D12" s="87">
        <v>6.6174982141812579</v>
      </c>
      <c r="E12" s="74">
        <v>9.6274861614126923</v>
      </c>
      <c r="F12" s="87">
        <v>13.512194431632501</v>
      </c>
      <c r="G12" s="87">
        <v>-4.9807843824162049E-2</v>
      </c>
      <c r="H12" s="87">
        <v>-4.3175550786044923</v>
      </c>
      <c r="I12" s="74">
        <v>10.503101457988766</v>
      </c>
      <c r="J12" s="87">
        <v>4.0285507848745388</v>
      </c>
      <c r="K12" s="87">
        <v>8.9034676015491581</v>
      </c>
      <c r="L12" s="87">
        <v>18.723094171824144</v>
      </c>
      <c r="M12" s="87">
        <v>8.7882956899770566</v>
      </c>
      <c r="N12" s="87">
        <v>11.596816847776289</v>
      </c>
      <c r="O12" s="74">
        <v>9.4952935058532759</v>
      </c>
      <c r="P12" s="87"/>
      <c r="Q12" s="75">
        <v>10.542240752364252</v>
      </c>
    </row>
    <row r="13" spans="1:17">
      <c r="A13" s="76" t="s">
        <v>122</v>
      </c>
      <c r="B13" s="73">
        <v>15.427196130302463</v>
      </c>
      <c r="C13" s="87">
        <v>20.091014337760569</v>
      </c>
      <c r="D13" s="87">
        <v>4.062788598404647</v>
      </c>
      <c r="E13" s="74">
        <v>8.9326323676660664</v>
      </c>
      <c r="F13" s="87">
        <v>12.506910983993111</v>
      </c>
      <c r="G13" s="87">
        <v>1.0388576705464567</v>
      </c>
      <c r="H13" s="87">
        <v>-4.5920062483510309</v>
      </c>
      <c r="I13" s="74">
        <v>10.614807182856769</v>
      </c>
      <c r="J13" s="87">
        <v>8.9039839200362696</v>
      </c>
      <c r="K13" s="87">
        <v>7.4258069964147522</v>
      </c>
      <c r="L13" s="87">
        <v>20.589650692071697</v>
      </c>
      <c r="M13" s="87">
        <v>9.7815260408961109</v>
      </c>
      <c r="N13" s="87">
        <v>9.4285190198666946</v>
      </c>
      <c r="O13" s="74">
        <v>9.274915736967877</v>
      </c>
      <c r="P13" s="87"/>
      <c r="Q13" s="75">
        <v>10.34636337290528</v>
      </c>
    </row>
    <row r="14" spans="1:17">
      <c r="A14" s="76" t="s">
        <v>123</v>
      </c>
      <c r="B14" s="73">
        <v>15.441963798362135</v>
      </c>
      <c r="C14" s="87">
        <v>20.074094161860611</v>
      </c>
      <c r="D14" s="87">
        <v>5.6527200571007539</v>
      </c>
      <c r="E14" s="74">
        <v>10.370225237107121</v>
      </c>
      <c r="F14" s="87">
        <v>14.345184975750325</v>
      </c>
      <c r="G14" s="87">
        <v>3.3911881013445502</v>
      </c>
      <c r="H14" s="87">
        <v>-5.5825464228786865</v>
      </c>
      <c r="I14" s="74">
        <v>10.644773512177585</v>
      </c>
      <c r="J14" s="87">
        <v>15.154721715242903</v>
      </c>
      <c r="K14" s="87">
        <v>7.1017137246776478</v>
      </c>
      <c r="L14" s="87">
        <v>14.939562105360626</v>
      </c>
      <c r="M14" s="87">
        <v>9.6133351572897947</v>
      </c>
      <c r="N14" s="87">
        <v>8.6087698019288705</v>
      </c>
      <c r="O14" s="74">
        <v>9.7547896698800738</v>
      </c>
      <c r="P14" s="87"/>
      <c r="Q14" s="75">
        <v>10.77786963709883</v>
      </c>
    </row>
    <row r="15" spans="1:17">
      <c r="A15" s="76" t="s">
        <v>124</v>
      </c>
      <c r="B15" s="73">
        <v>-0.4401868746548106</v>
      </c>
      <c r="C15" s="87">
        <v>-0.83751660868007505</v>
      </c>
      <c r="D15" s="87">
        <v>0.60782240769643636</v>
      </c>
      <c r="E15" s="74">
        <v>6.4083954455147234</v>
      </c>
      <c r="F15" s="87">
        <v>6.690369253998127</v>
      </c>
      <c r="G15" s="87">
        <v>20.655444550959462</v>
      </c>
      <c r="H15" s="87">
        <v>-0.18489191324509655</v>
      </c>
      <c r="I15" s="74">
        <v>7.8393201437479885</v>
      </c>
      <c r="J15" s="87">
        <v>14.291565420901092</v>
      </c>
      <c r="K15" s="87">
        <v>2.9753336713099166</v>
      </c>
      <c r="L15" s="87">
        <v>15.268404216556627</v>
      </c>
      <c r="M15" s="87">
        <v>12.27226942086625</v>
      </c>
      <c r="N15" s="87">
        <v>3.0511822585874544</v>
      </c>
      <c r="O15" s="74">
        <v>8.4672097140118208</v>
      </c>
      <c r="P15" s="87"/>
      <c r="Q15" s="75">
        <v>6.9700751821251377</v>
      </c>
    </row>
    <row r="16" spans="1:17">
      <c r="A16" s="76" t="s">
        <v>125</v>
      </c>
      <c r="B16" s="73">
        <v>0.31592610197594168</v>
      </c>
      <c r="C16" s="87">
        <v>-1.740243080947466</v>
      </c>
      <c r="D16" s="87">
        <v>6.3076728701442111</v>
      </c>
      <c r="E16" s="74">
        <v>5.0056455366804267</v>
      </c>
      <c r="F16" s="87">
        <v>6.260299397628331</v>
      </c>
      <c r="G16" s="87">
        <v>11.681600896103934</v>
      </c>
      <c r="H16" s="87">
        <v>-4.2271828331520034</v>
      </c>
      <c r="I16" s="74">
        <v>9.0884206865634276</v>
      </c>
      <c r="J16" s="87">
        <v>24.926557450847493</v>
      </c>
      <c r="K16" s="87">
        <v>2.1671501541714657</v>
      </c>
      <c r="L16" s="87">
        <v>13.107771451738099</v>
      </c>
      <c r="M16" s="87">
        <v>11.994709727682595</v>
      </c>
      <c r="N16" s="87">
        <v>2.9897442184938465</v>
      </c>
      <c r="O16" s="74">
        <v>9.3322384053975771</v>
      </c>
      <c r="P16" s="87"/>
      <c r="Q16" s="75">
        <v>7.3886790198372072</v>
      </c>
    </row>
    <row r="17" spans="1:17">
      <c r="A17" s="76" t="s">
        <v>126</v>
      </c>
      <c r="B17" s="73">
        <v>-1.2284541488598273</v>
      </c>
      <c r="C17" s="87">
        <v>-4.8092211605707416</v>
      </c>
      <c r="D17" s="87">
        <v>8.8407768243419849</v>
      </c>
      <c r="E17" s="74">
        <v>4.0102175999227176</v>
      </c>
      <c r="F17" s="87">
        <v>5.3495517141381388</v>
      </c>
      <c r="G17" s="87">
        <v>9.3079337050565734</v>
      </c>
      <c r="H17" s="87">
        <v>-5.3516442244144455</v>
      </c>
      <c r="I17" s="74">
        <v>8.3473079254308598</v>
      </c>
      <c r="J17" s="87">
        <v>19.417523024624696</v>
      </c>
      <c r="K17" s="87">
        <v>3.5078204352740809</v>
      </c>
      <c r="L17" s="87">
        <v>12.192417323419855</v>
      </c>
      <c r="M17" s="87">
        <v>11.90235370520149</v>
      </c>
      <c r="N17" s="87">
        <v>2.7863691686420577</v>
      </c>
      <c r="O17" s="74">
        <v>8.5673157279297101</v>
      </c>
      <c r="P17" s="87"/>
      <c r="Q17" s="75">
        <v>6.5323981779799629</v>
      </c>
    </row>
    <row r="18" spans="1:17">
      <c r="A18" s="76" t="s">
        <v>127</v>
      </c>
      <c r="B18" s="73">
        <v>-2.9843572552062017</v>
      </c>
      <c r="C18" s="87">
        <v>-5.6107874278683498</v>
      </c>
      <c r="D18" s="87">
        <v>3.3238051254187244</v>
      </c>
      <c r="E18" s="74">
        <v>5.2297004231080528</v>
      </c>
      <c r="F18" s="87">
        <v>5.8017872578079253</v>
      </c>
      <c r="G18" s="87">
        <v>21.549170280184885</v>
      </c>
      <c r="H18" s="87">
        <v>-4.3586941897812812</v>
      </c>
      <c r="I18" s="74">
        <v>7.5371937914850626</v>
      </c>
      <c r="J18" s="87">
        <v>14.128422021289619</v>
      </c>
      <c r="K18" s="87">
        <v>3.1009997438574506</v>
      </c>
      <c r="L18" s="87">
        <v>12.54165899536719</v>
      </c>
      <c r="M18" s="87">
        <v>11.650486952876323</v>
      </c>
      <c r="N18" s="87">
        <v>2.6524041526885291</v>
      </c>
      <c r="O18" s="74">
        <v>7.918013697467825</v>
      </c>
      <c r="P18" s="87"/>
      <c r="Q18" s="75">
        <v>6.3071707937419177</v>
      </c>
    </row>
    <row r="19" spans="1:17">
      <c r="A19" s="76" t="s">
        <v>156</v>
      </c>
      <c r="B19" s="73">
        <v>5.7335795127627236</v>
      </c>
      <c r="C19" s="87">
        <v>3.4422255411351417</v>
      </c>
      <c r="D19" s="87">
        <v>11.690501231982889</v>
      </c>
      <c r="E19" s="74">
        <v>7.9370341600689089</v>
      </c>
      <c r="F19" s="87">
        <v>9.3079055155934896</v>
      </c>
      <c r="G19" s="87">
        <v>6.8478935578548397</v>
      </c>
      <c r="H19" s="87">
        <v>0.43970103808752931</v>
      </c>
      <c r="I19" s="74">
        <v>9.7283805569756332</v>
      </c>
      <c r="J19" s="87">
        <v>16.246207823255034</v>
      </c>
      <c r="K19" s="87">
        <v>6.2380936942337177</v>
      </c>
      <c r="L19" s="87">
        <v>7.9299229262995183</v>
      </c>
      <c r="M19" s="87">
        <v>14.688261344026177</v>
      </c>
      <c r="N19" s="87">
        <v>7.2564060778055275</v>
      </c>
      <c r="O19" s="74">
        <v>9.3877890857662347</v>
      </c>
      <c r="P19" s="87"/>
      <c r="Q19" s="75">
        <v>8.9981896257262655</v>
      </c>
    </row>
    <row r="20" spans="1:17">
      <c r="A20" s="76" t="s">
        <v>157</v>
      </c>
      <c r="B20" s="73">
        <v>6.2176733978601089</v>
      </c>
      <c r="C20" s="87">
        <v>5.4472421262096713</v>
      </c>
      <c r="D20" s="87">
        <v>8.2927760285434804</v>
      </c>
      <c r="E20" s="74">
        <v>9.2325562680809306</v>
      </c>
      <c r="F20" s="87">
        <v>10.827105484792735</v>
      </c>
      <c r="G20" s="87">
        <v>7.8550962380639149</v>
      </c>
      <c r="H20" s="87">
        <v>0.40541597376048527</v>
      </c>
      <c r="I20" s="74">
        <v>9.6039572156649928</v>
      </c>
      <c r="J20" s="87">
        <v>14.577446683289141</v>
      </c>
      <c r="K20" s="87">
        <v>6.7655649032944618</v>
      </c>
      <c r="L20" s="87">
        <v>8.6844553102083424</v>
      </c>
      <c r="M20" s="87">
        <v>16.818733332949247</v>
      </c>
      <c r="N20" s="87">
        <v>6.3458150491238836</v>
      </c>
      <c r="O20" s="74">
        <v>9.4007786313561006</v>
      </c>
      <c r="P20" s="87"/>
      <c r="Q20" s="75">
        <v>9.3231644662455881</v>
      </c>
    </row>
    <row r="21" spans="1:17">
      <c r="A21" s="76" t="s">
        <v>158</v>
      </c>
      <c r="B21" s="73">
        <v>6.6132988211163148</v>
      </c>
      <c r="C21" s="87">
        <v>6.6984531655653479</v>
      </c>
      <c r="D21" s="87">
        <v>6.4038729664425365</v>
      </c>
      <c r="E21" s="74">
        <v>10.005881156918671</v>
      </c>
      <c r="F21" s="87">
        <v>11.059294857902916</v>
      </c>
      <c r="G21" s="87">
        <v>10.746891290121088</v>
      </c>
      <c r="H21" s="87">
        <v>3.3005343960600517</v>
      </c>
      <c r="I21" s="74">
        <v>9.4591409083589983</v>
      </c>
      <c r="J21" s="87">
        <v>12.31136397700122</v>
      </c>
      <c r="K21" s="87">
        <v>6.0806702893416524</v>
      </c>
      <c r="L21" s="87">
        <v>9.9992679688572412</v>
      </c>
      <c r="M21" s="87">
        <v>14.914538410803601</v>
      </c>
      <c r="N21" s="87">
        <v>7.3257193909622931</v>
      </c>
      <c r="O21" s="74">
        <v>9.4632575966921308</v>
      </c>
      <c r="P21" s="87"/>
      <c r="Q21" s="75">
        <v>9.4795745449735414</v>
      </c>
    </row>
    <row r="22" spans="1:17">
      <c r="A22" s="76" t="s">
        <v>159</v>
      </c>
      <c r="B22" s="73">
        <v>7.5299859006212184</v>
      </c>
      <c r="C22" s="87">
        <v>6.6000795758591426</v>
      </c>
      <c r="D22" s="87">
        <v>9.5703053907034583</v>
      </c>
      <c r="E22" s="74">
        <v>8.2831398965508178</v>
      </c>
      <c r="F22" s="87">
        <v>9.5986621880424394</v>
      </c>
      <c r="G22" s="87">
        <v>2.5768025333278457</v>
      </c>
      <c r="H22" s="87">
        <v>2.9387570974483488</v>
      </c>
      <c r="I22" s="74">
        <v>9.4322075995142427</v>
      </c>
      <c r="J22" s="87">
        <v>11.079376455156797</v>
      </c>
      <c r="K22" s="87">
        <v>5.7776858113507865</v>
      </c>
      <c r="L22" s="87">
        <v>11.637565646854917</v>
      </c>
      <c r="M22" s="87">
        <v>13.873381630547824</v>
      </c>
      <c r="N22" s="87">
        <v>7.5848788550897108</v>
      </c>
      <c r="O22" s="74">
        <v>9.2294887836838448</v>
      </c>
      <c r="P22" s="87"/>
      <c r="Q22" s="75">
        <v>8.9907584067748392</v>
      </c>
    </row>
    <row r="23" spans="1:17">
      <c r="A23" s="76" t="s">
        <v>128</v>
      </c>
      <c r="B23" s="73">
        <v>11.228570353993883</v>
      </c>
      <c r="C23" s="87">
        <v>11.571728802868375</v>
      </c>
      <c r="D23" s="87">
        <v>10.40233072714237</v>
      </c>
      <c r="E23" s="74">
        <v>9.5134571534762582</v>
      </c>
      <c r="F23" s="87">
        <v>7.8315807408054745</v>
      </c>
      <c r="G23" s="87">
        <v>5.6902550080568801</v>
      </c>
      <c r="H23" s="87">
        <v>21.894485296884973</v>
      </c>
      <c r="I23" s="74">
        <v>9.9382903421181936</v>
      </c>
      <c r="J23" s="87">
        <v>11.32990183637752</v>
      </c>
      <c r="K23" s="87">
        <v>7.6916580770484257</v>
      </c>
      <c r="L23" s="87">
        <v>9.5548890749656152</v>
      </c>
      <c r="M23" s="87">
        <v>13.915703243642255</v>
      </c>
      <c r="N23" s="87">
        <v>8.9264648557489483</v>
      </c>
      <c r="O23" s="74">
        <v>8.5726528654261518</v>
      </c>
      <c r="P23" s="87"/>
      <c r="Q23" s="75">
        <v>9.8757173222180175</v>
      </c>
    </row>
    <row r="24" spans="1:17">
      <c r="A24" s="76" t="s">
        <v>129</v>
      </c>
      <c r="B24" s="73">
        <v>10.271982146621342</v>
      </c>
      <c r="C24" s="87">
        <v>10.090790173702349</v>
      </c>
      <c r="D24" s="87">
        <v>10.747186457027949</v>
      </c>
      <c r="E24" s="74">
        <v>8.177330649686624</v>
      </c>
      <c r="F24" s="87">
        <v>6.4390738579173945</v>
      </c>
      <c r="G24" s="87">
        <v>3.8866121038896297</v>
      </c>
      <c r="H24" s="87">
        <v>21.578497951914883</v>
      </c>
      <c r="I24" s="74">
        <v>8.1384748343513955</v>
      </c>
      <c r="J24" s="87">
        <v>6.0464863883838111</v>
      </c>
      <c r="K24" s="87">
        <v>6.2807386836632437</v>
      </c>
      <c r="L24" s="87">
        <v>10.175835303634068</v>
      </c>
      <c r="M24" s="87">
        <v>10.464055814403018</v>
      </c>
      <c r="N24" s="87">
        <v>8.3330422417093857</v>
      </c>
      <c r="O24" s="74">
        <v>7.1163999625204903</v>
      </c>
      <c r="P24" s="87"/>
      <c r="Q24" s="75">
        <v>8.2551572004091778</v>
      </c>
    </row>
    <row r="25" spans="1:17">
      <c r="A25" s="76" t="s">
        <v>130</v>
      </c>
      <c r="B25" s="73">
        <v>9.7300194648117575</v>
      </c>
      <c r="C25" s="87">
        <v>8.765758626018636</v>
      </c>
      <c r="D25" s="87">
        <v>12.10805698857089</v>
      </c>
      <c r="E25" s="74">
        <v>7.6201117103824476</v>
      </c>
      <c r="F25" s="87">
        <v>5.9006874695967229</v>
      </c>
      <c r="G25" s="87">
        <v>2.070041287195616</v>
      </c>
      <c r="H25" s="87">
        <v>21.503118640798082</v>
      </c>
      <c r="I25" s="74">
        <v>7.9976985848049287</v>
      </c>
      <c r="J25" s="87">
        <v>5.5142038517502154</v>
      </c>
      <c r="K25" s="87">
        <v>5.608844799719785</v>
      </c>
      <c r="L25" s="87">
        <v>13.840529863032558</v>
      </c>
      <c r="M25" s="87">
        <v>8.1605105466522421</v>
      </c>
      <c r="N25" s="87">
        <v>7.7084580531890587</v>
      </c>
      <c r="O25" s="74">
        <v>7.0586023617574556</v>
      </c>
      <c r="P25" s="87"/>
      <c r="Q25" s="75">
        <v>7.9693293660047031</v>
      </c>
    </row>
    <row r="26" spans="1:17">
      <c r="A26" s="76" t="s">
        <v>131</v>
      </c>
      <c r="B26" s="73">
        <v>10.069556686849438</v>
      </c>
      <c r="C26" s="87">
        <v>8.5221083254712386</v>
      </c>
      <c r="D26" s="87">
        <v>13.372794176242991</v>
      </c>
      <c r="E26" s="74">
        <v>8.0655503346666926</v>
      </c>
      <c r="F26" s="87">
        <v>6.5017417207592754</v>
      </c>
      <c r="G26" s="87">
        <v>0.98732085410065884</v>
      </c>
      <c r="H26" s="87">
        <v>21.915666412304962</v>
      </c>
      <c r="I26" s="74">
        <v>7.7252163272523378</v>
      </c>
      <c r="J26" s="87">
        <v>4.526179098475529</v>
      </c>
      <c r="K26" s="87">
        <v>7.3233115886309026</v>
      </c>
      <c r="L26" s="87">
        <v>12.580101672391294</v>
      </c>
      <c r="M26" s="87">
        <v>6.9351794326231859</v>
      </c>
      <c r="N26" s="87">
        <v>7.9724105166135439</v>
      </c>
      <c r="O26" s="74">
        <v>6.9055107469827846</v>
      </c>
      <c r="P26" s="87"/>
      <c r="Q26" s="75">
        <v>7.9315627556332897</v>
      </c>
    </row>
    <row r="27" spans="1:17">
      <c r="A27" s="76" t="s">
        <v>132</v>
      </c>
      <c r="B27" s="73">
        <v>6.3423775799744977</v>
      </c>
      <c r="C27" s="87">
        <v>5.1634593707991119</v>
      </c>
      <c r="D27" s="87">
        <v>9.2109836977953474</v>
      </c>
      <c r="E27" s="74">
        <v>6.2116630890064801</v>
      </c>
      <c r="F27" s="87">
        <v>10.38680734696505</v>
      </c>
      <c r="G27" s="87">
        <v>17.021281371850126</v>
      </c>
      <c r="H27" s="87">
        <v>-21.423642854458013</v>
      </c>
      <c r="I27" s="74">
        <v>8.5338769349353853</v>
      </c>
      <c r="J27" s="87">
        <v>4.9536125234062185</v>
      </c>
      <c r="K27" s="87">
        <v>2.3876169743029325</v>
      </c>
      <c r="L27" s="87">
        <v>15.848967899023167</v>
      </c>
      <c r="M27" s="87">
        <v>13.083377715083408</v>
      </c>
      <c r="N27" s="87">
        <v>8.0771384257195376</v>
      </c>
      <c r="O27" s="74">
        <v>9.548067399261134</v>
      </c>
      <c r="P27" s="87"/>
      <c r="Q27" s="75">
        <v>7.7467824918626</v>
      </c>
    </row>
    <row r="28" spans="1:17">
      <c r="A28" s="76" t="s">
        <v>133</v>
      </c>
      <c r="B28" s="73">
        <v>12.843307277255663</v>
      </c>
      <c r="C28" s="87">
        <v>14.288756733139271</v>
      </c>
      <c r="D28" s="87">
        <v>9.0748585167191287</v>
      </c>
      <c r="E28" s="74">
        <v>9.1169971877627649</v>
      </c>
      <c r="F28" s="87">
        <v>13.111971590304385</v>
      </c>
      <c r="G28" s="87">
        <v>24.029278098463489</v>
      </c>
      <c r="H28" s="87">
        <v>-19.805071350964369</v>
      </c>
      <c r="I28" s="74">
        <v>10.260414937973922</v>
      </c>
      <c r="J28" s="87">
        <v>6.7995475150522715</v>
      </c>
      <c r="K28" s="87">
        <v>3.7307202260418824</v>
      </c>
      <c r="L28" s="87">
        <v>18.782525686194258</v>
      </c>
      <c r="M28" s="87">
        <v>14.310737018342994</v>
      </c>
      <c r="N28" s="87">
        <v>9.524505119029774</v>
      </c>
      <c r="O28" s="74">
        <v>11.667560299501844</v>
      </c>
      <c r="P28" s="87"/>
      <c r="Q28" s="75">
        <v>10.055994809178467</v>
      </c>
    </row>
    <row r="29" spans="1:17">
      <c r="A29" s="76" t="s">
        <v>134</v>
      </c>
      <c r="B29" s="73">
        <v>16.862705303921199</v>
      </c>
      <c r="C29" s="87">
        <v>19.248993925968307</v>
      </c>
      <c r="D29" s="87">
        <v>11.153147000087205</v>
      </c>
      <c r="E29" s="74">
        <v>9.3114849266248392</v>
      </c>
      <c r="F29" s="87">
        <v>13.42586261428248</v>
      </c>
      <c r="G29" s="87">
        <v>19.809684251514284</v>
      </c>
      <c r="H29" s="87">
        <v>-18.298209350321763</v>
      </c>
      <c r="I29" s="74">
        <v>11.635756209620155</v>
      </c>
      <c r="J29" s="87">
        <v>8.8533608672500126</v>
      </c>
      <c r="K29" s="87">
        <v>4.6399778184299594</v>
      </c>
      <c r="L29" s="87">
        <v>14.963260883983711</v>
      </c>
      <c r="M29" s="87">
        <v>14.060607484923063</v>
      </c>
      <c r="N29" s="87">
        <v>13.526201146830655</v>
      </c>
      <c r="O29" s="74">
        <v>12.851056240799544</v>
      </c>
      <c r="P29" s="87"/>
      <c r="Q29" s="75">
        <v>11.206472012346328</v>
      </c>
    </row>
    <row r="30" spans="1:17">
      <c r="A30" s="76" t="s">
        <v>135</v>
      </c>
      <c r="B30" s="73">
        <v>14.660149611481394</v>
      </c>
      <c r="C30" s="87">
        <v>16.8144993305621</v>
      </c>
      <c r="D30" s="87">
        <v>10.258158007168024</v>
      </c>
      <c r="E30" s="74">
        <v>8.6622901735229263</v>
      </c>
      <c r="F30" s="87">
        <v>12.038314413069596</v>
      </c>
      <c r="G30" s="87">
        <v>22.316471000871072</v>
      </c>
      <c r="H30" s="87">
        <v>-16.44933088427301</v>
      </c>
      <c r="I30" s="74">
        <v>9.9716907319470103</v>
      </c>
      <c r="J30" s="87">
        <v>11.324803604744336</v>
      </c>
      <c r="K30" s="87">
        <v>6.2003750609278869</v>
      </c>
      <c r="L30" s="87">
        <v>13.28027281584882</v>
      </c>
      <c r="M30" s="87">
        <v>15.228060868188908</v>
      </c>
      <c r="N30" s="87">
        <v>7.3618403814785394</v>
      </c>
      <c r="O30" s="74">
        <v>11.237712514781142</v>
      </c>
      <c r="P30" s="87"/>
      <c r="Q30" s="75">
        <v>9.7710035798671395</v>
      </c>
    </row>
    <row r="31" spans="1:17">
      <c r="A31" s="76" t="s">
        <v>136</v>
      </c>
      <c r="B31" s="73">
        <v>21.839907118524213</v>
      </c>
      <c r="C31" s="87">
        <v>26.558335516165066</v>
      </c>
      <c r="D31" s="87">
        <v>10.784285702631491</v>
      </c>
      <c r="E31" s="74">
        <v>8.231027917313277</v>
      </c>
      <c r="F31" s="87">
        <v>7.9348636814445817</v>
      </c>
      <c r="G31" s="87">
        <v>10.454173679989504</v>
      </c>
      <c r="H31" s="87">
        <v>9.2471119879834038</v>
      </c>
      <c r="I31" s="74">
        <v>11.011733674419645</v>
      </c>
      <c r="J31" s="87">
        <v>10.845766616383928</v>
      </c>
      <c r="K31" s="87">
        <v>11.728076955315878</v>
      </c>
      <c r="L31" s="87">
        <v>13.530197311254128</v>
      </c>
      <c r="M31" s="87">
        <v>9.5595671889552847</v>
      </c>
      <c r="N31" s="87">
        <v>10.25098321301239</v>
      </c>
      <c r="O31" s="74">
        <v>9.8711148445937784</v>
      </c>
      <c r="P31" s="87"/>
      <c r="Q31" s="75">
        <v>10.730962224922989</v>
      </c>
    </row>
    <row r="32" spans="1:17">
      <c r="A32" s="76" t="s">
        <v>137</v>
      </c>
      <c r="B32" s="73">
        <v>16.48676123342597</v>
      </c>
      <c r="C32" s="87">
        <v>20.336489837836087</v>
      </c>
      <c r="D32" s="87">
        <v>5.9703231649194226</v>
      </c>
      <c r="E32" s="74">
        <v>5.9401854169729535</v>
      </c>
      <c r="F32" s="87">
        <v>5.1817777159006848</v>
      </c>
      <c r="G32" s="87">
        <v>7.2334450548976399</v>
      </c>
      <c r="H32" s="87">
        <v>11.244343504049596</v>
      </c>
      <c r="I32" s="74">
        <v>11.536256222868142</v>
      </c>
      <c r="J32" s="87">
        <v>11.721638778124365</v>
      </c>
      <c r="K32" s="87">
        <v>12.727570738552668</v>
      </c>
      <c r="L32" s="87">
        <v>11.903996882584815</v>
      </c>
      <c r="M32" s="87">
        <v>10.529950664682447</v>
      </c>
      <c r="N32" s="87">
        <v>11.188084420806408</v>
      </c>
      <c r="O32" s="74">
        <v>9.2593091483159746</v>
      </c>
      <c r="P32" s="87"/>
      <c r="Q32" s="75">
        <v>10.169359075421072</v>
      </c>
    </row>
    <row r="33" spans="1:17">
      <c r="A33" s="76" t="s">
        <v>138</v>
      </c>
      <c r="B33" s="73">
        <v>14.611268482361067</v>
      </c>
      <c r="C33" s="87">
        <v>18.658218770942408</v>
      </c>
      <c r="D33" s="87">
        <v>4.2230668170843613</v>
      </c>
      <c r="E33" s="74">
        <v>4.828786057639733</v>
      </c>
      <c r="F33" s="87">
        <v>3.8141489272265683</v>
      </c>
      <c r="G33" s="87">
        <v>6.0343418621181577</v>
      </c>
      <c r="H33" s="87">
        <v>12.08347191975608</v>
      </c>
      <c r="I33" s="74">
        <v>10.805295787253568</v>
      </c>
      <c r="J33" s="87">
        <v>12.016658366274061</v>
      </c>
      <c r="K33" s="87">
        <v>11.624022346947559</v>
      </c>
      <c r="L33" s="87">
        <v>15.562950489539155</v>
      </c>
      <c r="M33" s="87">
        <v>10.784189556329988</v>
      </c>
      <c r="N33" s="87">
        <v>7.6518399273131799</v>
      </c>
      <c r="O33" s="74">
        <v>8.4937930232193999</v>
      </c>
      <c r="P33" s="87"/>
      <c r="Q33" s="75">
        <v>9.2708688320020638</v>
      </c>
    </row>
    <row r="34" spans="1:17">
      <c r="A34" s="76" t="s">
        <v>139</v>
      </c>
      <c r="B34" s="73">
        <v>14.498945251269934</v>
      </c>
      <c r="C34" s="87">
        <v>19.901925232946617</v>
      </c>
      <c r="D34" s="87">
        <v>2.8025406467593719</v>
      </c>
      <c r="E34" s="74">
        <v>5.5614442617767263</v>
      </c>
      <c r="F34" s="87">
        <v>4.7231564580182486</v>
      </c>
      <c r="G34" s="87">
        <v>7.4963985253210863</v>
      </c>
      <c r="H34" s="87">
        <v>10.899449728888992</v>
      </c>
      <c r="I34" s="74">
        <v>13.30107654454398</v>
      </c>
      <c r="J34" s="87">
        <v>12.083052408538899</v>
      </c>
      <c r="K34" s="87">
        <v>11.482862436853294</v>
      </c>
      <c r="L34" s="87">
        <v>17.353539998913664</v>
      </c>
      <c r="M34" s="87">
        <v>13.38486740704041</v>
      </c>
      <c r="N34" s="87">
        <v>12.781617975348919</v>
      </c>
      <c r="O34" s="74">
        <v>10.272287847152704</v>
      </c>
      <c r="P34" s="87"/>
      <c r="Q34" s="75">
        <v>10.978197530775729</v>
      </c>
    </row>
    <row r="35" spans="1:17">
      <c r="A35" s="76" t="s">
        <v>140</v>
      </c>
      <c r="B35" s="73">
        <v>1.0675008916597242</v>
      </c>
      <c r="C35" s="87">
        <v>-0.69688667868370835</v>
      </c>
      <c r="D35" s="87">
        <v>5.7902227804338002</v>
      </c>
      <c r="E35" s="74">
        <v>6.4232749740124815</v>
      </c>
      <c r="F35" s="87">
        <v>6.1711085308612104</v>
      </c>
      <c r="G35" s="87">
        <v>1.4765749672260899</v>
      </c>
      <c r="H35" s="87">
        <v>11.330858114569134</v>
      </c>
      <c r="I35" s="74">
        <v>11.363167576918878</v>
      </c>
      <c r="J35" s="87">
        <v>9.7702043073945859</v>
      </c>
      <c r="K35" s="87">
        <v>3.579783678264628</v>
      </c>
      <c r="L35" s="87">
        <v>16.621517052288443</v>
      </c>
      <c r="M35" s="87">
        <v>12.222693840969791</v>
      </c>
      <c r="N35" s="87">
        <v>12.30235222271587</v>
      </c>
      <c r="O35" s="74">
        <v>9.979327679938029</v>
      </c>
      <c r="P35" s="87"/>
      <c r="Q35" s="75">
        <v>9.4232467055696816</v>
      </c>
    </row>
    <row r="36" spans="1:17">
      <c r="A36" s="76" t="s">
        <v>141</v>
      </c>
      <c r="B36" s="73">
        <v>-0.38796954063228989</v>
      </c>
      <c r="C36" s="87">
        <v>-4.1126391472055843</v>
      </c>
      <c r="D36" s="87">
        <v>11.166217405574553</v>
      </c>
      <c r="E36" s="74">
        <v>8.0988134306122657</v>
      </c>
      <c r="F36" s="87">
        <v>7.5588273741563166</v>
      </c>
      <c r="G36" s="87">
        <v>6.7422256065953592</v>
      </c>
      <c r="H36" s="87">
        <v>13.041227606690642</v>
      </c>
      <c r="I36" s="74">
        <v>9.5042717431636348</v>
      </c>
      <c r="J36" s="87">
        <v>11.778924278862551</v>
      </c>
      <c r="K36" s="87">
        <v>2.8486771876491255</v>
      </c>
      <c r="L36" s="87">
        <v>14.827113511549985</v>
      </c>
      <c r="M36" s="87">
        <v>7.8137492341711443</v>
      </c>
      <c r="N36" s="87">
        <v>8.9780476522368389</v>
      </c>
      <c r="O36" s="74">
        <v>9.2476156660847622</v>
      </c>
      <c r="P36" s="87"/>
      <c r="Q36" s="75">
        <v>8.573273835793211</v>
      </c>
    </row>
    <row r="37" spans="1:17">
      <c r="A37" s="76" t="s">
        <v>142</v>
      </c>
      <c r="B37" s="73">
        <v>-0.90304273536229662</v>
      </c>
      <c r="C37" s="87">
        <v>-4.0420051161066191</v>
      </c>
      <c r="D37" s="87">
        <v>8.2704049683183474</v>
      </c>
      <c r="E37" s="74">
        <v>7.9371176597721149</v>
      </c>
      <c r="F37" s="87">
        <v>7.4941703406837341</v>
      </c>
      <c r="G37" s="87">
        <v>4.2122612929163648</v>
      </c>
      <c r="H37" s="87">
        <v>13.281628947802002</v>
      </c>
      <c r="I37" s="74">
        <v>9.8096391306724637</v>
      </c>
      <c r="J37" s="87">
        <v>11.460209947691864</v>
      </c>
      <c r="K37" s="87">
        <v>12.34535497350338</v>
      </c>
      <c r="L37" s="87">
        <v>16.379255927875612</v>
      </c>
      <c r="M37" s="87">
        <v>6.9715772419340958</v>
      </c>
      <c r="N37" s="87">
        <v>5.692090068333016</v>
      </c>
      <c r="O37" s="74">
        <v>8.9604932874742502</v>
      </c>
      <c r="P37" s="87"/>
      <c r="Q37" s="75">
        <v>8.7137319173979719</v>
      </c>
    </row>
    <row r="38" spans="1:17">
      <c r="A38" s="76" t="s">
        <v>143</v>
      </c>
      <c r="B38" s="73">
        <v>-0.77652225987727319</v>
      </c>
      <c r="C38" s="87">
        <v>-4.4974280755341596</v>
      </c>
      <c r="D38" s="87">
        <v>8.6183312011328272</v>
      </c>
      <c r="E38" s="74">
        <v>7.6748408769215679</v>
      </c>
      <c r="F38" s="87">
        <v>6.9425427772150705</v>
      </c>
      <c r="G38" s="87">
        <v>7.5840640264064287</v>
      </c>
      <c r="H38" s="87">
        <v>13.088428104591801</v>
      </c>
      <c r="I38" s="74">
        <v>13.944417024208033</v>
      </c>
      <c r="J38" s="87">
        <v>15.155255670388513</v>
      </c>
      <c r="K38" s="87">
        <v>20.511451289849884</v>
      </c>
      <c r="L38" s="87">
        <v>17.071906552563519</v>
      </c>
      <c r="M38" s="87">
        <v>8.235841251771717</v>
      </c>
      <c r="N38" s="87">
        <v>11.034304716984195</v>
      </c>
      <c r="O38" s="74">
        <v>11.735173585443983</v>
      </c>
      <c r="P38" s="87"/>
      <c r="Q38" s="75">
        <v>11.416285816748958</v>
      </c>
    </row>
    <row r="39" spans="1:17">
      <c r="A39" s="76" t="s">
        <v>144</v>
      </c>
      <c r="B39" s="73">
        <v>-11.859672513618586</v>
      </c>
      <c r="C39" s="87">
        <v>-15.469319237617258</v>
      </c>
      <c r="D39" s="87">
        <v>-2.7902337150406891</v>
      </c>
      <c r="E39" s="74">
        <v>8.6983559380614004</v>
      </c>
      <c r="F39" s="87">
        <v>8.2164417801060896</v>
      </c>
      <c r="G39" s="87">
        <v>11.649419771263828</v>
      </c>
      <c r="H39" s="87">
        <v>10.662405679331247</v>
      </c>
      <c r="I39" s="74">
        <v>9.6159274643847503</v>
      </c>
      <c r="J39" s="87">
        <v>9.3163245397481447</v>
      </c>
      <c r="K39" s="87">
        <v>10.330400467996112</v>
      </c>
      <c r="L39" s="87">
        <v>18.102948322492097</v>
      </c>
      <c r="M39" s="87">
        <v>7.5899796491190195</v>
      </c>
      <c r="N39" s="87">
        <v>6.2264669668479371</v>
      </c>
      <c r="O39" s="74">
        <v>7.9159365816694933</v>
      </c>
      <c r="P39" s="87"/>
      <c r="Q39" s="75">
        <v>8.3120466058487086</v>
      </c>
    </row>
    <row r="40" spans="1:17">
      <c r="A40" s="76" t="s">
        <v>145</v>
      </c>
      <c r="B40" s="73">
        <v>-11.546540402211125</v>
      </c>
      <c r="C40" s="87">
        <v>-14.831868897059653</v>
      </c>
      <c r="D40" s="87">
        <v>-2.7559312145633448</v>
      </c>
      <c r="E40" s="74">
        <v>8.1704867096569931</v>
      </c>
      <c r="F40" s="87">
        <v>6.4966236936263657</v>
      </c>
      <c r="G40" s="87">
        <v>11.518793535780148</v>
      </c>
      <c r="H40" s="87">
        <v>18.400191476505405</v>
      </c>
      <c r="I40" s="74">
        <v>12.219369726820759</v>
      </c>
      <c r="J40" s="87">
        <v>7.6251406760183036</v>
      </c>
      <c r="K40" s="87">
        <v>17.944264228443252</v>
      </c>
      <c r="L40" s="87">
        <v>22.679405832872867</v>
      </c>
      <c r="M40" s="87">
        <v>10.751171229533814</v>
      </c>
      <c r="N40" s="87">
        <v>7.829608571666963</v>
      </c>
      <c r="O40" s="74">
        <v>9.4472869914166981</v>
      </c>
      <c r="P40" s="87"/>
      <c r="Q40" s="75">
        <v>9.9071282913886591</v>
      </c>
    </row>
    <row r="41" spans="1:17">
      <c r="A41" s="76" t="s">
        <v>146</v>
      </c>
      <c r="B41" s="73">
        <v>-8.7700879625610622</v>
      </c>
      <c r="C41" s="87">
        <v>-13.35575897749356</v>
      </c>
      <c r="D41" s="87">
        <v>3.1072954533494657</v>
      </c>
      <c r="E41" s="74">
        <v>8.4102100515124238</v>
      </c>
      <c r="F41" s="87">
        <v>6.8548717151467455</v>
      </c>
      <c r="G41" s="87">
        <v>11.412030749216111</v>
      </c>
      <c r="H41" s="87">
        <v>17.590217197245462</v>
      </c>
      <c r="I41" s="74">
        <v>14.335397087754068</v>
      </c>
      <c r="J41" s="87">
        <v>12.078278661599393</v>
      </c>
      <c r="K41" s="87">
        <v>12.236051796427812</v>
      </c>
      <c r="L41" s="87">
        <v>22.762911386045975</v>
      </c>
      <c r="M41" s="87">
        <v>11.730991038053077</v>
      </c>
      <c r="N41" s="87">
        <v>12.758954663988806</v>
      </c>
      <c r="O41" s="74">
        <v>11.541500355620459</v>
      </c>
      <c r="P41" s="87"/>
      <c r="Q41" s="75">
        <v>11.569629566917195</v>
      </c>
    </row>
    <row r="42" spans="1:17">
      <c r="A42" s="76" t="s">
        <v>147</v>
      </c>
      <c r="B42" s="73">
        <v>-8.7226639876114298</v>
      </c>
      <c r="C42" s="87">
        <v>-14.322212790538668</v>
      </c>
      <c r="D42" s="87">
        <v>3.7083429478989141</v>
      </c>
      <c r="E42" s="74">
        <v>9.7181040033402368</v>
      </c>
      <c r="F42" s="87">
        <v>8.328003346297411</v>
      </c>
      <c r="G42" s="87">
        <v>11.335980735952672</v>
      </c>
      <c r="H42" s="87">
        <v>18.446459798983511</v>
      </c>
      <c r="I42" s="74">
        <v>10.991641953133767</v>
      </c>
      <c r="J42" s="87">
        <v>7.8824413675879983</v>
      </c>
      <c r="K42" s="87">
        <v>1.3435463148630145</v>
      </c>
      <c r="L42" s="87">
        <v>23.645218461267365</v>
      </c>
      <c r="M42" s="87">
        <v>8.6979389816116406</v>
      </c>
      <c r="N42" s="87">
        <v>11.286156607825452</v>
      </c>
      <c r="O42" s="74">
        <v>9.9592463254229546</v>
      </c>
      <c r="P42" s="87"/>
      <c r="Q42" s="75">
        <v>9.8018937475525973</v>
      </c>
    </row>
    <row r="43" spans="1:17">
      <c r="A43" s="76" t="s">
        <v>148</v>
      </c>
      <c r="B43" s="73">
        <v>12.930935352188808</v>
      </c>
      <c r="C43" s="87">
        <v>12.413671755762806</v>
      </c>
      <c r="D43" s="87">
        <v>14.061074964338754</v>
      </c>
      <c r="E43" s="74">
        <v>9.28296628900803</v>
      </c>
      <c r="F43" s="87">
        <v>7.9415829703829166</v>
      </c>
      <c r="G43" s="87">
        <v>11.646693212869396</v>
      </c>
      <c r="H43" s="87">
        <v>17.698745431623077</v>
      </c>
      <c r="I43" s="74">
        <v>10.875237670500953</v>
      </c>
      <c r="J43" s="87">
        <v>15.335869047590545</v>
      </c>
      <c r="K43" s="87">
        <v>14.166979496443401</v>
      </c>
      <c r="L43" s="87">
        <v>15.265741860116544</v>
      </c>
      <c r="M43" s="87">
        <v>8.1198865923678145</v>
      </c>
      <c r="N43" s="87">
        <v>6.177455632551947</v>
      </c>
      <c r="O43" s="74">
        <v>11.72306787132935</v>
      </c>
      <c r="P43" s="87"/>
      <c r="Q43" s="75">
        <v>10.518672332162284</v>
      </c>
    </row>
    <row r="44" spans="1:17">
      <c r="A44" s="76" t="s">
        <v>149</v>
      </c>
      <c r="B44" s="73">
        <v>12.524809566681268</v>
      </c>
      <c r="C44" s="87">
        <v>11.783120699918017</v>
      </c>
      <c r="D44" s="87">
        <v>14.262914241601029</v>
      </c>
      <c r="E44" s="74">
        <v>11.186888249871538</v>
      </c>
      <c r="F44" s="87">
        <v>10.450228413549153</v>
      </c>
      <c r="G44" s="87">
        <v>12.409237550921004</v>
      </c>
      <c r="H44" s="87">
        <v>15.336116329938342</v>
      </c>
      <c r="I44" s="74">
        <v>9.9089716729778434</v>
      </c>
      <c r="J44" s="87">
        <v>15.40097279178185</v>
      </c>
      <c r="K44" s="87">
        <v>8.0717063441781836</v>
      </c>
      <c r="L44" s="87">
        <v>13.911749850805952</v>
      </c>
      <c r="M44" s="87">
        <v>9.1667964569514062</v>
      </c>
      <c r="N44" s="87">
        <v>5.7091355912508002</v>
      </c>
      <c r="O44" s="74">
        <v>9.7952593159088046</v>
      </c>
      <c r="P44" s="87"/>
      <c r="Q44" s="75">
        <v>10.363305510398234</v>
      </c>
    </row>
    <row r="45" spans="1:17">
      <c r="A45" s="76" t="s">
        <v>150</v>
      </c>
      <c r="B45" s="73">
        <v>12.298876301479778</v>
      </c>
      <c r="C45" s="87">
        <v>11.714470127468616</v>
      </c>
      <c r="D45" s="87">
        <v>13.570864212498426</v>
      </c>
      <c r="E45" s="74">
        <v>11.233375259297736</v>
      </c>
      <c r="F45" s="87">
        <v>10.563785886104242</v>
      </c>
      <c r="G45" s="87">
        <v>12.321255379078329</v>
      </c>
      <c r="H45" s="87">
        <v>14.899784173825529</v>
      </c>
      <c r="I45" s="74">
        <v>9.6455551987823984</v>
      </c>
      <c r="J45" s="87">
        <v>11.452281516730555</v>
      </c>
      <c r="K45" s="87">
        <v>7.2766792407150938</v>
      </c>
      <c r="L45" s="87">
        <v>10.845906258149483</v>
      </c>
      <c r="M45" s="87">
        <v>9.1535951330288139</v>
      </c>
      <c r="N45" s="87">
        <v>9.060607539761909</v>
      </c>
      <c r="O45" s="74">
        <v>11.496985669204065</v>
      </c>
      <c r="P45" s="87"/>
      <c r="Q45" s="75">
        <v>10.177177699785817</v>
      </c>
    </row>
    <row r="46" spans="1:17">
      <c r="A46" s="76" t="s">
        <v>151</v>
      </c>
      <c r="B46" s="73">
        <v>14.998722409258786</v>
      </c>
      <c r="C46" s="87">
        <v>14.33951975229062</v>
      </c>
      <c r="D46" s="87">
        <v>16.207723715664429</v>
      </c>
      <c r="E46" s="74">
        <v>12.475609781389725</v>
      </c>
      <c r="F46" s="87">
        <v>12.631922563754031</v>
      </c>
      <c r="G46" s="87">
        <v>9.8137500331823038</v>
      </c>
      <c r="H46" s="87">
        <v>12.869881447057571</v>
      </c>
      <c r="I46" s="74">
        <v>10.793446564425349</v>
      </c>
      <c r="J46" s="87">
        <v>12.932673459415946</v>
      </c>
      <c r="K46" s="87">
        <v>10.507627158037019</v>
      </c>
      <c r="L46" s="87">
        <v>9.5049287816421231</v>
      </c>
      <c r="M46" s="87">
        <v>9.7291870997089003</v>
      </c>
      <c r="N46" s="87">
        <v>10.742418239783591</v>
      </c>
      <c r="O46" s="74">
        <v>11.860483404063073</v>
      </c>
      <c r="P46" s="87"/>
      <c r="Q46" s="75">
        <v>11.415340833274859</v>
      </c>
    </row>
    <row r="47" spans="1:17">
      <c r="A47" s="76" t="s">
        <v>152</v>
      </c>
      <c r="B47" s="73">
        <v>18.26705569110301</v>
      </c>
      <c r="C47" s="87">
        <v>17.223717961875742</v>
      </c>
      <c r="D47" s="87">
        <v>20.513660934708778</v>
      </c>
      <c r="E47" s="74">
        <v>14.72380452438323</v>
      </c>
      <c r="F47" s="87">
        <v>13.421452653222577</v>
      </c>
      <c r="G47" s="87">
        <v>9.2298597215885465</v>
      </c>
      <c r="H47" s="87">
        <v>26.2294141837688</v>
      </c>
      <c r="I47" s="74">
        <v>11.768696612200264</v>
      </c>
      <c r="J47" s="87">
        <v>7.9139428471415352</v>
      </c>
      <c r="K47" s="87">
        <v>10.591135545649294</v>
      </c>
      <c r="L47" s="87">
        <v>16.66293143104733</v>
      </c>
      <c r="M47" s="87">
        <v>12.997843272436164</v>
      </c>
      <c r="N47" s="87">
        <v>11.041029625779609</v>
      </c>
      <c r="O47" s="74">
        <v>11.728895390725222</v>
      </c>
      <c r="P47" s="87"/>
      <c r="Q47" s="75">
        <v>12.838160756854389</v>
      </c>
    </row>
    <row r="48" spans="1:17">
      <c r="A48" s="76" t="s">
        <v>153</v>
      </c>
      <c r="B48" s="73">
        <v>17.994035790249558</v>
      </c>
      <c r="C48" s="87">
        <v>16.190280437876091</v>
      </c>
      <c r="D48" s="87">
        <v>22.12929496521879</v>
      </c>
      <c r="E48" s="74">
        <v>16.847345433083273</v>
      </c>
      <c r="F48" s="87">
        <v>13.97957118721442</v>
      </c>
      <c r="G48" s="87">
        <v>9.8656533216823714</v>
      </c>
      <c r="H48" s="87">
        <v>38.44937524079333</v>
      </c>
      <c r="I48" s="74">
        <v>12.259340516111921</v>
      </c>
      <c r="J48" s="87">
        <v>8.8473337603348856</v>
      </c>
      <c r="K48" s="87">
        <v>8.8024337137082309</v>
      </c>
      <c r="L48" s="87">
        <v>16.148964765590808</v>
      </c>
      <c r="M48" s="87">
        <v>12.818900796440955</v>
      </c>
      <c r="N48" s="87">
        <v>13.019641823412927</v>
      </c>
      <c r="O48" s="74">
        <v>14.315447219041221</v>
      </c>
      <c r="P48" s="87"/>
      <c r="Q48" s="75">
        <v>13.75718871751258</v>
      </c>
    </row>
    <row r="49" spans="1:17">
      <c r="A49" s="76" t="s">
        <v>154</v>
      </c>
      <c r="B49" s="73">
        <v>17.96241114702012</v>
      </c>
      <c r="C49" s="87">
        <v>16.596654442081586</v>
      </c>
      <c r="D49" s="87">
        <v>20.886455992793554</v>
      </c>
      <c r="E49" s="74">
        <v>18.187222564508581</v>
      </c>
      <c r="F49" s="87">
        <v>15.280853568302128</v>
      </c>
      <c r="G49" s="87">
        <v>12.68236530004916</v>
      </c>
      <c r="H49" s="87">
        <v>38.419937185018519</v>
      </c>
      <c r="I49" s="74">
        <v>12.936100457672705</v>
      </c>
      <c r="J49" s="87">
        <v>10.622467676858111</v>
      </c>
      <c r="K49" s="87">
        <v>10.180588166523357</v>
      </c>
      <c r="L49" s="87">
        <v>16.449354570862315</v>
      </c>
      <c r="M49" s="87">
        <v>12.427567470441533</v>
      </c>
      <c r="N49" s="87">
        <v>13.390381295741161</v>
      </c>
      <c r="O49" s="74">
        <v>13.23948319868202</v>
      </c>
      <c r="P49" s="87"/>
      <c r="Q49" s="75">
        <v>14.561363954664856</v>
      </c>
    </row>
    <row r="50" spans="1:17">
      <c r="A50" s="76" t="s">
        <v>155</v>
      </c>
      <c r="B50" s="73">
        <v>18.499383474797497</v>
      </c>
      <c r="C50" s="87">
        <v>16.88448164942578</v>
      </c>
      <c r="D50" s="87">
        <v>21.413556379499159</v>
      </c>
      <c r="E50" s="74">
        <v>19.213893978871248</v>
      </c>
      <c r="F50" s="87">
        <v>16.381572675477784</v>
      </c>
      <c r="G50" s="87">
        <v>14.069419712619771</v>
      </c>
      <c r="H50" s="87">
        <v>39.710640958813848</v>
      </c>
      <c r="I50" s="74">
        <v>12.84645591818313</v>
      </c>
      <c r="J50" s="87">
        <v>9.4867945801535232</v>
      </c>
      <c r="K50" s="87">
        <v>9.9066957497772368</v>
      </c>
      <c r="L50" s="87">
        <v>19.356790444005572</v>
      </c>
      <c r="M50" s="87">
        <v>12.8262013228223</v>
      </c>
      <c r="N50" s="87">
        <v>12.296503340352455</v>
      </c>
      <c r="O50" s="74">
        <v>14.479372493512621</v>
      </c>
      <c r="P50" s="87"/>
      <c r="Q50" s="75">
        <v>14.864652826882377</v>
      </c>
    </row>
    <row r="51" spans="1:17">
      <c r="A51" s="76" t="s">
        <v>71</v>
      </c>
      <c r="B51" s="73">
        <v>18.734763897758512</v>
      </c>
      <c r="C51" s="87">
        <v>18.950765382903796</v>
      </c>
      <c r="D51" s="87">
        <v>18.282348054777181</v>
      </c>
      <c r="E51" s="74">
        <v>14.763839831949207</v>
      </c>
      <c r="F51" s="87">
        <v>14.662290813317671</v>
      </c>
      <c r="G51" s="87">
        <v>12.090277836906386</v>
      </c>
      <c r="H51" s="87">
        <v>16.573176458959377</v>
      </c>
      <c r="I51" s="74">
        <v>12.922257291885828</v>
      </c>
      <c r="J51" s="87">
        <v>11.148184917091646</v>
      </c>
      <c r="K51" s="87">
        <v>8.148738571830167</v>
      </c>
      <c r="L51" s="87">
        <v>17.161969244639216</v>
      </c>
      <c r="M51" s="87">
        <v>9.6763863809809525</v>
      </c>
      <c r="N51" s="87">
        <v>14.363503844461675</v>
      </c>
      <c r="O51" s="74">
        <v>12.835734121035475</v>
      </c>
      <c r="P51" s="87"/>
      <c r="Q51" s="75">
        <v>13.680315211925507</v>
      </c>
    </row>
    <row r="52" spans="1:17">
      <c r="A52" s="76" t="s">
        <v>72</v>
      </c>
      <c r="B52" s="73">
        <v>15.389623492946248</v>
      </c>
      <c r="C52" s="87">
        <v>13.575894175193904</v>
      </c>
      <c r="D52" s="87">
        <v>19.34554371001764</v>
      </c>
      <c r="E52" s="74">
        <v>15.029199032013995</v>
      </c>
      <c r="F52" s="87">
        <v>14.847909352863715</v>
      </c>
      <c r="G52" s="87">
        <v>12.563983039335938</v>
      </c>
      <c r="H52" s="87">
        <v>16.991560081729322</v>
      </c>
      <c r="I52" s="74">
        <v>12.795247685812139</v>
      </c>
      <c r="J52" s="87">
        <v>13.437264343543545</v>
      </c>
      <c r="K52" s="87">
        <v>7.570432450710662</v>
      </c>
      <c r="L52" s="87">
        <v>12.484699330291972</v>
      </c>
      <c r="M52" s="87">
        <v>6.8314345471435107</v>
      </c>
      <c r="N52" s="87">
        <v>17.015538386167258</v>
      </c>
      <c r="O52" s="74">
        <v>12.641405292261073</v>
      </c>
      <c r="P52" s="87"/>
      <c r="Q52" s="75">
        <v>13.537109089827313</v>
      </c>
    </row>
    <row r="53" spans="1:17">
      <c r="A53" s="76" t="s">
        <v>73</v>
      </c>
      <c r="B53" s="73">
        <v>14.657150358923369</v>
      </c>
      <c r="C53" s="87">
        <v>12.770309387461829</v>
      </c>
      <c r="D53" s="87">
        <v>18.553468669496382</v>
      </c>
      <c r="E53" s="74">
        <v>16.181134389325059</v>
      </c>
      <c r="F53" s="87">
        <v>15.821373963953555</v>
      </c>
      <c r="G53" s="87">
        <v>14.537433543086342</v>
      </c>
      <c r="H53" s="87">
        <v>18.640291738454621</v>
      </c>
      <c r="I53" s="74">
        <v>13.312688223354247</v>
      </c>
      <c r="J53" s="87">
        <v>10.609271345414825</v>
      </c>
      <c r="K53" s="87">
        <v>8.5793100215541287</v>
      </c>
      <c r="L53" s="87">
        <v>15.546313625172004</v>
      </c>
      <c r="M53" s="87">
        <v>8.0655072105564969</v>
      </c>
      <c r="N53" s="87">
        <v>17.19209351524454</v>
      </c>
      <c r="O53" s="74">
        <v>13.594273313236535</v>
      </c>
      <c r="P53" s="87"/>
      <c r="Q53" s="75">
        <v>14.169433872022319</v>
      </c>
    </row>
    <row r="54" spans="1:17">
      <c r="A54" s="76" t="s">
        <v>74</v>
      </c>
      <c r="B54" s="73">
        <v>16.411873288689353</v>
      </c>
      <c r="C54" s="87">
        <v>16.277193739682605</v>
      </c>
      <c r="D54" s="87">
        <v>16.645843473814026</v>
      </c>
      <c r="E54" s="74">
        <v>13.9374466671566</v>
      </c>
      <c r="F54" s="87">
        <v>13.731279628205423</v>
      </c>
      <c r="G54" s="87">
        <v>12.308789767435881</v>
      </c>
      <c r="H54" s="87">
        <v>15.695133085067814</v>
      </c>
      <c r="I54" s="74">
        <v>10.830324602100989</v>
      </c>
      <c r="J54" s="87">
        <v>9.2558120702793989</v>
      </c>
      <c r="K54" s="87">
        <v>5.639063714927385</v>
      </c>
      <c r="L54" s="87">
        <v>5.6335562968645476</v>
      </c>
      <c r="M54" s="87">
        <v>8.122127587233182</v>
      </c>
      <c r="N54" s="87">
        <v>18.13328391767697</v>
      </c>
      <c r="O54" s="74">
        <v>10.757084299257205</v>
      </c>
      <c r="P54" s="87"/>
      <c r="Q54" s="75">
        <v>11.957034151454016</v>
      </c>
    </row>
    <row r="55" spans="1:17">
      <c r="A55" s="76" t="s">
        <v>68</v>
      </c>
      <c r="B55" s="73">
        <v>12.016134488095698</v>
      </c>
      <c r="C55" s="87">
        <v>10.636547187153772</v>
      </c>
      <c r="D55" s="87">
        <v>14.922013708307752</v>
      </c>
      <c r="E55" s="74">
        <v>6.5741427258044913</v>
      </c>
      <c r="F55" s="87">
        <v>5.1995601118788244</v>
      </c>
      <c r="G55" s="87">
        <v>8.7667553255485551</v>
      </c>
      <c r="H55" s="87">
        <v>13.69192040839336</v>
      </c>
      <c r="I55" s="74">
        <v>10.107243624174236</v>
      </c>
      <c r="J55" s="87">
        <v>8.3359187802711041</v>
      </c>
      <c r="K55" s="87">
        <v>3.3174330716301532</v>
      </c>
      <c r="L55" s="87">
        <v>2.5383106119074492</v>
      </c>
      <c r="M55" s="87">
        <v>5.5167893866062263</v>
      </c>
      <c r="N55" s="87">
        <v>19.826690519426631</v>
      </c>
      <c r="O55" s="74">
        <v>9.3937280128233365</v>
      </c>
      <c r="P55" s="87"/>
      <c r="Q55" s="75">
        <v>9.2048173162765714</v>
      </c>
    </row>
    <row r="56" spans="1:17">
      <c r="A56" s="76" t="s">
        <v>69</v>
      </c>
      <c r="B56" s="73">
        <v>10.650190719984016</v>
      </c>
      <c r="C56" s="87">
        <v>10.313938593223968</v>
      </c>
      <c r="D56" s="87">
        <v>11.348133868419012</v>
      </c>
      <c r="E56" s="74">
        <v>3.8677950027912105</v>
      </c>
      <c r="F56" s="87">
        <v>2.2925167561536912</v>
      </c>
      <c r="G56" s="87">
        <v>5.7453809351267235</v>
      </c>
      <c r="H56" s="87">
        <v>11.072581623920238</v>
      </c>
      <c r="I56" s="74">
        <v>7.8900578944185007</v>
      </c>
      <c r="J56" s="87">
        <v>5.6973846715705676</v>
      </c>
      <c r="K56" s="87">
        <v>4.2722046469838801</v>
      </c>
      <c r="L56" s="87">
        <v>2.0639974274679593</v>
      </c>
      <c r="M56" s="87">
        <v>5.5288695714806568</v>
      </c>
      <c r="N56" s="87">
        <v>14.788424295003253</v>
      </c>
      <c r="O56" s="74">
        <v>7.8032161685011943</v>
      </c>
      <c r="P56" s="87"/>
      <c r="Q56" s="75">
        <v>6.8576292092570714</v>
      </c>
    </row>
    <row r="57" spans="1:17">
      <c r="A57" s="76" t="s">
        <v>70</v>
      </c>
      <c r="B57" s="73">
        <v>9.3140419960616985</v>
      </c>
      <c r="C57" s="87">
        <v>8.4072997508626344</v>
      </c>
      <c r="D57" s="87">
        <v>11.095122246960878</v>
      </c>
      <c r="E57" s="74">
        <v>6.6395130390680954</v>
      </c>
      <c r="F57" s="87">
        <v>5.35306509546374</v>
      </c>
      <c r="G57" s="87">
        <v>14.137495776562137</v>
      </c>
      <c r="H57" s="87">
        <v>10.105952728012287</v>
      </c>
      <c r="I57" s="74">
        <v>9.1332362563111875</v>
      </c>
      <c r="J57" s="87">
        <v>9.5146227975433533</v>
      </c>
      <c r="K57" s="87">
        <v>5.5630806621144675</v>
      </c>
      <c r="L57" s="87">
        <v>2.4179765113653784</v>
      </c>
      <c r="M57" s="87">
        <v>6.9716348447118683</v>
      </c>
      <c r="N57" s="87">
        <v>15.14112255195095</v>
      </c>
      <c r="O57" s="74">
        <v>7.5561848585454419</v>
      </c>
      <c r="P57" s="87"/>
      <c r="Q57" s="75">
        <v>8.4329589426466853</v>
      </c>
    </row>
    <row r="58" spans="1:17">
      <c r="A58" s="76" t="s">
        <v>161</v>
      </c>
      <c r="B58" s="73">
        <v>6.4765872704430265</v>
      </c>
      <c r="C58" s="87">
        <v>5.4796399332839769</v>
      </c>
      <c r="D58" s="87">
        <v>8.2030466194335787</v>
      </c>
      <c r="E58" s="74">
        <v>7.7141084128376187</v>
      </c>
      <c r="F58" s="87">
        <v>5.8588541008726622</v>
      </c>
      <c r="G58" s="87">
        <v>13.172326438927634</v>
      </c>
      <c r="H58" s="87">
        <v>15.124270392686553</v>
      </c>
      <c r="I58" s="74">
        <v>10.66662277826314</v>
      </c>
      <c r="J58" s="87">
        <v>6.5454297925987257</v>
      </c>
      <c r="K58" s="87">
        <v>6.9595135267883785</v>
      </c>
      <c r="L58" s="87">
        <v>3.8322202257263451</v>
      </c>
      <c r="M58" s="87">
        <v>5.7848589908823902</v>
      </c>
      <c r="N58" s="87">
        <v>19.811707821376196</v>
      </c>
      <c r="O58" s="74">
        <v>11.279372474312213</v>
      </c>
      <c r="P58" s="87"/>
      <c r="Q58" s="75">
        <v>9.615833211012049</v>
      </c>
    </row>
    <row r="59" spans="1:17">
      <c r="A59" s="76" t="s">
        <v>163</v>
      </c>
      <c r="B59" s="73">
        <v>9.7868270329043181</v>
      </c>
      <c r="C59" s="87">
        <v>7.6041259835019064</v>
      </c>
      <c r="D59" s="87">
        <v>14.212894349394048</v>
      </c>
      <c r="E59" s="74">
        <v>11.120907983098864</v>
      </c>
      <c r="F59" s="87">
        <v>11.684111416220791</v>
      </c>
      <c r="G59" s="87">
        <v>9.7855208983404456</v>
      </c>
      <c r="H59" s="87">
        <v>8.6155596313783356</v>
      </c>
      <c r="I59" s="74">
        <v>13.480420359841281</v>
      </c>
      <c r="J59" s="87">
        <v>8.9332470194980313</v>
      </c>
      <c r="K59" s="87">
        <v>10.710536032444814</v>
      </c>
      <c r="L59" s="87">
        <v>12.607262596986935</v>
      </c>
      <c r="M59" s="87">
        <v>5.9692067378353073</v>
      </c>
      <c r="N59" s="87">
        <v>19.363522701963806</v>
      </c>
      <c r="O59" s="74">
        <v>13.25879597650775</v>
      </c>
      <c r="P59" s="87"/>
      <c r="Q59" s="75">
        <v>12.667837850264158</v>
      </c>
    </row>
    <row r="60" spans="1:17">
      <c r="A60" s="76" t="s">
        <v>164</v>
      </c>
      <c r="B60" s="73">
        <v>11.053290030680465</v>
      </c>
      <c r="C60" s="87">
        <v>8.2666797304915516</v>
      </c>
      <c r="D60" s="87">
        <v>16.78360764406807</v>
      </c>
      <c r="E60" s="74">
        <v>12.477824094163742</v>
      </c>
      <c r="F60" s="87">
        <v>13.211020170767984</v>
      </c>
      <c r="G60" s="87">
        <v>10.788426070399369</v>
      </c>
      <c r="H60" s="87">
        <v>9.712322469162741</v>
      </c>
      <c r="I60" s="74">
        <v>13.18207819885537</v>
      </c>
      <c r="J60" s="87">
        <v>10.418619426384513</v>
      </c>
      <c r="K60" s="87">
        <v>9.0023674084465579</v>
      </c>
      <c r="L60" s="87">
        <v>13.523433894295867</v>
      </c>
      <c r="M60" s="87">
        <v>6.6858485283554785</v>
      </c>
      <c r="N60" s="87">
        <v>17.872194388689998</v>
      </c>
      <c r="O60" s="74">
        <v>12.508545165048336</v>
      </c>
      <c r="P60" s="87"/>
      <c r="Q60" s="75">
        <v>12.890684637876276</v>
      </c>
    </row>
    <row r="61" spans="1:17">
      <c r="A61" s="76" t="s">
        <v>165</v>
      </c>
      <c r="B61" s="73">
        <v>11.092259501308972</v>
      </c>
      <c r="C61" s="87">
        <v>6.6158003300672483</v>
      </c>
      <c r="D61" s="87">
        <v>19.67246721596322</v>
      </c>
      <c r="E61" s="74">
        <v>8.6723926481852001</v>
      </c>
      <c r="F61" s="87">
        <v>9.5580999213060949</v>
      </c>
      <c r="G61" s="87">
        <v>7.5712320013517047</v>
      </c>
      <c r="H61" s="87">
        <v>4.9426279593959999</v>
      </c>
      <c r="I61" s="74">
        <v>11.460688972117037</v>
      </c>
      <c r="J61" s="87">
        <v>9.2418912984372046</v>
      </c>
      <c r="K61" s="87">
        <v>7.3313482491980606</v>
      </c>
      <c r="L61" s="87">
        <v>9.9982325482897405</v>
      </c>
      <c r="M61" s="87">
        <v>6.2100896767726645</v>
      </c>
      <c r="N61" s="87">
        <v>16.409926210750559</v>
      </c>
      <c r="O61" s="74">
        <v>12.516875588275861</v>
      </c>
      <c r="P61" s="87"/>
      <c r="Q61" s="75">
        <v>10.66655193461604</v>
      </c>
    </row>
    <row r="62" spans="1:17">
      <c r="A62" s="76" t="s">
        <v>166</v>
      </c>
      <c r="B62" s="73">
        <v>9.0061800289927696</v>
      </c>
      <c r="C62" s="87">
        <v>5.5065917631866617</v>
      </c>
      <c r="D62" s="87">
        <v>14.914040643743794</v>
      </c>
      <c r="E62" s="74">
        <v>10.318232635201879</v>
      </c>
      <c r="F62" s="87">
        <v>11.796319696577619</v>
      </c>
      <c r="G62" s="87">
        <v>8.5844644698227874</v>
      </c>
      <c r="H62" s="87">
        <v>3.9698934378645503</v>
      </c>
      <c r="I62" s="74">
        <v>10.731357495467307</v>
      </c>
      <c r="J62" s="87">
        <v>12.284765665396776</v>
      </c>
      <c r="K62" s="87">
        <v>9.5913235585044436</v>
      </c>
      <c r="L62" s="87">
        <v>12.494168158754814</v>
      </c>
      <c r="M62" s="87">
        <v>6.4279307147989559</v>
      </c>
      <c r="N62" s="87">
        <v>10.686586454167676</v>
      </c>
      <c r="O62" s="74">
        <v>10.071459089045455</v>
      </c>
      <c r="P62" s="87"/>
      <c r="Q62" s="75">
        <v>10.544262245510845</v>
      </c>
    </row>
    <row r="63" spans="1:17">
      <c r="A63" s="76" t="s">
        <v>170</v>
      </c>
      <c r="B63" s="73">
        <v>11.791630587201558</v>
      </c>
      <c r="C63" s="87">
        <v>9.6415192594267491</v>
      </c>
      <c r="D63" s="87">
        <v>15.899328446971642</v>
      </c>
      <c r="E63" s="74">
        <v>9.2890528592551238</v>
      </c>
      <c r="F63" s="87">
        <v>8.2251231452946847</v>
      </c>
      <c r="G63" s="87">
        <v>21.276081900903236</v>
      </c>
      <c r="H63" s="87">
        <v>10.212625810519338</v>
      </c>
      <c r="I63" s="74">
        <v>10.02762519350577</v>
      </c>
      <c r="J63" s="87">
        <v>12.881450348280016</v>
      </c>
      <c r="K63" s="87">
        <v>7.9680494321684368</v>
      </c>
      <c r="L63" s="87">
        <v>10.789168436689293</v>
      </c>
      <c r="M63" s="87">
        <v>8.7887748001753465</v>
      </c>
      <c r="N63" s="87">
        <v>9.3826018983765334</v>
      </c>
      <c r="O63" s="74">
        <v>9.6185149117040076</v>
      </c>
      <c r="P63" s="87"/>
      <c r="Q63" s="75">
        <v>9.9075490606205534</v>
      </c>
    </row>
    <row r="64" spans="1:17">
      <c r="A64" s="76" t="s">
        <v>171</v>
      </c>
      <c r="B64" s="73">
        <v>13.269327089872077</v>
      </c>
      <c r="C64" s="87">
        <v>11.271465291257423</v>
      </c>
      <c r="D64" s="87">
        <v>17.078062730861816</v>
      </c>
      <c r="E64" s="74">
        <v>6.9844410132953412</v>
      </c>
      <c r="F64" s="87">
        <v>6.2146293606920064</v>
      </c>
      <c r="G64" s="87">
        <v>16.97847462231703</v>
      </c>
      <c r="H64" s="87">
        <v>6.8208579140424943</v>
      </c>
      <c r="I64" s="74">
        <v>12.473906953643498</v>
      </c>
      <c r="J64" s="87">
        <v>10.642923657142992</v>
      </c>
      <c r="K64" s="87">
        <v>13.519236331554799</v>
      </c>
      <c r="L64" s="87">
        <v>10.635899029983111</v>
      </c>
      <c r="M64" s="87">
        <v>7.9150143157140516</v>
      </c>
      <c r="N64" s="87">
        <v>15.325297410554468</v>
      </c>
      <c r="O64" s="74">
        <v>11.58031453045489</v>
      </c>
      <c r="P64" s="87"/>
      <c r="Q64" s="75">
        <v>10.986539970717622</v>
      </c>
    </row>
    <row r="65" spans="1:17">
      <c r="A65" s="76" t="s">
        <v>173</v>
      </c>
      <c r="B65" s="73">
        <v>11.20587094157831</v>
      </c>
      <c r="C65" s="87">
        <v>10.31128956969966</v>
      </c>
      <c r="D65" s="87">
        <v>12.7334734084562</v>
      </c>
      <c r="E65" s="74">
        <v>6.7286133691609793</v>
      </c>
      <c r="F65" s="87">
        <v>4.9865264497503379</v>
      </c>
      <c r="G65" s="87">
        <v>16.078970699162983</v>
      </c>
      <c r="H65" s="87">
        <v>11.496592323554655</v>
      </c>
      <c r="I65" s="74">
        <v>11.140120304347658</v>
      </c>
      <c r="J65" s="87">
        <v>10.115066994407716</v>
      </c>
      <c r="K65" s="87">
        <v>10.424050893783351</v>
      </c>
      <c r="L65" s="87">
        <v>10.283001438486069</v>
      </c>
      <c r="M65" s="87">
        <v>9.6611385555263336</v>
      </c>
      <c r="N65" s="87">
        <v>12.715323038152876</v>
      </c>
      <c r="O65" s="74">
        <v>10.337333459321552</v>
      </c>
      <c r="P65" s="87"/>
      <c r="Q65" s="75">
        <v>9.9335040887845327</v>
      </c>
    </row>
    <row r="66" spans="1:17">
      <c r="A66" s="76" t="s">
        <v>174</v>
      </c>
      <c r="B66" s="73">
        <v>15.22363999243454</v>
      </c>
      <c r="C66" s="87">
        <v>10.790089813163908</v>
      </c>
      <c r="D66" s="87">
        <v>22.095454298080398</v>
      </c>
      <c r="E66" s="74">
        <v>6.6103832755203635</v>
      </c>
      <c r="F66" s="87">
        <v>5.3487457379687626</v>
      </c>
      <c r="G66" s="87">
        <v>19.882513172453379</v>
      </c>
      <c r="H66" s="87">
        <v>7.6012354978700261</v>
      </c>
      <c r="I66" s="74">
        <v>9.1872453838912946</v>
      </c>
      <c r="J66" s="87">
        <v>9.28241124461106</v>
      </c>
      <c r="K66" s="87">
        <v>11.392298905536839</v>
      </c>
      <c r="L66" s="87">
        <v>9.6688622209367061</v>
      </c>
      <c r="M66" s="87">
        <v>7.4720267832617262</v>
      </c>
      <c r="N66" s="87">
        <v>8.6808155901003801</v>
      </c>
      <c r="O66" s="74">
        <v>7.8898201846456715</v>
      </c>
      <c r="P66" s="87"/>
      <c r="Q66" s="75">
        <v>8.6509543593551239</v>
      </c>
    </row>
    <row r="67" spans="1:17">
      <c r="A67" s="76" t="s">
        <v>175</v>
      </c>
      <c r="B67" s="73">
        <v>10.503147070726451</v>
      </c>
      <c r="C67" s="87">
        <v>8.3412872237720954</v>
      </c>
      <c r="D67" s="87">
        <v>14.410289156931668</v>
      </c>
      <c r="E67" s="74">
        <v>8.7634838236172872</v>
      </c>
      <c r="F67" s="87">
        <v>8.5955750877864787</v>
      </c>
      <c r="G67" s="87">
        <v>11.596291544605604</v>
      </c>
      <c r="H67" s="87">
        <v>8.3794686261373972</v>
      </c>
      <c r="I67" s="74">
        <v>8.6451869029459054</v>
      </c>
      <c r="J67" s="87">
        <v>10.763926221894989</v>
      </c>
      <c r="K67" s="87">
        <v>6.0719459020687649</v>
      </c>
      <c r="L67" s="87">
        <v>11.670424801712386</v>
      </c>
      <c r="M67" s="87">
        <v>7.167397149474505</v>
      </c>
      <c r="N67" s="87">
        <v>7.3390720526954913</v>
      </c>
      <c r="O67" s="74">
        <v>9.3765234124438734</v>
      </c>
      <c r="P67" s="87"/>
      <c r="Q67" s="75">
        <v>8.7610673687591376</v>
      </c>
    </row>
    <row r="68" spans="1:17">
      <c r="A68" s="76" t="s">
        <v>176</v>
      </c>
      <c r="B68" s="73">
        <v>10.387745021980797</v>
      </c>
      <c r="C68" s="87">
        <v>7.6756995247186248</v>
      </c>
      <c r="D68" s="87">
        <v>15.301580794797662</v>
      </c>
      <c r="E68" s="74">
        <v>9.490595811245754</v>
      </c>
      <c r="F68" s="87">
        <v>8.7933686326661231</v>
      </c>
      <c r="G68" s="87">
        <v>13.288082664130901</v>
      </c>
      <c r="H68" s="87">
        <v>11.213220550642555</v>
      </c>
      <c r="I68" s="74">
        <v>7.6363075803783289</v>
      </c>
      <c r="J68" s="87">
        <v>10.096067901276271</v>
      </c>
      <c r="K68" s="87">
        <v>5.9431600211858786</v>
      </c>
      <c r="L68" s="87">
        <v>10.860134388341578</v>
      </c>
      <c r="M68" s="87">
        <v>7.2524371328611252</v>
      </c>
      <c r="N68" s="87">
        <v>5.5274832231772368</v>
      </c>
      <c r="O68" s="74">
        <v>8.6330602943893577</v>
      </c>
      <c r="P68" s="87"/>
      <c r="Q68" s="75">
        <v>8.2557651239793515</v>
      </c>
    </row>
    <row r="69" spans="1:17">
      <c r="A69" s="76" t="s">
        <v>177</v>
      </c>
      <c r="B69" s="73">
        <v>10.23157964748513</v>
      </c>
      <c r="C69" s="87">
        <v>9.2148613020074173</v>
      </c>
      <c r="D69" s="87">
        <v>11.93044216295781</v>
      </c>
      <c r="E69" s="74">
        <v>9.2587690005475913</v>
      </c>
      <c r="F69" s="87">
        <v>9.2159265264282624</v>
      </c>
      <c r="G69" s="87">
        <v>13.527870059890923</v>
      </c>
      <c r="H69" s="87">
        <v>7.6584980674485017</v>
      </c>
      <c r="I69" s="74">
        <v>6.9895775757245353</v>
      </c>
      <c r="J69" s="87">
        <v>8.9348506232435945</v>
      </c>
      <c r="K69" s="87">
        <v>6.3905121587747349</v>
      </c>
      <c r="L69" s="87">
        <v>5.2767335662177572</v>
      </c>
      <c r="M69" s="87">
        <v>6.7937055369310686</v>
      </c>
      <c r="N69" s="87">
        <v>7.2102030162489532</v>
      </c>
      <c r="O69" s="74">
        <v>8.0615297386846532</v>
      </c>
      <c r="P69" s="87"/>
      <c r="Q69" s="75">
        <v>7.7337502992635461</v>
      </c>
    </row>
    <row r="70" spans="1:17">
      <c r="A70" s="76" t="s">
        <v>188</v>
      </c>
      <c r="B70" s="73">
        <v>10.792638861949465</v>
      </c>
      <c r="C70" s="87">
        <v>9.9392544783476762</v>
      </c>
      <c r="D70" s="87">
        <v>11.992872785549755</v>
      </c>
      <c r="E70" s="74">
        <v>9.2916305464593556</v>
      </c>
      <c r="F70" s="87">
        <v>9.2053053827054825</v>
      </c>
      <c r="G70" s="87">
        <v>12.537303364066677</v>
      </c>
      <c r="H70" s="87">
        <v>8.2355542612944053</v>
      </c>
      <c r="I70" s="74">
        <v>7.4032407586108198</v>
      </c>
      <c r="J70" s="87">
        <v>7.0782316002442753</v>
      </c>
      <c r="K70" s="87">
        <v>7.4705220192389561</v>
      </c>
      <c r="L70" s="87">
        <v>5.6327414549751076</v>
      </c>
      <c r="M70" s="87">
        <v>6.4775502071296609</v>
      </c>
      <c r="N70" s="87">
        <v>8.6959626718488536</v>
      </c>
      <c r="O70" s="74">
        <v>9.1636584802698628</v>
      </c>
      <c r="P70" s="87"/>
      <c r="Q70" s="75">
        <v>8.083417762574852</v>
      </c>
    </row>
    <row r="71" spans="1:17">
      <c r="A71" s="76" t="s">
        <v>212</v>
      </c>
      <c r="B71" s="73">
        <v>7.3551914263446898</v>
      </c>
      <c r="C71" s="87">
        <v>6.1620434519413827</v>
      </c>
      <c r="D71" s="87">
        <v>9.3971874212960209</v>
      </c>
      <c r="E71" s="74">
        <v>9.5215760021355056</v>
      </c>
      <c r="F71" s="87">
        <v>9.4260837470563388</v>
      </c>
      <c r="G71" s="87">
        <v>11.532260890099581</v>
      </c>
      <c r="H71" s="87">
        <v>9.0926937420862615</v>
      </c>
      <c r="I71" s="74">
        <v>8.743427741838028</v>
      </c>
      <c r="J71" s="87">
        <v>7.0710785087473527</v>
      </c>
      <c r="K71" s="87">
        <v>8.8034652873429593</v>
      </c>
      <c r="L71" s="87">
        <v>9.1766150161474691</v>
      </c>
      <c r="M71" s="87">
        <v>7.5367490078823902</v>
      </c>
      <c r="N71" s="87">
        <v>9.6026708475843989</v>
      </c>
      <c r="O71" s="74">
        <v>9.1636584802698628</v>
      </c>
      <c r="P71" s="87"/>
      <c r="Q71" s="75">
        <v>8.887657855085255</v>
      </c>
    </row>
    <row r="72" spans="1:17">
      <c r="A72" s="76" t="s">
        <v>213</v>
      </c>
      <c r="B72" s="73">
        <v>8.5330864985237707</v>
      </c>
      <c r="C72" s="87">
        <v>7.8330510195807586</v>
      </c>
      <c r="D72" s="87">
        <v>9.7175622064768667</v>
      </c>
      <c r="E72" s="74">
        <v>10.182179739675265</v>
      </c>
      <c r="F72" s="87">
        <v>10.4346877032946</v>
      </c>
      <c r="G72" s="87">
        <v>12.350450389336727</v>
      </c>
      <c r="H72" s="87">
        <v>8.0687278024170137</v>
      </c>
      <c r="I72" s="74">
        <v>9.5830845723297919</v>
      </c>
      <c r="J72" s="87">
        <v>6.3766725916058755</v>
      </c>
      <c r="K72" s="87">
        <v>7.5836355387704311</v>
      </c>
      <c r="L72" s="87">
        <v>10.892842035300777</v>
      </c>
      <c r="M72" s="87">
        <v>7.213961792487229</v>
      </c>
      <c r="N72" s="87">
        <v>11.656429074636803</v>
      </c>
      <c r="O72" s="74"/>
      <c r="P72" s="87"/>
      <c r="Q72" s="75">
        <v>9.6969175107241963</v>
      </c>
    </row>
    <row r="73" spans="1:17">
      <c r="A73" s="76" t="s">
        <v>214</v>
      </c>
      <c r="B73" s="73">
        <v>7.8153565580022288</v>
      </c>
      <c r="C73" s="87">
        <v>7.4843199165481087</v>
      </c>
      <c r="D73" s="87">
        <v>8.3550748786909903</v>
      </c>
      <c r="E73" s="74">
        <v>9.1567420845972798</v>
      </c>
      <c r="F73" s="87">
        <v>9.9356646819557124</v>
      </c>
      <c r="G73" s="87">
        <v>7.6186542883653718</v>
      </c>
      <c r="H73" s="87">
        <v>6.1877123698425924</v>
      </c>
      <c r="I73" s="74">
        <v>9.3385139030695115</v>
      </c>
      <c r="J73" s="87">
        <v>5.731043313830738</v>
      </c>
      <c r="K73" s="87">
        <v>6.7914406412567727</v>
      </c>
      <c r="L73" s="87">
        <v>12.729245313748214</v>
      </c>
      <c r="M73" s="87">
        <v>6.5593542349089056</v>
      </c>
      <c r="N73" s="87">
        <v>10.846631265318738</v>
      </c>
      <c r="O73" s="74"/>
      <c r="P73" s="87"/>
      <c r="Q73" s="75">
        <v>9.222050869371456</v>
      </c>
    </row>
    <row r="74" spans="1:17">
      <c r="A74" s="76" t="s">
        <v>215</v>
      </c>
      <c r="B74" s="73">
        <v>7.3946603546334488</v>
      </c>
      <c r="C74" s="87">
        <v>7.2596977921315569</v>
      </c>
      <c r="D74" s="87">
        <v>7.5809964215096155</v>
      </c>
      <c r="E74" s="74">
        <v>8.6888589791203437</v>
      </c>
      <c r="F74" s="87">
        <v>8.9808573071802886</v>
      </c>
      <c r="G74" s="87">
        <v>10.334424247478999</v>
      </c>
      <c r="H74" s="87">
        <v>6.4287228345473473</v>
      </c>
      <c r="I74" s="74">
        <v>9.4168890972101646</v>
      </c>
      <c r="J74" s="87">
        <v>6.4405884785886904</v>
      </c>
      <c r="K74" s="87">
        <v>7.0290733360629769</v>
      </c>
      <c r="L74" s="87">
        <v>15.018808438842186</v>
      </c>
      <c r="M74" s="87">
        <v>7.8766161050192878</v>
      </c>
      <c r="N74" s="87">
        <v>9.3712762636078786</v>
      </c>
      <c r="O74" s="74"/>
      <c r="P74" s="87"/>
      <c r="Q74" s="75">
        <v>9.1221419783207214</v>
      </c>
    </row>
    <row r="75" spans="1:17">
      <c r="A75" s="76" t="s">
        <v>216</v>
      </c>
      <c r="B75" s="73">
        <v>2.2690337302792964</v>
      </c>
      <c r="C75" s="87">
        <v>6.2187554523869091</v>
      </c>
      <c r="D75" s="87">
        <v>-4.2907600850548437</v>
      </c>
      <c r="E75" s="74">
        <v>8.1681950820313016</v>
      </c>
      <c r="F75" s="87">
        <v>8.7136015509617195</v>
      </c>
      <c r="G75" s="87">
        <v>8.5467181221794917</v>
      </c>
      <c r="H75" s="87">
        <v>4.9791492910758786</v>
      </c>
      <c r="I75" s="74">
        <v>8.3291292501385943</v>
      </c>
      <c r="J75" s="87">
        <v>6.8920908460259156</v>
      </c>
      <c r="K75" s="87">
        <v>6.8613821239321595</v>
      </c>
      <c r="L75" s="87">
        <v>8.5174554142008443</v>
      </c>
      <c r="M75" s="87">
        <v>5.9286378917129356</v>
      </c>
      <c r="N75" s="87">
        <v>9.9494806464284782</v>
      </c>
      <c r="O75" s="74"/>
      <c r="P75" s="87"/>
      <c r="Q75" s="75">
        <v>8.0106084305246288</v>
      </c>
    </row>
    <row r="76" spans="1:17">
      <c r="A76" s="76" t="s">
        <v>217</v>
      </c>
      <c r="B76" s="73">
        <v>3.1426066431246893</v>
      </c>
      <c r="C76" s="87">
        <v>7.7452962849151321</v>
      </c>
      <c r="D76" s="87">
        <v>-4.5114829644243661</v>
      </c>
      <c r="E76" s="74">
        <v>7.814841871915057</v>
      </c>
      <c r="F76" s="87">
        <v>8.3926508467806435</v>
      </c>
      <c r="G76" s="87">
        <v>7.8639165828575806</v>
      </c>
      <c r="H76" s="87">
        <v>5.035211267605634</v>
      </c>
      <c r="I76" s="74">
        <v>8.3116682031366516</v>
      </c>
      <c r="J76" s="87">
        <v>6.6414252937140708</v>
      </c>
      <c r="K76" s="87">
        <v>7.9213525171820649</v>
      </c>
      <c r="L76" s="87">
        <v>8.9514337107184492</v>
      </c>
      <c r="M76" s="87">
        <v>6.8906039685917326</v>
      </c>
      <c r="N76" s="87">
        <v>9.2167561383437491</v>
      </c>
      <c r="O76" s="74"/>
      <c r="P76" s="87"/>
      <c r="Q76" s="75">
        <v>7.9422039902888431</v>
      </c>
    </row>
    <row r="77" spans="1:17">
      <c r="A77" s="76" t="s">
        <v>218</v>
      </c>
      <c r="B77" s="73">
        <v>7.1915824066727057</v>
      </c>
      <c r="C77" s="87">
        <v>7.2616429965761844</v>
      </c>
      <c r="D77" s="87">
        <v>7.0782743635317393</v>
      </c>
      <c r="E77" s="74">
        <v>7.6039740573072017</v>
      </c>
      <c r="F77" s="87">
        <v>8.1185443332537393</v>
      </c>
      <c r="G77" s="87">
        <v>7.2550456880281526</v>
      </c>
      <c r="H77" s="87">
        <v>5.2631578947368274</v>
      </c>
      <c r="I77" s="74">
        <v>7.5782853835541513</v>
      </c>
      <c r="J77" s="87">
        <v>7.3539849225658056</v>
      </c>
      <c r="K77" s="87">
        <v>7.4743171298634339</v>
      </c>
      <c r="L77" s="87">
        <v>9.2376922961921988</v>
      </c>
      <c r="M77" s="87">
        <v>6.4347739629062763</v>
      </c>
      <c r="N77" s="87">
        <v>7.1669283986248598</v>
      </c>
      <c r="O77" s="74">
        <v>9.1636584802698628</v>
      </c>
      <c r="P77" s="87"/>
      <c r="Q77" s="75">
        <v>7.5683246093727021</v>
      </c>
    </row>
    <row r="78" spans="1:17" ht="39" thickBot="1">
      <c r="A78" s="88" t="s">
        <v>18</v>
      </c>
      <c r="B78" s="89">
        <f>AVERAGE(B3:B77)</f>
        <v>8.6693861263423067</v>
      </c>
      <c r="C78" s="90">
        <f t="shared" ref="C78:Q78" si="0">AVERAGE(C3:C77)</f>
        <v>7.8867242035110987</v>
      </c>
      <c r="D78" s="90">
        <f t="shared" si="0"/>
        <v>10.496401777503463</v>
      </c>
      <c r="E78" s="90">
        <f t="shared" si="0"/>
        <v>8.9503608277948388</v>
      </c>
      <c r="F78" s="90">
        <f t="shared" si="0"/>
        <v>8.9720828368514862</v>
      </c>
      <c r="G78" s="90">
        <f t="shared" si="0"/>
        <v>11.021138184653257</v>
      </c>
      <c r="H78" s="90">
        <f t="shared" si="0"/>
        <v>8.7008249360166765</v>
      </c>
      <c r="I78" s="90">
        <f t="shared" si="0"/>
        <v>10.509989095993889</v>
      </c>
      <c r="J78" s="90">
        <f t="shared" si="0"/>
        <v>10.061206902287305</v>
      </c>
      <c r="K78" s="90">
        <f t="shared" si="0"/>
        <v>8.017942250749952</v>
      </c>
      <c r="L78" s="90">
        <f t="shared" si="0"/>
        <v>13.040027126376508</v>
      </c>
      <c r="M78" s="90">
        <f t="shared" si="0"/>
        <v>9.9613697017218268</v>
      </c>
      <c r="N78" s="90">
        <f t="shared" si="0"/>
        <v>10.883250694413071</v>
      </c>
      <c r="O78" s="90">
        <f t="shared" si="0"/>
        <v>10.253703997186966</v>
      </c>
      <c r="P78" s="90" t="e">
        <f t="shared" si="0"/>
        <v>#DIV/0!</v>
      </c>
      <c r="Q78" s="91">
        <f t="shared" si="0"/>
        <v>9.9280389144328289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W116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214" t="s">
        <v>57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8"/>
      <c r="N1" s="218"/>
      <c r="O1" s="85"/>
      <c r="P1" s="83"/>
      <c r="Q1" s="149"/>
    </row>
    <row r="2" spans="1:23" ht="64.5" thickBot="1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>
      <c r="A3" s="80">
        <v>1996</v>
      </c>
      <c r="B3" s="78">
        <v>5.0554331907308345</v>
      </c>
      <c r="C3" s="108">
        <v>3.592937870626959</v>
      </c>
      <c r="D3" s="108">
        <v>1.462495320103876</v>
      </c>
      <c r="E3" s="79">
        <v>31.259771267098991</v>
      </c>
      <c r="F3" s="108">
        <v>24.315837139199004</v>
      </c>
      <c r="G3" s="108">
        <v>1.8439428354874559</v>
      </c>
      <c r="H3" s="108">
        <v>5.0999912924125352</v>
      </c>
      <c r="I3" s="79">
        <v>63.684795542170171</v>
      </c>
      <c r="J3" s="108">
        <v>11.542479241367969</v>
      </c>
      <c r="K3" s="108">
        <v>10.928306810362381</v>
      </c>
      <c r="L3" s="108">
        <v>8.517691172280049</v>
      </c>
      <c r="M3" s="108">
        <v>7.2416975501319607</v>
      </c>
      <c r="N3" s="108">
        <v>25.454620768027802</v>
      </c>
      <c r="O3" s="85"/>
      <c r="P3" s="83"/>
      <c r="Q3" s="149"/>
    </row>
    <row r="4" spans="1:23">
      <c r="A4" s="80">
        <f>A3+1</f>
        <v>1997</v>
      </c>
      <c r="B4" s="81">
        <v>4.9684162574234039</v>
      </c>
      <c r="C4" s="109">
        <v>3.492274285116709</v>
      </c>
      <c r="D4" s="109">
        <v>1.4761419723066955</v>
      </c>
      <c r="E4" s="82">
        <v>30.66491325242534</v>
      </c>
      <c r="F4" s="109">
        <v>23.662533471185316</v>
      </c>
      <c r="G4" s="109">
        <v>1.8478636945378466</v>
      </c>
      <c r="H4" s="109">
        <v>5.1545160867021753</v>
      </c>
      <c r="I4" s="82">
        <v>64.36667049015125</v>
      </c>
      <c r="J4" s="109">
        <v>11.651472554053168</v>
      </c>
      <c r="K4" s="109">
        <v>10.736113497345286</v>
      </c>
      <c r="L4" s="109">
        <v>9.0308179888592637</v>
      </c>
      <c r="M4" s="109">
        <v>7.6420403721703307</v>
      </c>
      <c r="N4" s="109">
        <v>25.306226077723188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>
      <c r="A5" s="80">
        <f t="shared" ref="A5:A17" si="0">A4+1</f>
        <v>1998</v>
      </c>
      <c r="B5" s="81">
        <v>5.2084252282858383</v>
      </c>
      <c r="C5" s="109">
        <v>3.7947268843377948</v>
      </c>
      <c r="D5" s="109">
        <v>1.4136983439480439</v>
      </c>
      <c r="E5" s="82">
        <v>30.380311843900685</v>
      </c>
      <c r="F5" s="109">
        <v>24.248204465587762</v>
      </c>
      <c r="G5" s="109">
        <v>1.6906865903030508</v>
      </c>
      <c r="H5" s="109">
        <v>4.4414207880098795</v>
      </c>
      <c r="I5" s="82">
        <v>64.411262927813482</v>
      </c>
      <c r="J5" s="109">
        <v>11.474641329524559</v>
      </c>
      <c r="K5" s="109">
        <v>10.405321802670562</v>
      </c>
      <c r="L5" s="109">
        <v>9.7155988224427166</v>
      </c>
      <c r="M5" s="109">
        <v>7.572875732833932</v>
      </c>
      <c r="N5" s="109">
        <v>25.242825240341716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>
      <c r="A6" s="80">
        <f t="shared" si="0"/>
        <v>1999</v>
      </c>
      <c r="B6" s="81">
        <v>4.8250591018543858</v>
      </c>
      <c r="C6" s="109">
        <v>3.4384845062147638</v>
      </c>
      <c r="D6" s="109">
        <v>1.3865745956396216</v>
      </c>
      <c r="E6" s="82">
        <v>29.914367398642938</v>
      </c>
      <c r="F6" s="109">
        <v>24.071572297607354</v>
      </c>
      <c r="G6" s="109">
        <v>1.833116414746365</v>
      </c>
      <c r="H6" s="109">
        <v>4.0096786862892202</v>
      </c>
      <c r="I6" s="82">
        <v>65.260573499502698</v>
      </c>
      <c r="J6" s="109">
        <v>12.671249075274318</v>
      </c>
      <c r="K6" s="109">
        <v>10.030762339452645</v>
      </c>
      <c r="L6" s="109">
        <v>10.302434074630927</v>
      </c>
      <c r="M6" s="109">
        <v>7.9390500516222247</v>
      </c>
      <c r="N6" s="109">
        <v>24.317077958522574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>
      <c r="A7" s="80">
        <f t="shared" si="0"/>
        <v>2000</v>
      </c>
      <c r="B7" s="81">
        <v>4.7066617541089757</v>
      </c>
      <c r="C7" s="109">
        <v>3.3232597642409765</v>
      </c>
      <c r="D7" s="109">
        <v>1.3834019898679988</v>
      </c>
      <c r="E7" s="82">
        <v>29.820373895912628</v>
      </c>
      <c r="F7" s="109">
        <v>24.289485250456718</v>
      </c>
      <c r="G7" s="109">
        <v>1.7926525145255821</v>
      </c>
      <c r="H7" s="109">
        <v>3.7382361309303271</v>
      </c>
      <c r="I7" s="82">
        <v>65.472964349978398</v>
      </c>
      <c r="J7" s="109">
        <v>13.154322502953331</v>
      </c>
      <c r="K7" s="109">
        <v>9.7561529957815605</v>
      </c>
      <c r="L7" s="109">
        <v>10.340512953212235</v>
      </c>
      <c r="M7" s="109">
        <v>8.3651862656564955</v>
      </c>
      <c r="N7" s="109">
        <v>23.856789632374777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>
      <c r="A8" s="80">
        <f t="shared" si="0"/>
        <v>2001</v>
      </c>
      <c r="B8" s="81">
        <v>4.7862824536733397</v>
      </c>
      <c r="C8" s="109">
        <v>3.361841141140697</v>
      </c>
      <c r="D8" s="109">
        <v>1.4244413125326432</v>
      </c>
      <c r="E8" s="82">
        <v>29.776014963164933</v>
      </c>
      <c r="F8" s="109">
        <v>23.878840630977663</v>
      </c>
      <c r="G8" s="109">
        <v>1.7024832989867535</v>
      </c>
      <c r="H8" s="109">
        <v>4.1946910332005132</v>
      </c>
      <c r="I8" s="82">
        <v>65.437702583161723</v>
      </c>
      <c r="J8" s="109">
        <v>12.934444917652286</v>
      </c>
      <c r="K8" s="109">
        <v>9.5975728002757954</v>
      </c>
      <c r="L8" s="109">
        <v>10.637207154972495</v>
      </c>
      <c r="M8" s="109">
        <v>8.4665535102603808</v>
      </c>
      <c r="N8" s="109">
        <v>23.801924200000769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>
      <c r="A9" s="80">
        <f t="shared" si="0"/>
        <v>2002</v>
      </c>
      <c r="B9" s="81">
        <v>4.9171702353611018</v>
      </c>
      <c r="C9" s="109">
        <v>3.4896722106605904</v>
      </c>
      <c r="D9" s="109">
        <v>1.4274980247005111</v>
      </c>
      <c r="E9" s="82">
        <v>29.406963533479097</v>
      </c>
      <c r="F9" s="109">
        <v>24.430929336089342</v>
      </c>
      <c r="G9" s="109">
        <v>1.8754937461207273</v>
      </c>
      <c r="H9" s="109">
        <v>3.1005404512690267</v>
      </c>
      <c r="I9" s="82">
        <v>65.675866231159816</v>
      </c>
      <c r="J9" s="109">
        <v>12.748166491213714</v>
      </c>
      <c r="K9" s="109">
        <v>9.1234963526356943</v>
      </c>
      <c r="L9" s="109">
        <v>11.213002390048052</v>
      </c>
      <c r="M9" s="109">
        <v>8.8106285005894502</v>
      </c>
      <c r="N9" s="109">
        <v>23.780572496672914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>
      <c r="A10" s="80">
        <f t="shared" si="0"/>
        <v>2003</v>
      </c>
      <c r="B10" s="81">
        <v>5.2047616331550701</v>
      </c>
      <c r="C10" s="109">
        <v>3.8351210180017912</v>
      </c>
      <c r="D10" s="109">
        <v>1.3696406151532792</v>
      </c>
      <c r="E10" s="82">
        <v>28.286963290698463</v>
      </c>
      <c r="F10" s="109">
        <v>23.337316789300928</v>
      </c>
      <c r="G10" s="109">
        <v>1.8321272550934435</v>
      </c>
      <c r="H10" s="109">
        <v>3.1175192463040911</v>
      </c>
      <c r="I10" s="82">
        <v>66.508275076146461</v>
      </c>
      <c r="J10" s="109">
        <v>12.91115489779911</v>
      </c>
      <c r="K10" s="109">
        <v>9.2552880829783728</v>
      </c>
      <c r="L10" s="109">
        <v>11.655525017722139</v>
      </c>
      <c r="M10" s="109">
        <v>8.8733650379234206</v>
      </c>
      <c r="N10" s="109">
        <v>23.812942039723431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>
      <c r="A11" s="80">
        <f t="shared" si="0"/>
        <v>2004</v>
      </c>
      <c r="B11" s="81">
        <v>4.7376669416581603</v>
      </c>
      <c r="C11" s="109">
        <v>3.382214050376716</v>
      </c>
      <c r="D11" s="109">
        <v>1.3554528912814445</v>
      </c>
      <c r="E11" s="82">
        <v>27.764984872293375</v>
      </c>
      <c r="F11" s="109">
        <v>22.799675065939194</v>
      </c>
      <c r="G11" s="109">
        <v>1.758013953720758</v>
      </c>
      <c r="H11" s="109">
        <v>3.2072958526334232</v>
      </c>
      <c r="I11" s="82">
        <v>67.497348186048455</v>
      </c>
      <c r="J11" s="109">
        <v>13.22362064604877</v>
      </c>
      <c r="K11" s="109">
        <v>9.3040244365627434</v>
      </c>
      <c r="L11" s="109">
        <v>12.365222254609765</v>
      </c>
      <c r="M11" s="109">
        <v>8.8094237763461933</v>
      </c>
      <c r="N11" s="109">
        <v>23.795057072480986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>
      <c r="A12" s="80">
        <f t="shared" si="0"/>
        <v>2005</v>
      </c>
      <c r="B12" s="81">
        <v>3.8694678831370508</v>
      </c>
      <c r="C12" s="109">
        <v>2.6313842259651574</v>
      </c>
      <c r="D12" s="109">
        <v>1.2380836571718932</v>
      </c>
      <c r="E12" s="82">
        <v>27.478286934520369</v>
      </c>
      <c r="F12" s="109">
        <v>22.297155915907325</v>
      </c>
      <c r="G12" s="109">
        <v>1.7828846758493611</v>
      </c>
      <c r="H12" s="109">
        <v>3.3982463427636791</v>
      </c>
      <c r="I12" s="82">
        <v>68.652245182342583</v>
      </c>
      <c r="J12" s="109">
        <v>13.133845040578903</v>
      </c>
      <c r="K12" s="109">
        <v>9.3057574335616184</v>
      </c>
      <c r="L12" s="109">
        <v>13.71418067824589</v>
      </c>
      <c r="M12" s="109">
        <v>8.7904175688175066</v>
      </c>
      <c r="N12" s="109">
        <v>23.708044461138662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>
      <c r="A13" s="80">
        <f t="shared" si="0"/>
        <v>2006</v>
      </c>
      <c r="B13" s="81">
        <v>3.9580285996605409</v>
      </c>
      <c r="C13" s="109">
        <v>2.6760159892639606</v>
      </c>
      <c r="D13" s="109">
        <v>1.2820126103965797</v>
      </c>
      <c r="E13" s="82">
        <v>27.596271037921511</v>
      </c>
      <c r="F13" s="109">
        <v>22.266836612890135</v>
      </c>
      <c r="G13" s="109">
        <v>1.7964455975269675</v>
      </c>
      <c r="H13" s="109">
        <v>3.5329888275044095</v>
      </c>
      <c r="I13" s="82">
        <v>68.445700362417966</v>
      </c>
      <c r="J13" s="109">
        <v>13.493649916617889</v>
      </c>
      <c r="K13" s="109">
        <v>9.2406942488531847</v>
      </c>
      <c r="L13" s="109">
        <v>13.909328865702308</v>
      </c>
      <c r="M13" s="109">
        <v>8.6642112328435541</v>
      </c>
      <c r="N13" s="110">
        <v>23.137816098401021</v>
      </c>
      <c r="Q13" s="10"/>
      <c r="R13" s="10"/>
      <c r="S13" s="10"/>
      <c r="T13" s="10"/>
      <c r="U13" s="10"/>
      <c r="V13" s="10"/>
      <c r="W13" s="10"/>
    </row>
    <row r="14" spans="1:23">
      <c r="A14" s="80">
        <f t="shared" si="0"/>
        <v>2007</v>
      </c>
      <c r="B14" s="81">
        <v>4.1013298117292427</v>
      </c>
      <c r="C14" s="109">
        <v>2.7385048239697571</v>
      </c>
      <c r="D14" s="109">
        <v>1.3628249877594858</v>
      </c>
      <c r="E14" s="82">
        <v>28.396963198160769</v>
      </c>
      <c r="F14" s="109">
        <v>22.422829817677279</v>
      </c>
      <c r="G14" s="109">
        <v>1.7576602696352861</v>
      </c>
      <c r="H14" s="109">
        <v>4.2164731108482032</v>
      </c>
      <c r="I14" s="82">
        <v>67.501706990109994</v>
      </c>
      <c r="J14" s="109">
        <v>12.927487624810421</v>
      </c>
      <c r="K14" s="109">
        <v>8.9015433986903503</v>
      </c>
      <c r="L14" s="109">
        <v>14.293258027316948</v>
      </c>
      <c r="M14" s="109">
        <v>8.5667924513563811</v>
      </c>
      <c r="N14" s="110">
        <v>22.812625487935893</v>
      </c>
      <c r="Q14" s="10"/>
      <c r="R14" s="10"/>
      <c r="S14" s="10"/>
      <c r="T14" s="10"/>
      <c r="U14" s="10"/>
      <c r="V14" s="10"/>
      <c r="W14" s="10"/>
    </row>
    <row r="15" spans="1:23">
      <c r="A15" s="80">
        <f t="shared" si="0"/>
        <v>2008</v>
      </c>
      <c r="B15" s="81">
        <v>4.2085385949041862</v>
      </c>
      <c r="C15" s="109">
        <v>2.7872618198999533</v>
      </c>
      <c r="D15" s="109">
        <v>1.4212767750042332</v>
      </c>
      <c r="E15" s="82">
        <v>28.809932897003982</v>
      </c>
      <c r="F15" s="109">
        <v>22.705956036669402</v>
      </c>
      <c r="G15" s="109">
        <v>1.7510963019740902</v>
      </c>
      <c r="H15" s="109">
        <v>4.3528805583604857</v>
      </c>
      <c r="I15" s="82">
        <v>66.981528508091827</v>
      </c>
      <c r="J15" s="109">
        <v>12.666111148075357</v>
      </c>
      <c r="K15" s="109">
        <v>8.4409363310170455</v>
      </c>
      <c r="L15" s="109">
        <v>14.191260621029397</v>
      </c>
      <c r="M15" s="109">
        <v>8.1787755017166148</v>
      </c>
      <c r="N15" s="110">
        <v>23.504444906253415</v>
      </c>
      <c r="Q15" s="10"/>
      <c r="R15" s="10"/>
      <c r="S15" s="10"/>
      <c r="T15" s="10"/>
      <c r="U15" s="10"/>
      <c r="V15" s="10"/>
      <c r="W15" s="10"/>
    </row>
    <row r="16" spans="1:23">
      <c r="A16" s="80">
        <f t="shared" si="0"/>
        <v>2009</v>
      </c>
      <c r="B16" s="81">
        <v>4.24916152124647</v>
      </c>
      <c r="C16" s="109">
        <v>2.7923590902329001</v>
      </c>
      <c r="D16" s="109">
        <v>1.4568024310135703</v>
      </c>
      <c r="E16" s="82">
        <v>28.202213908503062</v>
      </c>
      <c r="F16" s="109">
        <v>21.906280120915635</v>
      </c>
      <c r="G16" s="109">
        <v>1.784401566472956</v>
      </c>
      <c r="H16" s="109">
        <v>4.5115322211144688</v>
      </c>
      <c r="I16" s="82">
        <v>67.548056734519022</v>
      </c>
      <c r="J16" s="109">
        <v>12.54096377942478</v>
      </c>
      <c r="K16" s="109">
        <v>8.1730367237429107</v>
      </c>
      <c r="L16" s="109">
        <v>13.428849000669366</v>
      </c>
      <c r="M16" s="109">
        <v>7.9830567925222669</v>
      </c>
      <c r="N16" s="110">
        <v>25.422150438159697</v>
      </c>
      <c r="Q16" s="10"/>
      <c r="R16" s="10"/>
      <c r="S16" s="10"/>
      <c r="T16" s="10"/>
      <c r="U16" s="10"/>
      <c r="V16" s="10"/>
      <c r="W16" s="10"/>
    </row>
    <row r="17" spans="1:23">
      <c r="A17" s="80">
        <f t="shared" si="0"/>
        <v>2010</v>
      </c>
      <c r="B17" s="81">
        <v>4.196588553618227</v>
      </c>
      <c r="C17" s="109">
        <v>2.6774398388671528</v>
      </c>
      <c r="D17" s="109">
        <v>1.519148714751074</v>
      </c>
      <c r="E17" s="82">
        <v>27.940397704611204</v>
      </c>
      <c r="F17" s="109">
        <v>21.889078415755687</v>
      </c>
      <c r="G17" s="109">
        <v>1.7439941762213835</v>
      </c>
      <c r="H17" s="109">
        <v>4.3073251126341292</v>
      </c>
      <c r="I17" s="82">
        <v>67.861996387998431</v>
      </c>
      <c r="J17" s="109">
        <v>12.393488800550614</v>
      </c>
      <c r="K17" s="109">
        <v>7.9892128603005901</v>
      </c>
      <c r="L17" s="109">
        <v>13.487042364810881</v>
      </c>
      <c r="M17" s="109">
        <v>7.6035615318900378</v>
      </c>
      <c r="N17" s="110">
        <v>26.388690830446311</v>
      </c>
      <c r="Q17" s="10"/>
      <c r="R17" s="10"/>
      <c r="S17" s="10"/>
      <c r="T17" s="10"/>
      <c r="U17" s="10"/>
      <c r="V17" s="10"/>
      <c r="W17" s="10"/>
    </row>
    <row r="18" spans="1:23">
      <c r="A18" s="80">
        <v>2011</v>
      </c>
      <c r="B18" s="81">
        <v>4.2340537104665463</v>
      </c>
      <c r="C18" s="109">
        <v>2.6976678548176003</v>
      </c>
      <c r="D18" s="109">
        <v>1.5363858556489463</v>
      </c>
      <c r="E18" s="82">
        <v>27.303104757141178</v>
      </c>
      <c r="F18" s="109">
        <v>21.181619299272306</v>
      </c>
      <c r="G18" s="109">
        <v>1.868540314683963</v>
      </c>
      <c r="H18" s="109">
        <v>4.2529451431849106</v>
      </c>
      <c r="I18" s="82">
        <v>68.461450072892362</v>
      </c>
      <c r="J18" s="109">
        <v>12.499692546246131</v>
      </c>
      <c r="K18" s="109">
        <v>8.0488083267509793</v>
      </c>
      <c r="L18" s="109">
        <v>13.677497692212212</v>
      </c>
      <c r="M18" s="109">
        <v>7.5194698497864989</v>
      </c>
      <c r="N18" s="110">
        <v>26.715981657896531</v>
      </c>
      <c r="Q18" s="10"/>
      <c r="R18" s="10"/>
      <c r="S18" s="10"/>
      <c r="T18" s="10"/>
      <c r="U18" s="10"/>
      <c r="V18" s="10"/>
      <c r="W18" s="10"/>
    </row>
    <row r="19" spans="1:23">
      <c r="A19" s="80">
        <v>2012</v>
      </c>
      <c r="B19" s="81">
        <v>4.4023260606676766</v>
      </c>
      <c r="C19" s="109">
        <v>2.7075693912104981</v>
      </c>
      <c r="D19" s="109">
        <v>1.6947566694571785</v>
      </c>
      <c r="E19" s="82">
        <v>27.560188643885919</v>
      </c>
      <c r="F19" s="109">
        <v>21.300867212834611</v>
      </c>
      <c r="G19" s="109">
        <v>1.9611942797655717</v>
      </c>
      <c r="H19" s="109">
        <v>4.2981271512857351</v>
      </c>
      <c r="I19" s="82">
        <v>68.03577310403567</v>
      </c>
      <c r="J19" s="109">
        <v>12.584658846619117</v>
      </c>
      <c r="K19" s="109">
        <v>7.9384689800743171</v>
      </c>
      <c r="L19" s="109">
        <v>13.557960123226328</v>
      </c>
      <c r="M19" s="109">
        <v>7.4196395130481925</v>
      </c>
      <c r="N19" s="110">
        <v>26.535045641067711</v>
      </c>
      <c r="Q19" s="10"/>
      <c r="R19" s="10"/>
      <c r="S19" s="10"/>
      <c r="T19" s="10"/>
      <c r="U19" s="10"/>
      <c r="V19" s="10"/>
      <c r="W19" s="10"/>
    </row>
    <row r="20" spans="1:23">
      <c r="A20" s="80">
        <v>2013</v>
      </c>
      <c r="B20" s="81">
        <v>4.3438350801983097</v>
      </c>
      <c r="C20" s="109">
        <v>2.656898194472312</v>
      </c>
      <c r="D20" s="109">
        <v>1.6869368857259976</v>
      </c>
      <c r="E20" s="82">
        <v>27.59056623967987</v>
      </c>
      <c r="F20" s="109">
        <v>21.384757760806757</v>
      </c>
      <c r="G20" s="109">
        <v>1.9820908905657675</v>
      </c>
      <c r="H20" s="109">
        <v>4.2237175883073492</v>
      </c>
      <c r="I20" s="82">
        <v>68.064031201547337</v>
      </c>
      <c r="J20" s="109">
        <v>12.257423134041998</v>
      </c>
      <c r="K20" s="109">
        <v>7.8126927066477583</v>
      </c>
      <c r="L20" s="109">
        <v>13.896627612066514</v>
      </c>
      <c r="M20" s="109">
        <v>7.2879092247857367</v>
      </c>
      <c r="N20" s="110">
        <v>26.809378524005329</v>
      </c>
      <c r="Q20" s="10"/>
      <c r="R20" s="10"/>
      <c r="S20" s="10"/>
      <c r="T20" s="10"/>
      <c r="U20" s="10"/>
      <c r="V20" s="10"/>
      <c r="W20" s="10"/>
    </row>
    <row r="21" spans="1:23" ht="51.75" thickBot="1">
      <c r="A21" s="92" t="s">
        <v>19</v>
      </c>
      <c r="B21" s="93">
        <f t="shared" ref="B21:M21" si="1">AVERAGE(B3:B20)</f>
        <v>4.5540670339932969</v>
      </c>
      <c r="C21" s="142">
        <f t="shared" si="1"/>
        <v>3.115312942189794</v>
      </c>
      <c r="D21" s="142">
        <f t="shared" si="1"/>
        <v>1.4387540918035042</v>
      </c>
      <c r="E21" s="94">
        <f t="shared" si="1"/>
        <v>28.786254979946907</v>
      </c>
      <c r="F21" s="142">
        <f t="shared" si="1"/>
        <v>22.91054309105958</v>
      </c>
      <c r="G21" s="142">
        <f t="shared" si="1"/>
        <v>1.8113715764565181</v>
      </c>
      <c r="H21" s="142">
        <f t="shared" si="1"/>
        <v>4.0643403124308097</v>
      </c>
      <c r="I21" s="94">
        <f t="shared" si="1"/>
        <v>66.659330412782637</v>
      </c>
      <c r="J21" s="142">
        <f t="shared" si="1"/>
        <v>12.600492916269578</v>
      </c>
      <c r="K21" s="142">
        <f t="shared" si="1"/>
        <v>9.1660105626502109</v>
      </c>
      <c r="L21" s="142">
        <f t="shared" si="1"/>
        <v>12.107445378558749</v>
      </c>
      <c r="M21" s="142">
        <f t="shared" si="1"/>
        <v>8.0963696924611774</v>
      </c>
      <c r="N21" s="143">
        <f>AVERAGE(N3:N20)</f>
        <v>24.689011862842928</v>
      </c>
    </row>
    <row r="22" spans="1:23">
      <c r="H22" s="148"/>
      <c r="I22" s="148"/>
    </row>
    <row r="23" spans="1:23">
      <c r="I23" t="s">
        <v>160</v>
      </c>
    </row>
    <row r="102" spans="4:6">
      <c r="D102" s="9"/>
    </row>
    <row r="104" spans="4:6">
      <c r="F104" s="10"/>
    </row>
    <row r="105" spans="4:6">
      <c r="F105" s="10"/>
    </row>
    <row r="106" spans="4:6">
      <c r="F106" s="10"/>
    </row>
    <row r="107" spans="4:6">
      <c r="F107" s="10"/>
    </row>
    <row r="108" spans="4:6">
      <c r="F108" s="10"/>
    </row>
    <row r="109" spans="4:6">
      <c r="F109" s="10"/>
    </row>
    <row r="110" spans="4:6">
      <c r="F110" s="10"/>
    </row>
    <row r="111" spans="4:6">
      <c r="F111" s="10"/>
    </row>
    <row r="112" spans="4:6">
      <c r="F112" s="10"/>
    </row>
    <row r="113" spans="6:6">
      <c r="F113" s="10"/>
    </row>
    <row r="114" spans="6:6">
      <c r="F114" s="10"/>
    </row>
    <row r="115" spans="6:6">
      <c r="F115" s="10"/>
    </row>
    <row r="116" spans="6:6">
      <c r="F116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C23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>
      <c r="A1" s="219" t="s">
        <v>187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1"/>
      <c r="N1" s="222"/>
    </row>
    <row r="2" spans="1:237" s="101" customFormat="1" ht="64.5" thickBot="1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>
      <c r="A3" s="102">
        <v>1995</v>
      </c>
      <c r="B3" s="103">
        <v>10.040352256265392</v>
      </c>
      <c r="C3" s="107">
        <v>28.484107532779397</v>
      </c>
      <c r="D3" s="107">
        <v>3.6510194297312637</v>
      </c>
      <c r="E3" s="104">
        <v>20.661359275887477</v>
      </c>
      <c r="F3" s="107">
        <v>20.531588336186381</v>
      </c>
      <c r="G3" s="107">
        <v>15.649942127085273</v>
      </c>
      <c r="H3" s="107">
        <v>23.584052232891121</v>
      </c>
      <c r="I3" s="104">
        <v>15.872610960570203</v>
      </c>
      <c r="J3" s="107">
        <v>15.423484412363431</v>
      </c>
      <c r="K3" s="107">
        <v>22.18834344452447</v>
      </c>
      <c r="L3" s="107">
        <v>13.60419158464318</v>
      </c>
      <c r="M3" s="107">
        <v>16.535269075572423</v>
      </c>
      <c r="N3" s="111">
        <v>14.829541956499273</v>
      </c>
      <c r="P3" s="152"/>
    </row>
    <row r="4" spans="1:237">
      <c r="A4" s="102">
        <f>A3+1</f>
        <v>1996</v>
      </c>
      <c r="B4" s="103">
        <v>9.6179118091753129</v>
      </c>
      <c r="C4" s="107">
        <v>26.516077459682357</v>
      </c>
      <c r="D4" s="107">
        <v>3.7487715841135687</v>
      </c>
      <c r="E4" s="104">
        <v>20.514709969216526</v>
      </c>
      <c r="F4" s="107">
        <v>20.602049043984341</v>
      </c>
      <c r="G4" s="107">
        <v>15.492885621600475</v>
      </c>
      <c r="H4" s="107">
        <v>22.71794372560375</v>
      </c>
      <c r="I4" s="104">
        <v>15.890538050203926</v>
      </c>
      <c r="J4" s="107">
        <v>15.207383527047059</v>
      </c>
      <c r="K4" s="107">
        <v>21.867724716744018</v>
      </c>
      <c r="L4" s="107">
        <v>13.62559651992459</v>
      </c>
      <c r="M4" s="107">
        <v>16.533573654548618</v>
      </c>
      <c r="N4" s="111">
        <v>15.099043072303225</v>
      </c>
      <c r="P4" s="152"/>
    </row>
    <row r="5" spans="1:237">
      <c r="A5" s="102">
        <f t="shared" ref="A5:A18" si="0">A4+1</f>
        <v>1997</v>
      </c>
      <c r="B5" s="103">
        <v>9.3819974120802794</v>
      </c>
      <c r="C5" s="107">
        <v>26.162530967418562</v>
      </c>
      <c r="D5" s="107">
        <v>3.7268282207674508</v>
      </c>
      <c r="E5" s="104">
        <v>20.567992986955822</v>
      </c>
      <c r="F5" s="107">
        <v>20.592215651305096</v>
      </c>
      <c r="G5" s="107">
        <v>15.424887777944093</v>
      </c>
      <c r="H5" s="107">
        <v>23.217907618418039</v>
      </c>
      <c r="I5" s="104">
        <v>15.604762084259566</v>
      </c>
      <c r="J5" s="107">
        <v>15.23074326328547</v>
      </c>
      <c r="K5" s="107">
        <v>21.470903499104242</v>
      </c>
      <c r="L5" s="107">
        <v>13.553629436552544</v>
      </c>
      <c r="M5" s="107">
        <v>16.527701036506965</v>
      </c>
      <c r="N5" s="111">
        <v>14.618569319418768</v>
      </c>
      <c r="P5" s="152"/>
    </row>
    <row r="6" spans="1:237">
      <c r="A6" s="102">
        <f t="shared" si="0"/>
        <v>1998</v>
      </c>
      <c r="B6" s="103">
        <v>10.021634266181238</v>
      </c>
      <c r="C6" s="107">
        <v>27.989525729779469</v>
      </c>
      <c r="D6" s="107">
        <v>3.6801502569131137</v>
      </c>
      <c r="E6" s="104">
        <v>20.352101272402738</v>
      </c>
      <c r="F6" s="107">
        <v>20.540598383398041</v>
      </c>
      <c r="G6" s="107">
        <v>15.45590894059257</v>
      </c>
      <c r="H6" s="107">
        <v>21.895444354414664</v>
      </c>
      <c r="I6" s="104">
        <v>15.727330196131053</v>
      </c>
      <c r="J6" s="107">
        <v>15.167734032575819</v>
      </c>
      <c r="K6" s="107">
        <v>21.314974164605811</v>
      </c>
      <c r="L6" s="107">
        <v>13.663783593618373</v>
      </c>
      <c r="M6" s="107">
        <v>16.528261954543076</v>
      </c>
      <c r="N6" s="111">
        <v>15.011302673402415</v>
      </c>
      <c r="P6" s="152"/>
    </row>
    <row r="7" spans="1:237">
      <c r="A7" s="102">
        <f t="shared" si="0"/>
        <v>1999</v>
      </c>
      <c r="B7" s="103">
        <v>9.0550227000826311</v>
      </c>
      <c r="C7" s="107">
        <v>25.552196136482912</v>
      </c>
      <c r="D7" s="107">
        <v>3.481293918636192</v>
      </c>
      <c r="E7" s="104">
        <v>20.354471511324267</v>
      </c>
      <c r="F7" s="107">
        <v>20.753177582502737</v>
      </c>
      <c r="G7" s="107">
        <v>15.506313141537051</v>
      </c>
      <c r="H7" s="107">
        <v>20.93226054530512</v>
      </c>
      <c r="I7" s="104">
        <v>15.510288955156074</v>
      </c>
      <c r="J7" s="107">
        <v>15.126970968071237</v>
      </c>
      <c r="K7" s="107">
        <v>20.990800188194232</v>
      </c>
      <c r="L7" s="107">
        <v>13.797944987378422</v>
      </c>
      <c r="M7" s="107">
        <v>16.494045782506035</v>
      </c>
      <c r="N7" s="111">
        <v>14.613190478990127</v>
      </c>
      <c r="P7" s="152"/>
    </row>
    <row r="8" spans="1:237">
      <c r="A8" s="102">
        <f t="shared" si="0"/>
        <v>2000</v>
      </c>
      <c r="B8" s="103">
        <v>8.9195244654935291</v>
      </c>
      <c r="C8" s="107">
        <v>25.25594346795253</v>
      </c>
      <c r="D8" s="107">
        <v>3.4925792867157011</v>
      </c>
      <c r="E8" s="104">
        <v>20.455767184996287</v>
      </c>
      <c r="F8" s="107">
        <v>20.858719662864704</v>
      </c>
      <c r="G8" s="107">
        <v>15.735791467394266</v>
      </c>
      <c r="H8" s="107">
        <v>20.83748692574768</v>
      </c>
      <c r="I8" s="104">
        <v>15.454027906384137</v>
      </c>
      <c r="J8" s="107">
        <v>15.182907083725484</v>
      </c>
      <c r="K8" s="107">
        <v>20.621754933959668</v>
      </c>
      <c r="L8" s="107">
        <v>13.475835914915004</v>
      </c>
      <c r="M8" s="107">
        <v>16.476538480913781</v>
      </c>
      <c r="N8" s="111">
        <v>14.707373358495515</v>
      </c>
      <c r="P8" s="152"/>
    </row>
    <row r="9" spans="1:237">
      <c r="A9" s="102">
        <f t="shared" si="0"/>
        <v>2001</v>
      </c>
      <c r="B9" s="103">
        <v>8.981274515764671</v>
      </c>
      <c r="C9" s="107">
        <v>26.134988897595377</v>
      </c>
      <c r="D9" s="107">
        <v>3.5233660556917581</v>
      </c>
      <c r="E9" s="104">
        <v>20.952426514032709</v>
      </c>
      <c r="F9" s="107">
        <v>20.820556909152742</v>
      </c>
      <c r="G9" s="107">
        <v>16.132189023375389</v>
      </c>
      <c r="H9" s="107">
        <v>24.864222834197221</v>
      </c>
      <c r="I9" s="104">
        <v>15.608716320634302</v>
      </c>
      <c r="J9" s="107">
        <v>16.063728419991687</v>
      </c>
      <c r="K9" s="107">
        <v>20.421253891670744</v>
      </c>
      <c r="L9" s="107">
        <v>13.051384603733796</v>
      </c>
      <c r="M9" s="107">
        <v>16.480987068717546</v>
      </c>
      <c r="N9" s="111">
        <v>14.984227771763967</v>
      </c>
      <c r="P9" s="152"/>
    </row>
    <row r="10" spans="1:237">
      <c r="A10" s="102">
        <f t="shared" si="0"/>
        <v>2002</v>
      </c>
      <c r="B10" s="103">
        <v>9.0346573262412644</v>
      </c>
      <c r="C10" s="107">
        <v>25.574060242653662</v>
      </c>
      <c r="D10" s="107">
        <v>3.5004612763390126</v>
      </c>
      <c r="E10" s="104">
        <v>20.244877571579423</v>
      </c>
      <c r="F10" s="107">
        <v>20.789988814872796</v>
      </c>
      <c r="G10" s="107">
        <v>16.218726121431651</v>
      </c>
      <c r="H10" s="107">
        <v>19.163256896753627</v>
      </c>
      <c r="I10" s="104">
        <v>15.513104463101914</v>
      </c>
      <c r="J10" s="107">
        <v>16.087175530191978</v>
      </c>
      <c r="K10" s="107">
        <v>20.487790042689586</v>
      </c>
      <c r="L10" s="107">
        <v>12.901069560633097</v>
      </c>
      <c r="M10" s="107">
        <v>16.472379324033156</v>
      </c>
      <c r="N10" s="111">
        <v>14.939507105106339</v>
      </c>
      <c r="P10" s="152"/>
    </row>
    <row r="11" spans="1:237">
      <c r="A11" s="102">
        <f t="shared" si="0"/>
        <v>2003</v>
      </c>
      <c r="B11" s="103">
        <v>9.9204535854193026</v>
      </c>
      <c r="C11" s="107">
        <v>26.90855269362325</v>
      </c>
      <c r="D11" s="107">
        <v>3.584270745849647</v>
      </c>
      <c r="E11" s="104">
        <v>20.25988535550902</v>
      </c>
      <c r="F11" s="107">
        <v>20.917481174141191</v>
      </c>
      <c r="G11" s="107">
        <v>15.917854721694782</v>
      </c>
      <c r="H11" s="107">
        <v>18.845882664446421</v>
      </c>
      <c r="I11" s="104">
        <v>15.527324581347699</v>
      </c>
      <c r="J11" s="107">
        <v>16.213031082039596</v>
      </c>
      <c r="K11" s="107">
        <v>20.611702240152155</v>
      </c>
      <c r="L11" s="107">
        <v>13.00561351621465</v>
      </c>
      <c r="M11" s="107">
        <v>16.465875823709641</v>
      </c>
      <c r="N11" s="111">
        <v>14.856677292088873</v>
      </c>
      <c r="P11" s="152"/>
    </row>
    <row r="12" spans="1:237">
      <c r="A12" s="102">
        <f t="shared" si="0"/>
        <v>2004</v>
      </c>
      <c r="B12" s="103">
        <v>9.4263130410410945</v>
      </c>
      <c r="C12" s="107">
        <v>26.78734537466671</v>
      </c>
      <c r="D12" s="107">
        <v>3.6016846909720264</v>
      </c>
      <c r="E12" s="104">
        <v>20.258102790731218</v>
      </c>
      <c r="F12" s="107">
        <v>20.877355942705456</v>
      </c>
      <c r="G12" s="107">
        <v>16.072764347061486</v>
      </c>
      <c r="H12" s="107">
        <v>18.966101385498813</v>
      </c>
      <c r="I12" s="104">
        <v>15.469312499222166</v>
      </c>
      <c r="J12" s="107">
        <v>16.219025064576609</v>
      </c>
      <c r="K12" s="107">
        <v>20.531451127129515</v>
      </c>
      <c r="L12" s="107">
        <v>13.026332607491685</v>
      </c>
      <c r="M12" s="107">
        <v>16.465285094674613</v>
      </c>
      <c r="N12" s="111">
        <v>14.774464098623296</v>
      </c>
      <c r="P12" s="152"/>
    </row>
    <row r="13" spans="1:237">
      <c r="A13" s="102">
        <f t="shared" si="0"/>
        <v>2005</v>
      </c>
      <c r="B13" s="103">
        <v>8.0924675093382845</v>
      </c>
      <c r="C13" s="107">
        <v>24.433353419922451</v>
      </c>
      <c r="D13" s="107">
        <v>3.3420140470312139</v>
      </c>
      <c r="E13" s="104">
        <v>20.286490880786076</v>
      </c>
      <c r="F13" s="107">
        <v>20.870401581980339</v>
      </c>
      <c r="G13" s="107">
        <v>16.250490786063239</v>
      </c>
      <c r="H13" s="107">
        <v>19.260466429774436</v>
      </c>
      <c r="I13" s="104">
        <v>15.57261105028765</v>
      </c>
      <c r="J13" s="107">
        <v>16.131429534533993</v>
      </c>
      <c r="K13" s="107">
        <v>20.652591597715258</v>
      </c>
      <c r="L13" s="107">
        <v>13.635084668633443</v>
      </c>
      <c r="M13" s="107">
        <v>16.390690123469071</v>
      </c>
      <c r="N13" s="111">
        <v>14.802210011667688</v>
      </c>
      <c r="P13" s="152"/>
    </row>
    <row r="14" spans="1:237">
      <c r="A14" s="102">
        <f t="shared" si="0"/>
        <v>2006</v>
      </c>
      <c r="B14" s="103">
        <v>7.9608195809686793</v>
      </c>
      <c r="C14" s="107">
        <v>26.064320754882797</v>
      </c>
      <c r="D14" s="107">
        <v>3.2495595729638791</v>
      </c>
      <c r="E14" s="104">
        <v>20.155411701660871</v>
      </c>
      <c r="F14" s="107">
        <v>20.791574322577706</v>
      </c>
      <c r="G14" s="107">
        <v>16.293038143557446</v>
      </c>
      <c r="H14" s="107">
        <v>18.796395606272803</v>
      </c>
      <c r="I14" s="104">
        <v>15.516770057288671</v>
      </c>
      <c r="J14" s="107">
        <v>16.198448668477859</v>
      </c>
      <c r="K14" s="107">
        <v>20.669164723771917</v>
      </c>
      <c r="L14" s="107">
        <v>13.388254349515757</v>
      </c>
      <c r="M14" s="107">
        <v>16.419301944018226</v>
      </c>
      <c r="N14" s="111">
        <v>14.790435918872454</v>
      </c>
      <c r="P14" s="152"/>
    </row>
    <row r="15" spans="1:237">
      <c r="A15" s="102">
        <f t="shared" si="0"/>
        <v>2007</v>
      </c>
      <c r="B15" s="103">
        <v>8.0528332249012369</v>
      </c>
      <c r="C15" s="107">
        <v>26.660136563759263</v>
      </c>
      <c r="D15" s="107">
        <v>3.351893414889044</v>
      </c>
      <c r="E15" s="104">
        <v>20.128897431342715</v>
      </c>
      <c r="F15" s="107">
        <v>20.805720767731621</v>
      </c>
      <c r="G15" s="107">
        <v>16.28017748892449</v>
      </c>
      <c r="H15" s="107">
        <v>18.734172381050701</v>
      </c>
      <c r="I15" s="104">
        <v>15.520361921609982</v>
      </c>
      <c r="J15" s="107">
        <v>16.273967919977871</v>
      </c>
      <c r="K15" s="107">
        <v>20.82145572212022</v>
      </c>
      <c r="L15" s="107">
        <v>13.396457455027061</v>
      </c>
      <c r="M15" s="107">
        <v>16.403251644686776</v>
      </c>
      <c r="N15" s="111">
        <v>14.831243271189104</v>
      </c>
      <c r="P15" s="152"/>
    </row>
    <row r="16" spans="1:237">
      <c r="A16" s="102">
        <f t="shared" si="0"/>
        <v>2008</v>
      </c>
      <c r="B16" s="103">
        <v>7.9083735835266831</v>
      </c>
      <c r="C16" s="107">
        <v>27.142303040768624</v>
      </c>
      <c r="D16" s="107">
        <v>3.3093611016857505</v>
      </c>
      <c r="E16" s="104">
        <v>20.110649224496342</v>
      </c>
      <c r="F16" s="107">
        <v>20.789956098592342</v>
      </c>
      <c r="G16" s="107">
        <v>16.120777942002174</v>
      </c>
      <c r="H16" s="107">
        <v>18.77961275590043</v>
      </c>
      <c r="I16" s="104">
        <v>15.479949449225233</v>
      </c>
      <c r="J16" s="107">
        <v>16.227608164993359</v>
      </c>
      <c r="K16" s="107">
        <v>20.86629684054099</v>
      </c>
      <c r="L16" s="107">
        <v>13.429065947180405</v>
      </c>
      <c r="M16" s="107">
        <v>16.372564296726321</v>
      </c>
      <c r="N16" s="111">
        <v>14.823371164987526</v>
      </c>
      <c r="P16" s="152"/>
    </row>
    <row r="17" spans="1:16">
      <c r="A17" s="102">
        <f t="shared" si="0"/>
        <v>2009</v>
      </c>
      <c r="B17" s="103">
        <v>7.9614323027404978</v>
      </c>
      <c r="C17" s="107">
        <v>26.738879556441287</v>
      </c>
      <c r="D17" s="107">
        <v>3.3935351959871651</v>
      </c>
      <c r="E17" s="104">
        <v>20.10364108046592</v>
      </c>
      <c r="F17" s="107">
        <v>20.841308027542343</v>
      </c>
      <c r="G17" s="107">
        <v>15.707338890023109</v>
      </c>
      <c r="H17" s="107">
        <v>18.944957299638492</v>
      </c>
      <c r="I17" s="104">
        <v>15.546881785980759</v>
      </c>
      <c r="J17" s="107">
        <v>16.444858434972158</v>
      </c>
      <c r="K17" s="107">
        <v>20.927811711108951</v>
      </c>
      <c r="L17" s="107">
        <v>13.507346187763424</v>
      </c>
      <c r="M17" s="107">
        <v>16.491968319438879</v>
      </c>
      <c r="N17" s="111">
        <v>14.837164914925594</v>
      </c>
      <c r="P17" s="152"/>
    </row>
    <row r="18" spans="1:16">
      <c r="A18" s="102">
        <f t="shared" si="0"/>
        <v>2010</v>
      </c>
      <c r="B18" s="103">
        <v>7.7908596062937052</v>
      </c>
      <c r="C18" s="107">
        <v>27.000807674916345</v>
      </c>
      <c r="D18" s="107">
        <v>3.4565864009964233</v>
      </c>
      <c r="E18" s="104">
        <v>20.189650834119714</v>
      </c>
      <c r="F18" s="107">
        <v>20.921560031461649</v>
      </c>
      <c r="G18" s="107">
        <v>15.519517652476612</v>
      </c>
      <c r="H18" s="107">
        <v>19.120065992047095</v>
      </c>
      <c r="I18" s="104">
        <v>15.571406625559304</v>
      </c>
      <c r="J18" s="107">
        <v>16.457493695431307</v>
      </c>
      <c r="K18" s="107">
        <v>21.035679838033779</v>
      </c>
      <c r="L18" s="107">
        <v>13.506980011272155</v>
      </c>
      <c r="M18" s="107">
        <v>16.530521064943876</v>
      </c>
      <c r="N18" s="111">
        <v>14.936145861716604</v>
      </c>
      <c r="P18" s="152"/>
    </row>
    <row r="19" spans="1:16">
      <c r="A19" s="102">
        <v>2011</v>
      </c>
      <c r="B19" s="103">
        <v>7.8715465067217734</v>
      </c>
      <c r="C19" s="107">
        <v>29.095245246811928</v>
      </c>
      <c r="D19" s="107">
        <v>3.4511953590677038</v>
      </c>
      <c r="E19" s="104">
        <v>20.122465302627276</v>
      </c>
      <c r="F19" s="107">
        <v>20.894469947704593</v>
      </c>
      <c r="G19" s="107">
        <v>15.462636449526284</v>
      </c>
      <c r="H19" s="107">
        <v>19.134846934375805</v>
      </c>
      <c r="I19" s="104">
        <v>15.543715601648103</v>
      </c>
      <c r="J19" s="107">
        <v>16.60343022655945</v>
      </c>
      <c r="K19" s="107">
        <v>20.985981122857762</v>
      </c>
      <c r="L19" s="107">
        <v>13.511602212511379</v>
      </c>
      <c r="M19" s="107">
        <v>16.574025688709675</v>
      </c>
      <c r="N19" s="111">
        <v>14.824858484829335</v>
      </c>
      <c r="P19" s="152"/>
    </row>
    <row r="20" spans="1:16">
      <c r="A20" s="102">
        <v>2012</v>
      </c>
      <c r="B20" s="103">
        <v>7.8699371211022422</v>
      </c>
      <c r="C20" s="107">
        <v>29.255767522919935</v>
      </c>
      <c r="D20" s="107">
        <v>3.6302968667010389</v>
      </c>
      <c r="E20" s="104">
        <v>20.120590505825675</v>
      </c>
      <c r="F20" s="107">
        <v>20.901509668484227</v>
      </c>
      <c r="G20" s="107">
        <v>15.509702815927637</v>
      </c>
      <c r="H20" s="107">
        <v>19.17143442425704</v>
      </c>
      <c r="I20" s="104">
        <v>15.534494327745</v>
      </c>
      <c r="J20" s="107">
        <v>16.579981970556222</v>
      </c>
      <c r="K20" s="107">
        <v>21.004543010661571</v>
      </c>
      <c r="L20" s="107">
        <v>13.384114945041697</v>
      </c>
      <c r="M20" s="107">
        <v>16.609176081585808</v>
      </c>
      <c r="N20" s="111">
        <v>14.882397112082039</v>
      </c>
      <c r="P20" s="152"/>
    </row>
    <row r="21" spans="1:16">
      <c r="A21" s="102">
        <v>2013</v>
      </c>
      <c r="B21" s="103">
        <v>7.9522334071498415</v>
      </c>
      <c r="C21" s="107">
        <v>29.325502458783916</v>
      </c>
      <c r="D21" s="107">
        <v>3.6395041998187052</v>
      </c>
      <c r="E21" s="104">
        <v>20.055279771134838</v>
      </c>
      <c r="F21" s="107">
        <v>20.930724518844158</v>
      </c>
      <c r="G21" s="107">
        <v>15.596594781198348</v>
      </c>
      <c r="H21" s="107">
        <v>19.250534070003589</v>
      </c>
      <c r="I21" s="104">
        <v>15.516024577736902</v>
      </c>
      <c r="J21" s="107">
        <v>16.51810177927905</v>
      </c>
      <c r="K21" s="107">
        <v>21.057879329054405</v>
      </c>
      <c r="L21" s="107">
        <v>13.403759884645384</v>
      </c>
      <c r="M21" s="107">
        <v>16.634725724634819</v>
      </c>
      <c r="N21" s="111">
        <v>14.882610768056093</v>
      </c>
    </row>
    <row r="22" spans="1:16" ht="51.75" thickBot="1">
      <c r="A22" s="102" t="s">
        <v>19</v>
      </c>
      <c r="B22" s="105">
        <f>AVERAGE(B3:B21)</f>
        <v>8.7294549589730348</v>
      </c>
      <c r="C22" s="106">
        <f t="shared" ref="C22:N22" si="1">AVERAGE(C3:C21)</f>
        <v>26.899033933781094</v>
      </c>
      <c r="D22" s="106">
        <f t="shared" si="1"/>
        <v>3.5165458749931928</v>
      </c>
      <c r="E22" s="106">
        <f t="shared" si="1"/>
        <v>20.310251113952372</v>
      </c>
      <c r="F22" s="106">
        <f t="shared" si="1"/>
        <v>20.791102971896446</v>
      </c>
      <c r="G22" s="106">
        <f t="shared" si="1"/>
        <v>15.8077651704956</v>
      </c>
      <c r="H22" s="106">
        <f t="shared" si="1"/>
        <v>20.327212898768252</v>
      </c>
      <c r="I22" s="106">
        <f t="shared" si="1"/>
        <v>15.577906916531193</v>
      </c>
      <c r="J22" s="106">
        <f t="shared" si="1"/>
        <v>15.966184409402612</v>
      </c>
      <c r="K22" s="106">
        <f t="shared" si="1"/>
        <v>20.975163270770491</v>
      </c>
      <c r="L22" s="106">
        <f t="shared" si="1"/>
        <v>13.414107788773478</v>
      </c>
      <c r="M22" s="106">
        <f t="shared" si="1"/>
        <v>16.495060114944174</v>
      </c>
      <c r="N22" s="153">
        <f t="shared" si="1"/>
        <v>14.844438665000959</v>
      </c>
    </row>
    <row r="23" spans="1:16"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62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223" t="s">
        <v>192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203</v>
      </c>
      <c r="N2" s="123" t="s">
        <v>66</v>
      </c>
      <c r="O2" s="124" t="s">
        <v>67</v>
      </c>
    </row>
    <row r="3" spans="1:20">
      <c r="A3" t="s">
        <v>128</v>
      </c>
      <c r="B3" s="119">
        <v>18690.881901497709</v>
      </c>
      <c r="C3" s="119">
        <v>114941.68531178494</v>
      </c>
      <c r="D3" s="118">
        <f>C3*1000000</f>
        <v>114941685311.78494</v>
      </c>
      <c r="E3" s="118">
        <f>B3*1000000</f>
        <v>18690881901.497707</v>
      </c>
    </row>
    <row r="4" spans="1:20">
      <c r="A4" t="s">
        <v>129</v>
      </c>
      <c r="B4" s="119">
        <v>19094.787358991962</v>
      </c>
      <c r="C4" s="119">
        <v>117237.83699975425</v>
      </c>
      <c r="D4" s="118">
        <f t="shared" ref="D4:D39" si="0">C4*1000000</f>
        <v>117237836999.75424</v>
      </c>
      <c r="E4" s="118">
        <f t="shared" ref="E4:E39" si="1">B4*1000000</f>
        <v>19094787358.991962</v>
      </c>
    </row>
    <row r="5" spans="1:20">
      <c r="A5" t="s">
        <v>130</v>
      </c>
      <c r="B5" s="119">
        <v>19444.964853996378</v>
      </c>
      <c r="C5" s="119">
        <v>119748.01381328251</v>
      </c>
      <c r="D5" s="118">
        <f t="shared" si="0"/>
        <v>119748013813.2825</v>
      </c>
      <c r="E5" s="118">
        <f t="shared" si="1"/>
        <v>19444964853.99638</v>
      </c>
    </row>
    <row r="6" spans="1:20">
      <c r="A6" t="s">
        <v>131</v>
      </c>
      <c r="B6" s="119">
        <v>20645.796720012098</v>
      </c>
      <c r="C6" s="119">
        <v>126734.09938398204</v>
      </c>
      <c r="D6" s="118">
        <f t="shared" si="0"/>
        <v>126734099383.98204</v>
      </c>
      <c r="E6" s="118">
        <f t="shared" si="1"/>
        <v>20645796720.0121</v>
      </c>
    </row>
    <row r="7" spans="1:20">
      <c r="A7" t="s">
        <v>132</v>
      </c>
      <c r="B7" s="119">
        <v>20138.823868217649</v>
      </c>
      <c r="C7" s="119">
        <v>125774.76395302013</v>
      </c>
      <c r="D7" s="118">
        <f t="shared" si="0"/>
        <v>125774763953.02013</v>
      </c>
      <c r="E7" s="118">
        <f t="shared" si="1"/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11526156235.245792</v>
      </c>
    </row>
    <row r="8" spans="1:20">
      <c r="A8" t="s">
        <v>133</v>
      </c>
      <c r="B8" s="119">
        <v>21014.95818463586</v>
      </c>
      <c r="C8" s="119">
        <v>130766.52160430078</v>
      </c>
      <c r="D8" s="118">
        <f t="shared" si="0"/>
        <v>130766521604.30078</v>
      </c>
      <c r="E8" s="118">
        <f t="shared" si="1"/>
        <v>21014958184.63586</v>
      </c>
      <c r="F8" s="119">
        <v>4128329079</v>
      </c>
      <c r="G8" s="119">
        <v>697677279</v>
      </c>
      <c r="H8" s="10">
        <f t="shared" ref="H8:H39" si="2">E8/D8*100</f>
        <v>16.070595078017814</v>
      </c>
      <c r="I8" s="10">
        <f t="shared" ref="I8:I36" si="3">G8/F8*100</f>
        <v>16.899749648082743</v>
      </c>
      <c r="J8" s="10">
        <f t="shared" ref="J8:J36" si="4">D8/F8</f>
        <v>31.675411310954939</v>
      </c>
      <c r="K8" s="10">
        <f t="shared" ref="K8:K36" si="5">E8/G8</f>
        <v>30.121316570258927</v>
      </c>
      <c r="M8" s="118">
        <f t="shared" ref="M8:M30" si="6">E8*$L$26</f>
        <v>12027598676.978132</v>
      </c>
      <c r="N8" s="10">
        <f>(M8-M7)/M7*100</f>
        <v>4.3504740999343801</v>
      </c>
    </row>
    <row r="9" spans="1:20">
      <c r="A9" t="s">
        <v>134</v>
      </c>
      <c r="B9" s="119">
        <v>21624.059398170062</v>
      </c>
      <c r="C9" s="119">
        <v>134950.35400643747</v>
      </c>
      <c r="D9" s="118">
        <f t="shared" si="0"/>
        <v>134950354006.43747</v>
      </c>
      <c r="E9" s="118">
        <f t="shared" si="1"/>
        <v>21624059398.170063</v>
      </c>
      <c r="F9" s="119">
        <v>4479766142</v>
      </c>
      <c r="G9" s="119">
        <v>748604188</v>
      </c>
      <c r="H9" s="10">
        <f t="shared" si="2"/>
        <v>16.023714466979865</v>
      </c>
      <c r="I9" s="10">
        <f t="shared" si="3"/>
        <v>16.71078722126741</v>
      </c>
      <c r="J9" s="10">
        <f t="shared" si="4"/>
        <v>30.124419384577212</v>
      </c>
      <c r="K9" s="10">
        <f t="shared" si="5"/>
        <v>28.885838130216367</v>
      </c>
      <c r="M9" s="118">
        <f t="shared" si="6"/>
        <v>12376208694.932194</v>
      </c>
      <c r="N9" s="10">
        <f t="shared" ref="N9:N39" si="7">(M9-M8)/M8*100</f>
        <v>2.8984174423888232</v>
      </c>
    </row>
    <row r="10" spans="1:20" ht="13.5" thickBot="1">
      <c r="A10" t="s">
        <v>135</v>
      </c>
      <c r="B10" s="119">
        <v>22663.098256616573</v>
      </c>
      <c r="C10" s="119">
        <v>140838.8234362416</v>
      </c>
      <c r="D10" s="118">
        <f t="shared" si="0"/>
        <v>140838823436.24161</v>
      </c>
      <c r="E10" s="118">
        <f t="shared" si="1"/>
        <v>22663098256.616573</v>
      </c>
      <c r="F10" s="119">
        <v>4393645140</v>
      </c>
      <c r="G10" s="119">
        <v>741841930</v>
      </c>
      <c r="H10" s="10">
        <f t="shared" si="2"/>
        <v>16.0915134787932</v>
      </c>
      <c r="I10" s="10">
        <f t="shared" si="3"/>
        <v>16.884429815376485</v>
      </c>
      <c r="J10" s="10">
        <f t="shared" si="4"/>
        <v>32.055120281343797</v>
      </c>
      <c r="K10" s="10">
        <f t="shared" si="5"/>
        <v>30.549767194497313</v>
      </c>
      <c r="M10" s="118">
        <f t="shared" si="6"/>
        <v>12970887127.759953</v>
      </c>
      <c r="N10" s="10">
        <f t="shared" si="7"/>
        <v>4.80501296872335</v>
      </c>
    </row>
    <row r="11" spans="1:20" ht="15.75" customHeight="1" thickBot="1">
      <c r="A11" t="s">
        <v>136</v>
      </c>
      <c r="B11" s="119">
        <v>22299.913450059859</v>
      </c>
      <c r="C11" s="119">
        <v>138720.96900000001</v>
      </c>
      <c r="D11" s="118">
        <f t="shared" si="0"/>
        <v>138720969000</v>
      </c>
      <c r="E11" s="118">
        <f t="shared" si="1"/>
        <v>22299913450.05986</v>
      </c>
      <c r="F11" s="119">
        <v>4324510166.1150007</v>
      </c>
      <c r="G11" s="119">
        <v>733454143.19999993</v>
      </c>
      <c r="H11" s="10">
        <f t="shared" si="2"/>
        <v>16.07537318317021</v>
      </c>
      <c r="I11" s="10">
        <f t="shared" si="3"/>
        <v>16.960398172885121</v>
      </c>
      <c r="J11" s="10">
        <f t="shared" si="4"/>
        <v>32.077845506517193</v>
      </c>
      <c r="K11" s="10">
        <f t="shared" si="5"/>
        <v>30.403964115284943</v>
      </c>
      <c r="M11" s="118">
        <f t="shared" si="6"/>
        <v>12763023706.835625</v>
      </c>
      <c r="N11" s="10">
        <f t="shared" si="7"/>
        <v>-1.6025381986361134</v>
      </c>
      <c r="O11" s="10">
        <f>(M11-M7)/M7*100</f>
        <v>10.730962224922994</v>
      </c>
      <c r="R11" s="226" t="s">
        <v>162</v>
      </c>
      <c r="S11" s="227"/>
      <c r="T11" s="228"/>
    </row>
    <row r="12" spans="1:20">
      <c r="A12" t="s">
        <v>137</v>
      </c>
      <c r="B12" s="119">
        <v>23152.04474198107</v>
      </c>
      <c r="C12" s="119">
        <v>143384.34200000003</v>
      </c>
      <c r="D12" s="118">
        <f t="shared" si="0"/>
        <v>143384342000.00003</v>
      </c>
      <c r="E12" s="118">
        <f t="shared" si="1"/>
        <v>23152044741.981071</v>
      </c>
      <c r="F12" s="119">
        <v>4344832650.1500006</v>
      </c>
      <c r="G12" s="119">
        <v>733104993.00000012</v>
      </c>
      <c r="H12" s="10">
        <f t="shared" si="2"/>
        <v>16.146843106467699</v>
      </c>
      <c r="I12" s="10">
        <f t="shared" si="3"/>
        <v>16.873031760491177</v>
      </c>
      <c r="J12" s="10">
        <f t="shared" si="4"/>
        <v>33.001119616206587</v>
      </c>
      <c r="K12" s="10">
        <f t="shared" si="5"/>
        <v>31.580803517977223</v>
      </c>
      <c r="M12" s="118">
        <f t="shared" si="6"/>
        <v>13250728374.590633</v>
      </c>
      <c r="N12" s="10">
        <f t="shared" si="7"/>
        <v>3.8212313865232708</v>
      </c>
      <c r="O12" s="10">
        <f t="shared" ref="O12:O36" si="8">(M12-M8)/M8*100</f>
        <v>10.169359075421077</v>
      </c>
      <c r="R12" s="7">
        <v>2001</v>
      </c>
    </row>
    <row r="13" spans="1:20">
      <c r="A13" t="s">
        <v>138</v>
      </c>
      <c r="B13" s="119">
        <v>23628.797581128623</v>
      </c>
      <c r="C13" s="119">
        <v>146836.53400000001</v>
      </c>
      <c r="D13" s="118">
        <f t="shared" si="0"/>
        <v>146836534000</v>
      </c>
      <c r="E13" s="118">
        <f t="shared" si="1"/>
        <v>23628797581.128624</v>
      </c>
      <c r="F13" s="119">
        <v>4469507962.3999996</v>
      </c>
      <c r="G13" s="119">
        <v>755965791.00000012</v>
      </c>
      <c r="H13" s="10">
        <f t="shared" si="2"/>
        <v>16.091906378782152</v>
      </c>
      <c r="I13" s="10">
        <f t="shared" si="3"/>
        <v>16.913848176569036</v>
      </c>
      <c r="J13" s="10">
        <f t="shared" si="4"/>
        <v>32.852952771372379</v>
      </c>
      <c r="K13" s="10">
        <f t="shared" si="5"/>
        <v>31.256437609262957</v>
      </c>
      <c r="M13" s="118">
        <f t="shared" si="6"/>
        <v>13523590769.414192</v>
      </c>
      <c r="N13" s="10">
        <f t="shared" si="7"/>
        <v>2.0592256297910008</v>
      </c>
      <c r="O13" s="10">
        <f t="shared" si="8"/>
        <v>9.2708688320020656</v>
      </c>
      <c r="R13" s="7">
        <f>R12+1</f>
        <v>2002</v>
      </c>
      <c r="S13" s="154">
        <f>SUM(M7:M10)</f>
        <v>48900850734.916061</v>
      </c>
    </row>
    <row r="14" spans="1:20">
      <c r="A14" t="s">
        <v>139</v>
      </c>
      <c r="B14" s="119">
        <v>25151.097949821731</v>
      </c>
      <c r="C14" s="119">
        <v>155687.71</v>
      </c>
      <c r="D14" s="118">
        <f t="shared" si="0"/>
        <v>155687710000</v>
      </c>
      <c r="E14" s="118">
        <f t="shared" si="1"/>
        <v>25151097949.821732</v>
      </c>
      <c r="F14" s="119">
        <v>4792454884.6540003</v>
      </c>
      <c r="G14" s="119">
        <v>792421454</v>
      </c>
      <c r="H14" s="10">
        <f t="shared" si="2"/>
        <v>16.154838394001512</v>
      </c>
      <c r="I14" s="10">
        <f t="shared" si="3"/>
        <v>16.534771282613971</v>
      </c>
      <c r="J14" s="10">
        <f t="shared" si="4"/>
        <v>32.486004301997752</v>
      </c>
      <c r="K14" s="10">
        <f t="shared" si="5"/>
        <v>31.73954695807836</v>
      </c>
      <c r="M14" s="118">
        <f t="shared" si="6"/>
        <v>14394856738.139402</v>
      </c>
      <c r="N14" s="10">
        <f t="shared" si="7"/>
        <v>6.4425638395959188</v>
      </c>
      <c r="O14" s="10">
        <f t="shared" si="8"/>
        <v>10.978197530775729</v>
      </c>
      <c r="R14" s="7">
        <f t="shared" ref="R14:R24" si="9">R13+1</f>
        <v>2003</v>
      </c>
      <c r="S14" s="154">
        <f>SUM(M11:M14)</f>
        <v>53932199588.979858</v>
      </c>
      <c r="T14" s="10">
        <f>(S14-S13)/S13*100</f>
        <v>10.28887796111761</v>
      </c>
    </row>
    <row r="15" spans="1:20">
      <c r="A15" t="s">
        <v>140</v>
      </c>
      <c r="B15" s="119">
        <v>24401.289309587515</v>
      </c>
      <c r="C15" s="119">
        <v>152687.89000000001</v>
      </c>
      <c r="D15" s="118">
        <f t="shared" si="0"/>
        <v>152687890000</v>
      </c>
      <c r="E15" s="118">
        <f t="shared" si="1"/>
        <v>24401289309.587517</v>
      </c>
      <c r="F15" s="119">
        <v>4499340550.9499998</v>
      </c>
      <c r="G15" s="119">
        <v>735941631.61000013</v>
      </c>
      <c r="H15" s="10">
        <f t="shared" si="2"/>
        <v>15.981155617244772</v>
      </c>
      <c r="I15" s="10">
        <f t="shared" si="3"/>
        <v>16.356655453755593</v>
      </c>
      <c r="J15" s="10">
        <f t="shared" si="4"/>
        <v>33.93561529094773</v>
      </c>
      <c r="K15" s="10">
        <f t="shared" si="5"/>
        <v>33.15655516892754</v>
      </c>
      <c r="M15" s="118">
        <f t="shared" si="6"/>
        <v>13965714917.821091</v>
      </c>
      <c r="N15" s="10">
        <f t="shared" si="7"/>
        <v>-2.9812163338957975</v>
      </c>
      <c r="O15" s="10">
        <f t="shared" si="8"/>
        <v>9.4232467055696869</v>
      </c>
      <c r="R15" s="7">
        <f t="shared" si="9"/>
        <v>2004</v>
      </c>
      <c r="S15" s="154">
        <f>SUM(M15:M18)</f>
        <v>59092679462.146393</v>
      </c>
      <c r="T15" s="10">
        <f t="shared" ref="T15:T21" si="10">(S15-S14)/S14*100</f>
        <v>9.5684580130141619</v>
      </c>
    </row>
    <row r="16" spans="1:20">
      <c r="A16" t="s">
        <v>141</v>
      </c>
      <c r="B16" s="119">
        <v>25136.932936296471</v>
      </c>
      <c r="C16" s="119">
        <v>156821.383</v>
      </c>
      <c r="D16" s="118">
        <f t="shared" si="0"/>
        <v>156821383000</v>
      </c>
      <c r="E16" s="118">
        <f t="shared" si="1"/>
        <v>25136932936.296471</v>
      </c>
      <c r="F16" s="119">
        <v>4543677182.2600002</v>
      </c>
      <c r="G16" s="119">
        <v>765181765.9000001</v>
      </c>
      <c r="H16" s="10">
        <f t="shared" si="2"/>
        <v>16.029021333332118</v>
      </c>
      <c r="I16" s="10">
        <f t="shared" si="3"/>
        <v>16.8405838532614</v>
      </c>
      <c r="J16" s="10">
        <f t="shared" si="4"/>
        <v>34.514199999128877</v>
      </c>
      <c r="K16" s="10">
        <f t="shared" si="5"/>
        <v>32.850930401785817</v>
      </c>
      <c r="M16" s="118">
        <f t="shared" si="6"/>
        <v>14386749603.381439</v>
      </c>
      <c r="N16" s="10">
        <f t="shared" si="7"/>
        <v>3.0147735940326474</v>
      </c>
      <c r="O16" s="10">
        <f t="shared" si="8"/>
        <v>8.573273835793211</v>
      </c>
      <c r="R16" s="7">
        <f t="shared" si="9"/>
        <v>2005</v>
      </c>
      <c r="S16" s="154">
        <f>SUM(M19:M22)</f>
        <v>64951845665.361832</v>
      </c>
      <c r="T16" s="10">
        <f t="shared" si="10"/>
        <v>9.915214975094683</v>
      </c>
    </row>
    <row r="17" spans="1:20">
      <c r="A17" t="s">
        <v>142</v>
      </c>
      <c r="B17" s="119">
        <v>25687.747657652788</v>
      </c>
      <c r="C17" s="119">
        <v>160281.01800000001</v>
      </c>
      <c r="D17" s="118">
        <f t="shared" si="0"/>
        <v>160281018000</v>
      </c>
      <c r="E17" s="118">
        <f t="shared" si="1"/>
        <v>25687747657.652786</v>
      </c>
      <c r="F17" s="119">
        <v>4775490888.2999992</v>
      </c>
      <c r="G17" s="119">
        <v>793665970.39999986</v>
      </c>
      <c r="H17" s="10">
        <f t="shared" si="2"/>
        <v>16.026693602390761</v>
      </c>
      <c r="I17" s="10">
        <f t="shared" si="3"/>
        <v>16.619568311699421</v>
      </c>
      <c r="J17" s="10">
        <f t="shared" si="4"/>
        <v>33.563254909079632</v>
      </c>
      <c r="K17" s="10">
        <f t="shared" si="5"/>
        <v>32.365943124292471</v>
      </c>
      <c r="M17" s="118">
        <f t="shared" si="6"/>
        <v>14702000214.666922</v>
      </c>
      <c r="N17" s="10">
        <f t="shared" si="7"/>
        <v>2.1912566769869017</v>
      </c>
      <c r="O17" s="10">
        <f t="shared" si="8"/>
        <v>8.7137319173979648</v>
      </c>
      <c r="Q17" s="161"/>
      <c r="R17" s="7">
        <f t="shared" si="9"/>
        <v>2006</v>
      </c>
      <c r="S17" s="154">
        <f>SUM(M23:M26)</f>
        <v>71861241217.558411</v>
      </c>
      <c r="T17" s="10">
        <f t="shared" si="10"/>
        <v>10.637720116214174</v>
      </c>
    </row>
    <row r="18" spans="1:20">
      <c r="A18" t="s">
        <v>143</v>
      </c>
      <c r="B18" s="119">
        <v>28022.419177823867</v>
      </c>
      <c r="C18" s="119">
        <v>174115.02499999999</v>
      </c>
      <c r="D18" s="118">
        <f t="shared" si="0"/>
        <v>174115025000</v>
      </c>
      <c r="E18" s="118">
        <f t="shared" si="1"/>
        <v>28022419177.823868</v>
      </c>
      <c r="F18" s="119">
        <v>4830257034.4000006</v>
      </c>
      <c r="G18" s="119">
        <v>826240651</v>
      </c>
      <c r="H18" s="10">
        <f t="shared" si="2"/>
        <v>16.094199324741716</v>
      </c>
      <c r="I18" s="10">
        <f t="shared" si="3"/>
        <v>17.105521406328908</v>
      </c>
      <c r="J18" s="10">
        <f t="shared" si="4"/>
        <v>36.046741148554226</v>
      </c>
      <c r="K18" s="10">
        <f t="shared" si="5"/>
        <v>33.915565814763895</v>
      </c>
      <c r="L18">
        <f>L31/G31</f>
        <v>0.58440941989797135</v>
      </c>
      <c r="M18" s="118">
        <f t="shared" si="6"/>
        <v>16038214726.276941</v>
      </c>
      <c r="N18" s="10">
        <f t="shared" si="7"/>
        <v>9.0886579519771296</v>
      </c>
      <c r="O18" s="10">
        <f t="shared" si="8"/>
        <v>11.416285816748948</v>
      </c>
      <c r="Q18" s="161"/>
      <c r="R18" s="7">
        <f t="shared" si="9"/>
        <v>2007</v>
      </c>
      <c r="S18" s="154">
        <f>SUM(M27:M30)</f>
        <v>81956311336.643173</v>
      </c>
      <c r="T18" s="10">
        <f t="shared" si="10"/>
        <v>14.048004109088721</v>
      </c>
    </row>
    <row r="19" spans="1:20">
      <c r="A19" t="s">
        <v>144</v>
      </c>
      <c r="B19" s="119">
        <v>26429.535849428408</v>
      </c>
      <c r="C19" s="119">
        <v>165078.054</v>
      </c>
      <c r="D19" s="118">
        <f t="shared" si="0"/>
        <v>165078054000</v>
      </c>
      <c r="E19" s="118">
        <f t="shared" si="1"/>
        <v>26429535849.42841</v>
      </c>
      <c r="F19" s="119">
        <v>4690209425</v>
      </c>
      <c r="G19" s="119">
        <v>774740717</v>
      </c>
      <c r="H19" s="10">
        <f t="shared" si="2"/>
        <v>16.010326756958506</v>
      </c>
      <c r="I19" s="10">
        <f t="shared" si="3"/>
        <v>16.51825423552382</v>
      </c>
      <c r="J19" s="10">
        <f t="shared" si="4"/>
        <v>35.196307678734406</v>
      </c>
      <c r="K19" s="10">
        <f t="shared" si="5"/>
        <v>34.114040051709857</v>
      </c>
      <c r="L19">
        <f t="shared" ref="L19:L24" si="11">L32/G32</f>
        <v>0.58543455033832625</v>
      </c>
      <c r="M19" s="118">
        <f t="shared" si="6"/>
        <v>15126551650.630346</v>
      </c>
      <c r="N19" s="10">
        <f t="shared" si="7"/>
        <v>-5.6843176825219217</v>
      </c>
      <c r="O19" s="10">
        <f t="shared" si="8"/>
        <v>8.3120466058487157</v>
      </c>
      <c r="Q19" s="161"/>
      <c r="R19" s="7">
        <f t="shared" si="9"/>
        <v>2008</v>
      </c>
      <c r="S19" s="154">
        <f>SUM(M31:M34)</f>
        <v>93766956361.851868</v>
      </c>
      <c r="T19" s="10">
        <f t="shared" si="10"/>
        <v>14.410903605331102</v>
      </c>
    </row>
    <row r="20" spans="1:20">
      <c r="A20" t="s">
        <v>145</v>
      </c>
      <c r="B20" s="119">
        <v>27627.281130815692</v>
      </c>
      <c r="C20" s="119">
        <v>172096.65100000001</v>
      </c>
      <c r="D20" s="118">
        <f t="shared" si="0"/>
        <v>172096651000</v>
      </c>
      <c r="E20" s="118">
        <f t="shared" si="1"/>
        <v>27627281130.815693</v>
      </c>
      <c r="F20" s="119">
        <v>4760343407</v>
      </c>
      <c r="G20" s="119">
        <v>805551748</v>
      </c>
      <c r="H20" s="10">
        <f t="shared" si="2"/>
        <v>16.053351979996226</v>
      </c>
      <c r="I20" s="10">
        <f t="shared" si="3"/>
        <v>16.922135214351357</v>
      </c>
      <c r="J20" s="10">
        <f t="shared" si="4"/>
        <v>36.152150440855792</v>
      </c>
      <c r="K20" s="10">
        <f t="shared" si="5"/>
        <v>34.296097301517733</v>
      </c>
      <c r="L20">
        <f t="shared" si="11"/>
        <v>0.58087081840123489</v>
      </c>
      <c r="M20" s="118">
        <f t="shared" si="6"/>
        <v>15812063343.549288</v>
      </c>
      <c r="N20" s="10">
        <f t="shared" si="7"/>
        <v>4.5318437985856166</v>
      </c>
      <c r="O20" s="10">
        <f t="shared" si="8"/>
        <v>9.9071282913886609</v>
      </c>
      <c r="Q20" s="161"/>
      <c r="R20" s="7">
        <f t="shared" si="9"/>
        <v>2009</v>
      </c>
      <c r="S20" s="154">
        <f>SUM(M35:M38)</f>
        <v>99114054441.633026</v>
      </c>
      <c r="T20" s="10">
        <f t="shared" si="10"/>
        <v>5.7025398789168449</v>
      </c>
    </row>
    <row r="21" spans="1:20">
      <c r="A21" t="s">
        <v>146</v>
      </c>
      <c r="B21" s="119">
        <v>28659.724905727664</v>
      </c>
      <c r="C21" s="119">
        <v>179243.171</v>
      </c>
      <c r="D21" s="118">
        <f t="shared" si="0"/>
        <v>179243171000</v>
      </c>
      <c r="E21" s="118">
        <f t="shared" si="1"/>
        <v>28659724905.727665</v>
      </c>
      <c r="F21" s="119">
        <v>4824982237</v>
      </c>
      <c r="G21" s="119">
        <v>802738840</v>
      </c>
      <c r="H21" s="10">
        <f t="shared" si="2"/>
        <v>15.989298083622758</v>
      </c>
      <c r="I21" s="10">
        <f t="shared" si="3"/>
        <v>16.637135652941058</v>
      </c>
      <c r="J21" s="10">
        <f t="shared" si="4"/>
        <v>37.148980492713058</v>
      </c>
      <c r="K21" s="10">
        <f t="shared" si="5"/>
        <v>35.702427087902791</v>
      </c>
      <c r="L21">
        <f t="shared" si="11"/>
        <v>0.56311469509910428</v>
      </c>
      <c r="M21" s="118">
        <f t="shared" si="6"/>
        <v>16402967178.431255</v>
      </c>
      <c r="N21" s="10">
        <f t="shared" si="7"/>
        <v>3.7370444453919642</v>
      </c>
      <c r="O21" s="10">
        <f t="shared" si="8"/>
        <v>11.569629566917197</v>
      </c>
      <c r="Q21" s="160"/>
      <c r="R21" s="7">
        <f t="shared" si="9"/>
        <v>2010</v>
      </c>
      <c r="S21" s="154">
        <f>SUM(M39:M42)</f>
        <v>112259834994.42064</v>
      </c>
      <c r="T21" s="10">
        <f t="shared" si="10"/>
        <v>13.263286046409284</v>
      </c>
    </row>
    <row r="22" spans="1:20">
      <c r="A22" t="s">
        <v>147</v>
      </c>
      <c r="B22" s="119">
        <v>30769.146931127965</v>
      </c>
      <c r="C22" s="119">
        <v>191868.25</v>
      </c>
      <c r="D22" s="118">
        <f t="shared" si="0"/>
        <v>191868250000</v>
      </c>
      <c r="E22" s="118">
        <f t="shared" si="1"/>
        <v>30769146931.127964</v>
      </c>
      <c r="F22" s="119">
        <v>5011501336</v>
      </c>
      <c r="G22" s="119">
        <v>832010091</v>
      </c>
      <c r="H22" s="10">
        <f t="shared" si="2"/>
        <v>16.036601642600047</v>
      </c>
      <c r="I22" s="10">
        <f t="shared" si="3"/>
        <v>16.602012754606594</v>
      </c>
      <c r="J22" s="10">
        <f t="shared" si="4"/>
        <v>38.285582929354725</v>
      </c>
      <c r="K22" s="10">
        <f t="shared" si="5"/>
        <v>36.981699217309092</v>
      </c>
      <c r="L22">
        <f t="shared" si="11"/>
        <v>0.56498434357946659</v>
      </c>
      <c r="M22" s="118">
        <f t="shared" si="6"/>
        <v>17610263492.750942</v>
      </c>
      <c r="N22" s="10">
        <f t="shared" si="7"/>
        <v>7.3602312385724717</v>
      </c>
      <c r="O22" s="10">
        <f t="shared" si="8"/>
        <v>9.8018937475526062</v>
      </c>
      <c r="Q22" s="160"/>
      <c r="R22" s="7">
        <f t="shared" si="9"/>
        <v>2011</v>
      </c>
      <c r="S22" s="154">
        <f>SUM(M43:M46)</f>
        <v>123213405067.77942</v>
      </c>
      <c r="T22" s="10">
        <f>(S22-S21)/S21*100</f>
        <v>9.7573366947342972</v>
      </c>
    </row>
    <row r="23" spans="1:20">
      <c r="A23" t="s">
        <v>148</v>
      </c>
      <c r="B23" s="119">
        <v>29209.572124341146</v>
      </c>
      <c r="C23" s="119">
        <v>183558.38099999999</v>
      </c>
      <c r="D23" s="118">
        <f t="shared" si="0"/>
        <v>183558381000</v>
      </c>
      <c r="E23" s="118">
        <f t="shared" si="1"/>
        <v>29209572124.341145</v>
      </c>
      <c r="F23" s="119">
        <v>4675546289</v>
      </c>
      <c r="G23" s="119">
        <v>750919883</v>
      </c>
      <c r="H23" s="10">
        <f t="shared" si="2"/>
        <v>15.912960206562914</v>
      </c>
      <c r="I23" s="10">
        <f t="shared" si="3"/>
        <v>16.060580659134182</v>
      </c>
      <c r="J23" s="10">
        <f t="shared" si="4"/>
        <v>39.259237242897498</v>
      </c>
      <c r="K23" s="10">
        <f t="shared" si="5"/>
        <v>38.898386879364523</v>
      </c>
      <c r="L23">
        <f t="shared" si="11"/>
        <v>0.56386607347301743</v>
      </c>
      <c r="M23" s="118">
        <f t="shared" si="6"/>
        <v>16717664053.915436</v>
      </c>
      <c r="N23" s="10">
        <f t="shared" si="7"/>
        <v>-5.0686319327529334</v>
      </c>
      <c r="O23" s="10">
        <f t="shared" si="8"/>
        <v>10.518672332162271</v>
      </c>
      <c r="Q23" s="175"/>
      <c r="R23" s="7">
        <f t="shared" si="9"/>
        <v>2012</v>
      </c>
      <c r="S23" s="154">
        <f>SUM(M47:M50)</f>
        <v>132737696604.72414</v>
      </c>
      <c r="T23" s="10">
        <f>(S23-S22)/S22*100</f>
        <v>7.7299150459362975</v>
      </c>
    </row>
    <row r="24" spans="1:20">
      <c r="A24" t="s">
        <v>149</v>
      </c>
      <c r="B24" s="119">
        <v>30490.380678618727</v>
      </c>
      <c r="C24" s="119">
        <v>191056.12399999998</v>
      </c>
      <c r="D24" s="118">
        <f t="shared" si="0"/>
        <v>191056123999.99997</v>
      </c>
      <c r="E24" s="118">
        <f t="shared" si="1"/>
        <v>30490380678.618729</v>
      </c>
      <c r="F24" s="119">
        <v>4859349229</v>
      </c>
      <c r="G24" s="119">
        <v>811777848</v>
      </c>
      <c r="H24" s="10">
        <f t="shared" si="2"/>
        <v>15.958860695100634</v>
      </c>
      <c r="I24" s="10">
        <f t="shared" si="3"/>
        <v>16.705484824087335</v>
      </c>
      <c r="J24" s="10">
        <f t="shared" si="4"/>
        <v>39.317224384656377</v>
      </c>
      <c r="K24" s="10">
        <f t="shared" si="5"/>
        <v>37.560005799294402</v>
      </c>
      <c r="L24">
        <f t="shared" si="11"/>
        <v>0.56366596005589387</v>
      </c>
      <c r="M24" s="118">
        <f t="shared" si="6"/>
        <v>17450715775.338989</v>
      </c>
      <c r="N24" s="10">
        <f t="shared" si="7"/>
        <v>4.384893242617026</v>
      </c>
      <c r="O24" s="10">
        <f t="shared" si="8"/>
        <v>10.363305510398227</v>
      </c>
      <c r="Q24" s="175"/>
      <c r="R24" s="7">
        <f t="shared" si="9"/>
        <v>2013</v>
      </c>
      <c r="S24" s="154">
        <f>SUM(M51:M54)</f>
        <v>145448316871.9614</v>
      </c>
      <c r="T24" s="10">
        <f>(S24-S23)/S23*100</f>
        <v>9.5757426807607313</v>
      </c>
    </row>
    <row r="25" spans="1:20">
      <c r="A25" t="s">
        <v>150</v>
      </c>
      <c r="B25" s="119">
        <v>31576.476037653341</v>
      </c>
      <c r="C25" s="119">
        <v>198657.31400000001</v>
      </c>
      <c r="D25" s="118">
        <f t="shared" si="0"/>
        <v>198657314000</v>
      </c>
      <c r="E25" s="118">
        <f t="shared" si="1"/>
        <v>31576476037.653343</v>
      </c>
      <c r="F25" s="119">
        <v>4906222423</v>
      </c>
      <c r="G25" s="119">
        <v>827883368</v>
      </c>
      <c r="H25" s="10">
        <f t="shared" si="2"/>
        <v>15.894947637142293</v>
      </c>
      <c r="I25" s="10">
        <f t="shared" si="3"/>
        <v>16.874150754334849</v>
      </c>
      <c r="J25" s="10">
        <f t="shared" si="4"/>
        <v>40.490890316898295</v>
      </c>
      <c r="K25" s="10">
        <f t="shared" si="5"/>
        <v>38.141213192790396</v>
      </c>
      <c r="M25" s="118">
        <f t="shared" si="6"/>
        <v>18072326296.217751</v>
      </c>
      <c r="N25" s="10">
        <f t="shared" si="7"/>
        <v>3.5620918298217266</v>
      </c>
      <c r="O25" s="10">
        <f t="shared" si="8"/>
        <v>10.177177699785833</v>
      </c>
      <c r="Q25" s="175"/>
    </row>
    <row r="26" spans="1:20">
      <c r="A26" t="s">
        <v>151</v>
      </c>
      <c r="B26" s="119">
        <v>34281.549924807354</v>
      </c>
      <c r="C26" s="119">
        <v>214911.103</v>
      </c>
      <c r="D26" s="118">
        <f t="shared" si="0"/>
        <v>214911103000</v>
      </c>
      <c r="E26" s="118">
        <f t="shared" si="1"/>
        <v>34281549924.807354</v>
      </c>
      <c r="F26" s="119">
        <v>5280826192</v>
      </c>
      <c r="G26" s="119">
        <v>873224453</v>
      </c>
      <c r="H26" s="10">
        <f t="shared" si="2"/>
        <v>15.951502479984644</v>
      </c>
      <c r="I26" s="10">
        <f t="shared" si="3"/>
        <v>16.535754468171294</v>
      </c>
      <c r="J26" s="10">
        <f t="shared" si="4"/>
        <v>40.69649240218736</v>
      </c>
      <c r="K26" s="10">
        <f t="shared" si="5"/>
        <v>39.258577570785633</v>
      </c>
      <c r="L26">
        <f>AVERAGE(L18:L24)</f>
        <v>0.57233512297785916</v>
      </c>
      <c r="M26" s="118">
        <f t="shared" si="6"/>
        <v>19620535092.086235</v>
      </c>
      <c r="N26" s="10">
        <f t="shared" si="7"/>
        <v>8.5667377320013305</v>
      </c>
      <c r="O26" s="10">
        <f t="shared" si="8"/>
        <v>11.415340833274854</v>
      </c>
      <c r="Q26" s="159">
        <f>M26/E26</f>
        <v>0.57233512297785916</v>
      </c>
    </row>
    <row r="27" spans="1:20">
      <c r="A27" t="s">
        <v>152</v>
      </c>
      <c r="B27" s="119">
        <v>32959.54395005339</v>
      </c>
      <c r="C27" s="119">
        <v>206917.62899999999</v>
      </c>
      <c r="D27" s="118">
        <f t="shared" si="0"/>
        <v>206917629000</v>
      </c>
      <c r="E27" s="118">
        <f t="shared" si="1"/>
        <v>32959543950.053391</v>
      </c>
      <c r="F27" s="119">
        <v>5154329343</v>
      </c>
      <c r="G27" s="119">
        <v>833477953</v>
      </c>
      <c r="H27" s="10">
        <f t="shared" si="2"/>
        <v>15.928823517523194</v>
      </c>
      <c r="I27" s="10">
        <f t="shared" si="3"/>
        <v>16.170444252498747</v>
      </c>
      <c r="J27" s="10">
        <f t="shared" si="4"/>
        <v>40.144433005820829</v>
      </c>
      <c r="K27" s="10">
        <f t="shared" si="5"/>
        <v>39.544590029549816</v>
      </c>
      <c r="M27" s="118">
        <f t="shared" si="6"/>
        <v>18863904639.94796</v>
      </c>
      <c r="N27" s="10">
        <f t="shared" si="7"/>
        <v>-3.8563191502532219</v>
      </c>
      <c r="O27" s="10">
        <f t="shared" si="8"/>
        <v>12.838160756854389</v>
      </c>
      <c r="Q27" s="159">
        <f t="shared" ref="Q27:Q38" si="12">M27/E27</f>
        <v>0.57233512297785916</v>
      </c>
    </row>
    <row r="28" spans="1:20">
      <c r="A28" t="s">
        <v>153</v>
      </c>
      <c r="B28" s="119">
        <v>34684.999889264298</v>
      </c>
      <c r="C28" s="119">
        <v>217215.242</v>
      </c>
      <c r="D28" s="118">
        <f t="shared" si="0"/>
        <v>217215242000</v>
      </c>
      <c r="E28" s="118">
        <f t="shared" si="1"/>
        <v>34684999889.264297</v>
      </c>
      <c r="F28" s="119">
        <v>5056692012</v>
      </c>
      <c r="G28" s="119">
        <v>821281896</v>
      </c>
      <c r="H28" s="10">
        <f t="shared" si="2"/>
        <v>15.968032247600883</v>
      </c>
      <c r="I28" s="10">
        <f t="shared" si="3"/>
        <v>16.241485422703654</v>
      </c>
      <c r="J28" s="10">
        <f t="shared" si="4"/>
        <v>42.955996031502025</v>
      </c>
      <c r="K28" s="10">
        <f t="shared" si="5"/>
        <v>42.232758396593582</v>
      </c>
      <c r="M28" s="118">
        <f t="shared" si="6"/>
        <v>19851443677.109112</v>
      </c>
      <c r="N28" s="10">
        <f t="shared" si="7"/>
        <v>5.2350722504706013</v>
      </c>
      <c r="O28" s="10">
        <f t="shared" si="8"/>
        <v>13.757188717512575</v>
      </c>
      <c r="Q28" s="159">
        <f>M28/E28</f>
        <v>0.57233512297785916</v>
      </c>
    </row>
    <row r="29" spans="1:20">
      <c r="A29" t="s">
        <v>154</v>
      </c>
      <c r="B29" s="119">
        <v>36174.44163755358</v>
      </c>
      <c r="C29" s="119">
        <v>227163.33199999997</v>
      </c>
      <c r="D29" s="118">
        <f t="shared" si="0"/>
        <v>227163331999.99997</v>
      </c>
      <c r="E29" s="118">
        <f t="shared" si="1"/>
        <v>36174441637.553581</v>
      </c>
      <c r="F29" s="119">
        <v>5400223668</v>
      </c>
      <c r="G29" s="119">
        <v>898105429</v>
      </c>
      <c r="H29" s="10">
        <f t="shared" si="2"/>
        <v>15.924419367802539</v>
      </c>
      <c r="I29" s="10">
        <f t="shared" si="3"/>
        <v>16.630893166923542</v>
      </c>
      <c r="J29" s="10">
        <f t="shared" si="4"/>
        <v>42.065541348981021</v>
      </c>
      <c r="K29" s="10">
        <f t="shared" si="5"/>
        <v>40.278613701102103</v>
      </c>
      <c r="M29" s="118">
        <f t="shared" si="6"/>
        <v>20703903503.284618</v>
      </c>
      <c r="N29" s="10">
        <f t="shared" si="7"/>
        <v>4.2941956264797314</v>
      </c>
      <c r="O29" s="10">
        <f t="shared" si="8"/>
        <v>14.561363954664847</v>
      </c>
      <c r="Q29" s="159">
        <f t="shared" si="12"/>
        <v>0.57233512297785916</v>
      </c>
    </row>
    <row r="30" spans="1:20">
      <c r="A30" t="s">
        <v>155</v>
      </c>
      <c r="B30" s="119">
        <v>39377.383304804323</v>
      </c>
      <c r="C30" s="119">
        <v>246443.948</v>
      </c>
      <c r="D30" s="118">
        <f t="shared" si="0"/>
        <v>246443948000</v>
      </c>
      <c r="E30" s="118">
        <f t="shared" si="1"/>
        <v>39377383304.804321</v>
      </c>
      <c r="F30" s="119">
        <v>5579296845</v>
      </c>
      <c r="G30" s="119">
        <v>902642355</v>
      </c>
      <c r="H30" s="10">
        <f t="shared" si="2"/>
        <v>15.978231003183051</v>
      </c>
      <c r="I30" s="10">
        <f t="shared" si="3"/>
        <v>16.178424989323183</v>
      </c>
      <c r="J30" s="10">
        <f t="shared" si="4"/>
        <v>44.171148237229168</v>
      </c>
      <c r="K30" s="10">
        <f t="shared" si="5"/>
        <v>43.624568564372673</v>
      </c>
      <c r="M30" s="118">
        <f t="shared" si="6"/>
        <v>22537059516.301479</v>
      </c>
      <c r="N30" s="10">
        <f t="shared" si="7"/>
        <v>8.8541564769466579</v>
      </c>
      <c r="O30" s="10">
        <f t="shared" si="8"/>
        <v>14.864652826882372</v>
      </c>
      <c r="Q30" s="159">
        <f t="shared" si="12"/>
        <v>0.57233512297785916</v>
      </c>
    </row>
    <row r="31" spans="1:20">
      <c r="A31" s="120" t="s">
        <v>71</v>
      </c>
      <c r="B31" s="119">
        <v>37468.513454833817</v>
      </c>
      <c r="C31" s="119">
        <v>236142.264</v>
      </c>
      <c r="D31" s="118">
        <f t="shared" si="0"/>
        <v>236142264000</v>
      </c>
      <c r="E31" s="118">
        <f t="shared" si="1"/>
        <v>37468513454.833817</v>
      </c>
      <c r="F31" s="119">
        <v>5543646776</v>
      </c>
      <c r="G31" s="119">
        <v>903773016</v>
      </c>
      <c r="H31" s="10">
        <f t="shared" si="2"/>
        <v>15.866923955143337</v>
      </c>
      <c r="I31" s="10">
        <f t="shared" si="3"/>
        <v>16.302860779526693</v>
      </c>
      <c r="J31" s="10">
        <f t="shared" si="4"/>
        <v>42.596917433903982</v>
      </c>
      <c r="K31" s="10">
        <f t="shared" si="5"/>
        <v>41.457880232655469</v>
      </c>
      <c r="L31" s="119">
        <v>528173464</v>
      </c>
      <c r="M31" s="118">
        <f t="shared" ref="M31:M38" si="13">L31*K31</f>
        <v>21896952212.578766</v>
      </c>
      <c r="N31" s="10">
        <f t="shared" si="7"/>
        <v>-2.8402432147801351</v>
      </c>
      <c r="O31" s="10">
        <f t="shared" si="8"/>
        <v>16.078577741576058</v>
      </c>
      <c r="Q31" s="159">
        <f t="shared" si="12"/>
        <v>0.58440941989797135</v>
      </c>
    </row>
    <row r="32" spans="1:20">
      <c r="A32" s="120" t="s">
        <v>72</v>
      </c>
      <c r="B32" s="119">
        <v>39380.346162080488</v>
      </c>
      <c r="C32" s="119">
        <v>247641.826</v>
      </c>
      <c r="D32" s="118">
        <f t="shared" si="0"/>
        <v>247641826000</v>
      </c>
      <c r="E32" s="118">
        <f t="shared" si="1"/>
        <v>39380346162.08049</v>
      </c>
      <c r="F32" s="119">
        <v>5265926862</v>
      </c>
      <c r="G32" s="119">
        <v>890535459</v>
      </c>
      <c r="H32" s="10">
        <f t="shared" si="2"/>
        <v>15.902138503081661</v>
      </c>
      <c r="I32" s="10">
        <f t="shared" si="3"/>
        <v>16.911276634437996</v>
      </c>
      <c r="J32" s="10">
        <f t="shared" si="4"/>
        <v>47.027205749292456</v>
      </c>
      <c r="K32" s="10">
        <f t="shared" si="5"/>
        <v>44.220974879878973</v>
      </c>
      <c r="L32" s="119">
        <v>521350226</v>
      </c>
      <c r="M32" s="118">
        <f t="shared" si="13"/>
        <v>23054615247.565224</v>
      </c>
      <c r="N32" s="10">
        <f t="shared" si="7"/>
        <v>5.2868683447253222</v>
      </c>
      <c r="O32" s="10">
        <f t="shared" si="8"/>
        <v>16.135710946553068</v>
      </c>
      <c r="Q32" s="159">
        <f t="shared" si="12"/>
        <v>0.58543455033832625</v>
      </c>
    </row>
    <row r="33" spans="1:17">
      <c r="A33" s="120" t="s">
        <v>73</v>
      </c>
      <c r="B33" s="119">
        <v>41300.155223960042</v>
      </c>
      <c r="C33" s="119">
        <v>260386.11600000001</v>
      </c>
      <c r="D33" s="118">
        <f t="shared" si="0"/>
        <v>260386116000</v>
      </c>
      <c r="E33" s="118">
        <f t="shared" si="1"/>
        <v>41300155223.960045</v>
      </c>
      <c r="F33" s="119">
        <v>5202135900</v>
      </c>
      <c r="G33" s="119">
        <v>869534795</v>
      </c>
      <c r="H33" s="10">
        <f t="shared" si="2"/>
        <v>15.861120346355198</v>
      </c>
      <c r="I33" s="10">
        <f t="shared" si="3"/>
        <v>16.714957312053304</v>
      </c>
      <c r="J33" s="10">
        <f t="shared" si="4"/>
        <v>50.053693522308791</v>
      </c>
      <c r="K33" s="10">
        <f t="shared" si="5"/>
        <v>47.49684022013178</v>
      </c>
      <c r="L33" s="119">
        <v>505087388</v>
      </c>
      <c r="M33" s="118">
        <f t="shared" si="13"/>
        <v>23990054965.039707</v>
      </c>
      <c r="N33" s="10">
        <f t="shared" si="7"/>
        <v>4.0574943777180339</v>
      </c>
      <c r="O33" s="10">
        <f t="shared" si="8"/>
        <v>15.872134746154268</v>
      </c>
      <c r="Q33" s="159">
        <f t="shared" si="12"/>
        <v>0.58087081840123489</v>
      </c>
    </row>
    <row r="34" spans="1:17">
      <c r="A34" s="120" t="s">
        <v>74</v>
      </c>
      <c r="B34" s="119">
        <v>44085.750474508728</v>
      </c>
      <c r="C34" s="119">
        <v>276565.44400000002</v>
      </c>
      <c r="D34" s="118">
        <f t="shared" si="0"/>
        <v>276565444000</v>
      </c>
      <c r="E34" s="118">
        <f t="shared" si="1"/>
        <v>44085750474.508728</v>
      </c>
      <c r="F34" s="119">
        <v>5460259824</v>
      </c>
      <c r="G34" s="119">
        <v>899511198</v>
      </c>
      <c r="H34" s="10">
        <f t="shared" si="2"/>
        <v>15.940440655524821</v>
      </c>
      <c r="I34" s="10">
        <f t="shared" si="3"/>
        <v>16.473780131236477</v>
      </c>
      <c r="J34" s="10">
        <f t="shared" si="4"/>
        <v>50.650601420904103</v>
      </c>
      <c r="K34" s="10">
        <f t="shared" si="5"/>
        <v>49.010785605037825</v>
      </c>
      <c r="L34" s="119">
        <v>506527974</v>
      </c>
      <c r="M34" s="118">
        <f t="shared" si="13"/>
        <v>24825333936.668175</v>
      </c>
      <c r="N34" s="10">
        <f t="shared" si="7"/>
        <v>3.4817718127186668</v>
      </c>
      <c r="O34" s="10">
        <f t="shared" si="8"/>
        <v>10.153384999988766</v>
      </c>
      <c r="Q34" s="159">
        <f t="shared" si="12"/>
        <v>0.56311469509910428</v>
      </c>
    </row>
    <row r="35" spans="1:17">
      <c r="A35" s="122" t="s">
        <v>68</v>
      </c>
      <c r="B35" s="119">
        <v>40917.421669475778</v>
      </c>
      <c r="C35" s="119">
        <v>257948.77</v>
      </c>
      <c r="D35" s="118">
        <f t="shared" si="0"/>
        <v>257948770000</v>
      </c>
      <c r="E35" s="118">
        <f t="shared" si="1"/>
        <v>40917421669.475777</v>
      </c>
      <c r="F35" s="119">
        <v>5083035776</v>
      </c>
      <c r="G35" s="156">
        <v>823636857</v>
      </c>
      <c r="H35" s="10">
        <f t="shared" si="2"/>
        <v>15.862615537758051</v>
      </c>
      <c r="I35" s="10">
        <f t="shared" si="3"/>
        <v>16.203640763043097</v>
      </c>
      <c r="J35" s="10">
        <f t="shared" si="4"/>
        <v>50.746990847069732</v>
      </c>
      <c r="K35" s="10">
        <f t="shared" si="5"/>
        <v>49.678959023898777</v>
      </c>
      <c r="L35" s="119">
        <v>465341929</v>
      </c>
      <c r="M35" s="118">
        <f t="shared" si="13"/>
        <v>23117702622.893013</v>
      </c>
      <c r="N35" s="10">
        <f t="shared" si="7"/>
        <v>-6.8785834588630079</v>
      </c>
      <c r="O35" s="10">
        <f t="shared" si="8"/>
        <v>5.5749786475443086</v>
      </c>
      <c r="Q35" s="159">
        <f t="shared" si="12"/>
        <v>0.56498434357946659</v>
      </c>
    </row>
    <row r="36" spans="1:17">
      <c r="A36" s="122" t="s">
        <v>69</v>
      </c>
      <c r="B36" s="119">
        <v>42080.904283197866</v>
      </c>
      <c r="C36" s="119">
        <v>264394.90899999999</v>
      </c>
      <c r="D36" s="118">
        <f t="shared" si="0"/>
        <v>264394909000</v>
      </c>
      <c r="E36" s="118">
        <f t="shared" si="1"/>
        <v>42080904283.197868</v>
      </c>
      <c r="F36" s="119">
        <v>4994646966</v>
      </c>
      <c r="G36" s="119">
        <v>831381344</v>
      </c>
      <c r="H36" s="10">
        <f t="shared" si="2"/>
        <v>15.91592835215971</v>
      </c>
      <c r="I36" s="10">
        <f t="shared" si="3"/>
        <v>16.645447609399667</v>
      </c>
      <c r="J36" s="10">
        <f t="shared" si="4"/>
        <v>52.935655072282842</v>
      </c>
      <c r="K36" s="10">
        <f t="shared" si="5"/>
        <v>50.615646582512042</v>
      </c>
      <c r="L36" s="119">
        <v>468787734</v>
      </c>
      <c r="M36" s="118">
        <f t="shared" si="13"/>
        <v>23727994266.360664</v>
      </c>
      <c r="N36" s="10">
        <f t="shared" si="7"/>
        <v>2.6399320616889126</v>
      </c>
      <c r="O36" s="10">
        <f t="shared" si="8"/>
        <v>2.9207992046909372</v>
      </c>
      <c r="Q36" s="159">
        <f t="shared" si="12"/>
        <v>0.56386607347301743</v>
      </c>
    </row>
    <row r="37" spans="1:17">
      <c r="A37" s="120" t="s">
        <v>70</v>
      </c>
      <c r="B37" s="119">
        <v>44782.980357245942</v>
      </c>
      <c r="C37" s="119">
        <v>281628.54499999998</v>
      </c>
      <c r="D37" s="118">
        <f t="shared" si="0"/>
        <v>281628545000</v>
      </c>
      <c r="E37" s="118">
        <f t="shared" si="1"/>
        <v>44782980357.245941</v>
      </c>
      <c r="F37" s="119">
        <v>5002707417</v>
      </c>
      <c r="G37" s="119">
        <v>835393434</v>
      </c>
      <c r="H37" s="10">
        <f t="shared" si="2"/>
        <v>15.901435118107768</v>
      </c>
      <c r="I37" s="10">
        <f>G37/F37*100</f>
        <v>16.698826542627685</v>
      </c>
      <c r="J37" s="10">
        <f t="shared" ref="J37:K39" si="14">D37/F37</f>
        <v>56.295226069584075</v>
      </c>
      <c r="K37" s="10">
        <f t="shared" si="14"/>
        <v>53.607053317163064</v>
      </c>
      <c r="L37" s="119">
        <v>470882842</v>
      </c>
      <c r="M37" s="118">
        <f t="shared" si="13"/>
        <v>25242641617.23127</v>
      </c>
      <c r="N37" s="10">
        <f t="shared" si="7"/>
        <v>6.3833770940257315</v>
      </c>
      <c r="O37" s="10">
        <f t="shared" ref="O37:O39" si="15">(M37-M33)/M33*100</f>
        <v>5.2212746240762495</v>
      </c>
      <c r="Q37" s="159">
        <f t="shared" si="12"/>
        <v>0.56366596005589387</v>
      </c>
    </row>
    <row r="38" spans="1:17">
      <c r="A38" s="120" t="s">
        <v>161</v>
      </c>
      <c r="B38" s="119">
        <v>48324.96270996044</v>
      </c>
      <c r="C38" s="119">
        <v>302220.41200000001</v>
      </c>
      <c r="D38" s="118">
        <f t="shared" si="0"/>
        <v>302220412000</v>
      </c>
      <c r="E38" s="118">
        <f t="shared" si="1"/>
        <v>48324962709.960442</v>
      </c>
      <c r="F38" s="119">
        <v>5074816265</v>
      </c>
      <c r="G38" s="119">
        <v>901763015</v>
      </c>
      <c r="H38" s="10">
        <f t="shared" si="2"/>
        <v>15.989973142502512</v>
      </c>
      <c r="I38" s="10">
        <f>G38/F38*100</f>
        <v>17.769372680924043</v>
      </c>
      <c r="J38" s="10">
        <f t="shared" si="14"/>
        <v>59.552976150950364</v>
      </c>
      <c r="K38" s="10">
        <f>E38/G38</f>
        <v>53.589426386000582</v>
      </c>
      <c r="L38" s="119">
        <v>504310603</v>
      </c>
      <c r="M38" s="118">
        <f t="shared" si="13"/>
        <v>27025715935.148064</v>
      </c>
      <c r="N38" s="10">
        <f t="shared" si="7"/>
        <v>7.0637389895819069</v>
      </c>
      <c r="O38" s="10">
        <f t="shared" si="15"/>
        <v>8.8634537770701343</v>
      </c>
      <c r="Q38" s="159">
        <f t="shared" si="12"/>
        <v>0.5592495973013486</v>
      </c>
    </row>
    <row r="39" spans="1:17">
      <c r="A39" s="157" t="s">
        <v>163</v>
      </c>
      <c r="B39" s="119">
        <v>46100.774299073819</v>
      </c>
      <c r="C39" s="119">
        <v>290338.50800000003</v>
      </c>
      <c r="D39" s="118">
        <f t="shared" si="0"/>
        <v>290338508000.00006</v>
      </c>
      <c r="E39" s="118">
        <f t="shared" si="1"/>
        <v>46100774299.073822</v>
      </c>
      <c r="F39" s="119"/>
      <c r="G39" s="119"/>
      <c r="H39" s="10">
        <f t="shared" si="2"/>
        <v>15.878284495101768</v>
      </c>
      <c r="I39" s="10" t="e">
        <f>G39/F39*100</f>
        <v>#DIV/0!</v>
      </c>
      <c r="J39" s="10" t="e">
        <f t="shared" si="14"/>
        <v>#DIV/0!</v>
      </c>
      <c r="K39" s="10" t="e">
        <f t="shared" si="14"/>
        <v>#DIV/0!</v>
      </c>
      <c r="L39" s="119"/>
      <c r="M39" s="158">
        <f t="shared" ref="M39" si="16">E39*Q39</f>
        <v>26457678266.223782</v>
      </c>
      <c r="N39" s="10">
        <f t="shared" si="7"/>
        <v>-2.101841336182793</v>
      </c>
      <c r="O39" s="10">
        <f t="shared" si="15"/>
        <v>14.447697064946476</v>
      </c>
      <c r="Q39" s="159">
        <f>(Q27+Q31+Q35)/3</f>
        <v>0.57390962881843233</v>
      </c>
    </row>
    <row r="40" spans="1:17">
      <c r="A40" s="157" t="s">
        <v>164</v>
      </c>
      <c r="B40" s="119">
        <v>47505.420947111474</v>
      </c>
      <c r="C40" s="119">
        <v>298366.73099999997</v>
      </c>
      <c r="D40" s="118">
        <f t="shared" ref="D40:D49" si="17">C40*1000000</f>
        <v>298366731000</v>
      </c>
      <c r="E40" s="118">
        <f t="shared" ref="E40:E49" si="18">B40*1000000</f>
        <v>47505420947.111473</v>
      </c>
      <c r="F40" s="119"/>
      <c r="G40" s="119"/>
      <c r="H40" s="10">
        <f t="shared" ref="H40:H49" si="19">E40/D40*100</f>
        <v>15.921822378752903</v>
      </c>
      <c r="I40" s="10" t="e">
        <f t="shared" ref="I40:I49" si="20">G40/F40*100</f>
        <v>#DIV/0!</v>
      </c>
      <c r="J40" s="10" t="e">
        <f t="shared" ref="J40:J49" si="21">D40/F40</f>
        <v>#DIV/0!</v>
      </c>
      <c r="K40" s="10" t="e">
        <f t="shared" ref="K40:K49" si="22">E40/G40</f>
        <v>#DIV/0!</v>
      </c>
      <c r="L40" s="119"/>
      <c r="M40" s="158">
        <f t="shared" ref="M40:M49" si="23">E40*Q40</f>
        <v>27262343622.938568</v>
      </c>
      <c r="N40" s="10">
        <f t="shared" ref="N40:N49" si="24">(M40-M39)/M39*100</f>
        <v>3.0413301901173728</v>
      </c>
      <c r="O40" s="10">
        <f t="shared" ref="O40:O49" si="25">(M40-M36)/M36*100</f>
        <v>14.895272296944938</v>
      </c>
      <c r="Q40" s="159">
        <f t="shared" ref="Q40:Q57" si="26">(Q28+Q32+Q36)/3</f>
        <v>0.57387858226306765</v>
      </c>
    </row>
    <row r="41" spans="1:17">
      <c r="A41" s="157" t="s">
        <v>165</v>
      </c>
      <c r="B41" s="119">
        <v>49559.78021492048</v>
      </c>
      <c r="C41" s="119">
        <v>312460.01199999999</v>
      </c>
      <c r="D41" s="118">
        <f t="shared" si="17"/>
        <v>312460012000</v>
      </c>
      <c r="E41" s="118">
        <f t="shared" si="18"/>
        <v>49559780214.920479</v>
      </c>
      <c r="F41" s="119"/>
      <c r="G41" s="119"/>
      <c r="H41" s="10">
        <f t="shared" si="19"/>
        <v>15.861159288094912</v>
      </c>
      <c r="I41" s="10" t="e">
        <f t="shared" si="20"/>
        <v>#DIV/0!</v>
      </c>
      <c r="J41" s="10" t="e">
        <f t="shared" si="21"/>
        <v>#DIV/0!</v>
      </c>
      <c r="K41" s="10" t="e">
        <f t="shared" si="22"/>
        <v>#DIV/0!</v>
      </c>
      <c r="L41" s="119"/>
      <c r="M41" s="158">
        <f t="shared" si="23"/>
        <v>28362598030.763535</v>
      </c>
      <c r="N41" s="10">
        <f t="shared" si="24"/>
        <v>4.0358027286370604</v>
      </c>
      <c r="O41" s="10">
        <f t="shared" si="25"/>
        <v>12.359864949326473</v>
      </c>
      <c r="Q41" s="159">
        <f t="shared" si="26"/>
        <v>0.57229063381166256</v>
      </c>
    </row>
    <row r="42" spans="1:17">
      <c r="A42" s="157" t="s">
        <v>166</v>
      </c>
      <c r="B42" s="119">
        <v>53420.473508143994</v>
      </c>
      <c r="C42" s="119">
        <v>333541.61300000001</v>
      </c>
      <c r="D42" s="118">
        <f t="shared" si="17"/>
        <v>333541613000</v>
      </c>
      <c r="E42" s="118">
        <f t="shared" si="18"/>
        <v>53420473508.143997</v>
      </c>
      <c r="F42" s="119"/>
      <c r="G42" s="119"/>
      <c r="H42" s="10">
        <f t="shared" si="19"/>
        <v>16.016134546949019</v>
      </c>
      <c r="I42" s="10" t="e">
        <f t="shared" si="20"/>
        <v>#DIV/0!</v>
      </c>
      <c r="J42" s="10" t="e">
        <f t="shared" si="21"/>
        <v>#DIV/0!</v>
      </c>
      <c r="K42" s="10" t="e">
        <f t="shared" si="22"/>
        <v>#DIV/0!</v>
      </c>
      <c r="L42" s="119"/>
      <c r="M42" s="158">
        <f t="shared" si="23"/>
        <v>30177215074.494747</v>
      </c>
      <c r="N42" s="10">
        <f t="shared" si="24"/>
        <v>6.3979225096480423</v>
      </c>
      <c r="O42" s="10">
        <f t="shared" si="25"/>
        <v>11.66111250080901</v>
      </c>
      <c r="Q42" s="159">
        <f t="shared" si="26"/>
        <v>0.56489980512610405</v>
      </c>
    </row>
    <row r="43" spans="1:17">
      <c r="A43" s="157" t="s">
        <v>170</v>
      </c>
      <c r="B43" s="119">
        <v>50668.231130080509</v>
      </c>
      <c r="C43" s="119">
        <v>319157.83400000003</v>
      </c>
      <c r="D43" s="118">
        <f t="shared" si="17"/>
        <v>319157834000.00006</v>
      </c>
      <c r="E43" s="118">
        <f t="shared" si="18"/>
        <v>50668231130.080505</v>
      </c>
      <c r="F43" s="119"/>
      <c r="G43" s="119"/>
      <c r="H43" s="10">
        <f t="shared" si="19"/>
        <v>15.875603144392969</v>
      </c>
      <c r="I43" s="10" t="e">
        <f t="shared" si="20"/>
        <v>#DIV/0!</v>
      </c>
      <c r="J43" s="10" t="e">
        <f t="shared" si="21"/>
        <v>#DIV/0!</v>
      </c>
      <c r="K43" s="10" t="e">
        <f t="shared" si="22"/>
        <v>#DIV/0!</v>
      </c>
      <c r="L43" s="119"/>
      <c r="M43" s="158">
        <f t="shared" si="23"/>
        <v>29105578196.03299</v>
      </c>
      <c r="N43" s="10">
        <f t="shared" si="24"/>
        <v>-3.5511457098222636</v>
      </c>
      <c r="O43" s="10">
        <f t="shared" si="25"/>
        <v>10.008058542270323</v>
      </c>
      <c r="Q43" s="159">
        <f t="shared" si="26"/>
        <v>0.57443446409862353</v>
      </c>
    </row>
    <row r="44" spans="1:17">
      <c r="A44" s="157" t="s">
        <v>171</v>
      </c>
      <c r="B44" s="119">
        <v>52724.623007723538</v>
      </c>
      <c r="C44" s="119">
        <v>331698.05299999996</v>
      </c>
      <c r="D44" s="118">
        <f t="shared" si="17"/>
        <v>331698052999.99994</v>
      </c>
      <c r="E44" s="118">
        <f t="shared" si="18"/>
        <v>52724623007.723541</v>
      </c>
      <c r="F44" s="119"/>
      <c r="G44" s="119"/>
      <c r="H44" s="10">
        <f t="shared" si="19"/>
        <v>15.895367045679809</v>
      </c>
      <c r="I44" s="10" t="e">
        <f t="shared" si="20"/>
        <v>#DIV/0!</v>
      </c>
      <c r="J44" s="10" t="e">
        <f t="shared" si="21"/>
        <v>#DIV/0!</v>
      </c>
      <c r="K44" s="10" t="e">
        <f t="shared" si="22"/>
        <v>#DIV/0!</v>
      </c>
      <c r="L44" s="119"/>
      <c r="M44" s="158">
        <f t="shared" si="23"/>
        <v>30284658005.007233</v>
      </c>
      <c r="N44" s="10">
        <f t="shared" si="24"/>
        <v>4.0510441023808577</v>
      </c>
      <c r="O44" s="10">
        <f t="shared" si="25"/>
        <v>11.086040231426345</v>
      </c>
      <c r="Q44" s="159">
        <f t="shared" si="26"/>
        <v>0.57439306869147044</v>
      </c>
    </row>
    <row r="45" spans="1:17">
      <c r="A45" s="157" t="s">
        <v>173</v>
      </c>
      <c r="B45" s="119">
        <v>54482.803008962233</v>
      </c>
      <c r="C45" s="119">
        <v>343500.29399999999</v>
      </c>
      <c r="D45" s="118">
        <f t="shared" si="17"/>
        <v>343500294000</v>
      </c>
      <c r="E45" s="118">
        <f t="shared" si="18"/>
        <v>54482803008.962234</v>
      </c>
      <c r="F45" s="119"/>
      <c r="G45" s="119"/>
      <c r="H45" s="10">
        <f t="shared" si="19"/>
        <v>15.861064447578677</v>
      </c>
      <c r="I45" s="10" t="e">
        <f t="shared" si="20"/>
        <v>#DIV/0!</v>
      </c>
      <c r="J45" s="10" t="e">
        <f t="shared" si="21"/>
        <v>#DIV/0!</v>
      </c>
      <c r="K45" s="10" t="e">
        <f t="shared" si="22"/>
        <v>#DIV/0!</v>
      </c>
      <c r="L45" s="119"/>
      <c r="M45" s="158">
        <f t="shared" si="23"/>
        <v>31179189901.008984</v>
      </c>
      <c r="N45" s="10">
        <f t="shared" si="24"/>
        <v>2.9537460712082337</v>
      </c>
      <c r="O45" s="10">
        <f t="shared" si="25"/>
        <v>9.930655390561995</v>
      </c>
      <c r="Q45" s="159">
        <f t="shared" si="26"/>
        <v>0.57227580408959711</v>
      </c>
    </row>
    <row r="46" spans="1:17">
      <c r="A46" s="157" t="s">
        <v>174</v>
      </c>
      <c r="B46" s="119">
        <v>58041.854289884926</v>
      </c>
      <c r="C46" s="119">
        <v>363754.35000000003</v>
      </c>
      <c r="D46" s="118">
        <f t="shared" si="17"/>
        <v>363754350000.00006</v>
      </c>
      <c r="E46" s="118">
        <f t="shared" si="18"/>
        <v>58041854289.884926</v>
      </c>
      <c r="F46" s="119"/>
      <c r="G46" s="119"/>
      <c r="H46" s="10">
        <f t="shared" si="19"/>
        <v>15.956332698120287</v>
      </c>
      <c r="I46" s="10" t="e">
        <f t="shared" si="20"/>
        <v>#DIV/0!</v>
      </c>
      <c r="J46" s="10" t="e">
        <f t="shared" si="21"/>
        <v>#DIV/0!</v>
      </c>
      <c r="K46" s="10" t="e">
        <f t="shared" si="22"/>
        <v>#DIV/0!</v>
      </c>
      <c r="L46" s="119"/>
      <c r="M46" s="158">
        <f t="shared" si="23"/>
        <v>32643978965.730202</v>
      </c>
      <c r="N46" s="10">
        <f t="shared" si="24"/>
        <v>4.6979702467311899</v>
      </c>
      <c r="O46" s="10">
        <f t="shared" si="25"/>
        <v>8.1742595701626559</v>
      </c>
      <c r="Q46" s="159">
        <f t="shared" si="26"/>
        <v>0.56242136584218561</v>
      </c>
    </row>
    <row r="47" spans="1:17">
      <c r="A47" s="157" t="s">
        <v>175</v>
      </c>
      <c r="B47" s="119">
        <v>55107.308993945451</v>
      </c>
      <c r="C47" s="119">
        <v>348691.53600000002</v>
      </c>
      <c r="D47" s="118">
        <f t="shared" si="17"/>
        <v>348691536000</v>
      </c>
      <c r="E47" s="118">
        <f t="shared" si="18"/>
        <v>55107308993.94545</v>
      </c>
      <c r="F47" s="119"/>
      <c r="G47" s="119"/>
      <c r="H47" s="10">
        <f t="shared" si="19"/>
        <v>15.804028289905336</v>
      </c>
      <c r="I47" s="10" t="e">
        <f t="shared" si="20"/>
        <v>#DIV/0!</v>
      </c>
      <c r="J47" s="10" t="e">
        <f t="shared" si="21"/>
        <v>#DIV/0!</v>
      </c>
      <c r="K47" s="10" t="e">
        <f t="shared" si="22"/>
        <v>#DIV/0!</v>
      </c>
      <c r="L47" s="119"/>
      <c r="M47" s="158">
        <f t="shared" si="23"/>
        <v>31472306519.375774</v>
      </c>
      <c r="N47" s="10">
        <f t="shared" si="24"/>
        <v>-3.5892451946022095</v>
      </c>
      <c r="O47" s="10">
        <f t="shared" si="25"/>
        <v>8.1315282843800833</v>
      </c>
      <c r="Q47" s="159">
        <f t="shared" si="26"/>
        <v>0.57110947883217422</v>
      </c>
    </row>
    <row r="48" spans="1:17">
      <c r="A48" s="157" t="s">
        <v>176</v>
      </c>
      <c r="B48" s="119">
        <v>57077.444045744771</v>
      </c>
      <c r="C48" s="119">
        <v>360654.652</v>
      </c>
      <c r="D48" s="118">
        <f t="shared" si="17"/>
        <v>360654652000</v>
      </c>
      <c r="E48" s="118">
        <f t="shared" si="18"/>
        <v>57077444045.744774</v>
      </c>
      <c r="F48" s="119"/>
      <c r="G48" s="119"/>
      <c r="H48" s="10">
        <f t="shared" si="19"/>
        <v>15.826066218534393</v>
      </c>
      <c r="I48" s="10" t="e">
        <f t="shared" si="20"/>
        <v>#DIV/0!</v>
      </c>
      <c r="J48" s="10" t="e">
        <f t="shared" si="21"/>
        <v>#DIV/0!</v>
      </c>
      <c r="K48" s="10" t="e">
        <f t="shared" si="22"/>
        <v>#DIV/0!</v>
      </c>
      <c r="L48" s="119"/>
      <c r="M48" s="158">
        <f t="shared" si="23"/>
        <v>32574815054.874191</v>
      </c>
      <c r="N48" s="10">
        <f t="shared" si="24"/>
        <v>3.5031068816632898</v>
      </c>
      <c r="O48" s="10">
        <f t="shared" si="25"/>
        <v>7.5621030605275665</v>
      </c>
      <c r="Q48" s="159">
        <f t="shared" si="26"/>
        <v>0.57071257480918514</v>
      </c>
    </row>
    <row r="49" spans="1:17">
      <c r="A49" s="157" t="s">
        <v>177</v>
      </c>
      <c r="B49" s="119">
        <v>58696.366949715019</v>
      </c>
      <c r="C49" s="119">
        <v>370645.77</v>
      </c>
      <c r="D49" s="118">
        <f t="shared" si="17"/>
        <v>370645770000</v>
      </c>
      <c r="E49" s="118">
        <f t="shared" si="18"/>
        <v>58696366949.715019</v>
      </c>
      <c r="F49" s="119"/>
      <c r="G49" s="119"/>
      <c r="H49" s="10">
        <f t="shared" si="19"/>
        <v>15.836243578259376</v>
      </c>
      <c r="I49" s="10" t="e">
        <f t="shared" si="20"/>
        <v>#DIV/0!</v>
      </c>
      <c r="J49" s="10" t="e">
        <f t="shared" si="21"/>
        <v>#DIV/0!</v>
      </c>
      <c r="K49" s="10" t="e">
        <f t="shared" si="22"/>
        <v>#DIV/0!</v>
      </c>
      <c r="L49" s="119"/>
      <c r="M49" s="158">
        <f t="shared" si="23"/>
        <v>33422345221.961571</v>
      </c>
      <c r="N49" s="10">
        <f t="shared" si="24"/>
        <v>2.6017957911953302</v>
      </c>
      <c r="O49" s="10">
        <f t="shared" si="25"/>
        <v>7.1943989823802221</v>
      </c>
      <c r="Q49" s="159">
        <f t="shared" si="26"/>
        <v>0.56941079931905125</v>
      </c>
    </row>
    <row r="50" spans="1:17">
      <c r="A50" s="157" t="s">
        <v>188</v>
      </c>
      <c r="B50" s="119">
        <v>62733.619849281298</v>
      </c>
      <c r="C50" s="119">
        <v>393860.47700000001</v>
      </c>
      <c r="D50" s="118">
        <f t="shared" ref="D50" si="27">C50*1000000</f>
        <v>393860477000</v>
      </c>
      <c r="E50" s="118">
        <f t="shared" ref="E50" si="28">B50*1000000</f>
        <v>62733619849.281296</v>
      </c>
      <c r="F50" s="119"/>
      <c r="G50" s="119"/>
      <c r="H50" s="10">
        <f t="shared" ref="H50" si="29">E50/D50*100</f>
        <v>15.927878909586882</v>
      </c>
      <c r="I50" s="10" t="e">
        <f t="shared" ref="I50" si="30">G50/F50*100</f>
        <v>#DIV/0!</v>
      </c>
      <c r="J50" s="10" t="e">
        <f t="shared" ref="J50" si="31">D50/F50</f>
        <v>#DIV/0!</v>
      </c>
      <c r="K50" s="10" t="e">
        <f t="shared" ref="K50" si="32">E50/G50</f>
        <v>#DIV/0!</v>
      </c>
      <c r="L50" s="119"/>
      <c r="M50" s="158">
        <f t="shared" ref="M50" si="33">E50*Q50</f>
        <v>35268229808.512589</v>
      </c>
      <c r="N50" s="10">
        <f t="shared" ref="N50" si="34">(M50-M49)/M49*100</f>
        <v>5.5229056318229306</v>
      </c>
      <c r="O50" s="10">
        <f t="shared" ref="O50" si="35">(M50-M46)/M46*100</f>
        <v>8.0390042082104554</v>
      </c>
      <c r="Q50" s="159">
        <f t="shared" si="26"/>
        <v>0.56219025608987938</v>
      </c>
    </row>
    <row r="51" spans="1:17">
      <c r="A51" s="157" t="s">
        <v>212</v>
      </c>
      <c r="B51" s="119">
        <v>60005.058070471947</v>
      </c>
      <c r="C51" s="119">
        <v>379649.973</v>
      </c>
      <c r="D51" s="118">
        <f t="shared" ref="D51" si="36">C51*1000000</f>
        <v>379649973000</v>
      </c>
      <c r="E51" s="118">
        <f t="shared" ref="E51" si="37">B51*1000000</f>
        <v>60005058070.471947</v>
      </c>
      <c r="F51" s="119"/>
      <c r="G51" s="119"/>
      <c r="H51" s="10">
        <f t="shared" ref="H51" si="38">E51/D51*100</f>
        <v>15.805363449998703</v>
      </c>
      <c r="I51" s="10" t="e">
        <f t="shared" ref="I51" si="39">G51/F51*100</f>
        <v>#DIV/0!</v>
      </c>
      <c r="J51" s="10" t="e">
        <f t="shared" ref="J51" si="40">D51/F51</f>
        <v>#DIV/0!</v>
      </c>
      <c r="K51" s="10" t="e">
        <f t="shared" ref="K51" si="41">E51/G51</f>
        <v>#DIV/0!</v>
      </c>
      <c r="L51" s="119"/>
      <c r="M51" s="158">
        <f t="shared" ref="M51" si="42">E51*Q51</f>
        <v>34391970474.097656</v>
      </c>
      <c r="N51" s="10">
        <f t="shared" ref="N51" si="43">(M51-M50)/M50*100</f>
        <v>-2.4845571756012323</v>
      </c>
      <c r="O51" s="10">
        <f t="shared" ref="O51" si="44">(M51-M47)/M47*100</f>
        <v>9.2769303480328169</v>
      </c>
      <c r="Q51" s="159">
        <f t="shared" si="26"/>
        <v>0.57315119058307673</v>
      </c>
    </row>
    <row r="52" spans="1:17">
      <c r="A52" s="157" t="s">
        <v>213</v>
      </c>
      <c r="B52" s="119">
        <v>62612.196712090401</v>
      </c>
      <c r="C52" s="119">
        <v>395804.93</v>
      </c>
      <c r="D52" s="118">
        <f t="shared" ref="D52:D57" si="45">C52*1000000</f>
        <v>395804930000</v>
      </c>
      <c r="E52" s="118">
        <f t="shared" ref="E52:E57" si="46">B52*1000000</f>
        <v>62612196712.090401</v>
      </c>
      <c r="F52" s="119"/>
      <c r="G52" s="119"/>
      <c r="H52" s="10">
        <f t="shared" ref="H52:H57" si="47">E52/D52*100</f>
        <v>15.818953218215448</v>
      </c>
      <c r="I52" s="10" t="e">
        <f t="shared" ref="I52:I57" si="48">G52/F52*100</f>
        <v>#DIV/0!</v>
      </c>
      <c r="J52" s="10" t="e">
        <f t="shared" ref="J52:J57" si="49">D52/F52</f>
        <v>#DIV/0!</v>
      </c>
      <c r="K52" s="10" t="e">
        <f t="shared" ref="K52:K57" si="50">E52/G52</f>
        <v>#DIV/0!</v>
      </c>
      <c r="L52" s="119"/>
      <c r="M52" s="158">
        <f t="shared" ref="M52:M57" si="51">E52*Q52</f>
        <v>35876459496.166214</v>
      </c>
      <c r="N52" s="10">
        <f t="shared" ref="N52:N55" si="52">(M52-M51)/M51*100</f>
        <v>4.3163825788539851</v>
      </c>
      <c r="O52" s="10">
        <f t="shared" ref="O52:O55" si="53">(M52-M48)/M48*100</f>
        <v>10.135573865055591</v>
      </c>
      <c r="Q52" s="159">
        <f t="shared" si="26"/>
        <v>0.572994741921241</v>
      </c>
    </row>
    <row r="53" spans="1:17">
      <c r="A53" s="157" t="s">
        <v>214</v>
      </c>
      <c r="B53" s="119">
        <v>64109.375768290673</v>
      </c>
      <c r="C53" s="119">
        <v>405080.152</v>
      </c>
      <c r="D53" s="118">
        <f t="shared" ref="D53:D57" si="54">C53*1000000</f>
        <v>405080152000</v>
      </c>
      <c r="E53" s="118">
        <f t="shared" ref="E53:E57" si="55">B53*1000000</f>
        <v>64109375768.290672</v>
      </c>
      <c r="F53" s="119"/>
      <c r="G53" s="119"/>
      <c r="H53" s="10">
        <f t="shared" ref="H53:H57" si="56">E53/D53*100</f>
        <v>15.826343367297509</v>
      </c>
      <c r="I53" s="10" t="e">
        <f t="shared" ref="I53:I57" si="57">G53/F53*100</f>
        <v>#DIV/0!</v>
      </c>
      <c r="J53" s="10" t="e">
        <f t="shared" ref="J53:J57" si="58">D53/F53</f>
        <v>#DIV/0!</v>
      </c>
      <c r="K53" s="10" t="e">
        <f t="shared" ref="K53:K57" si="59">E53/G53</f>
        <v>#DIV/0!</v>
      </c>
      <c r="L53" s="119"/>
      <c r="M53" s="158">
        <f t="shared" ref="M53:M57" si="60">E53*Q53</f>
        <v>36627336919.751198</v>
      </c>
      <c r="N53" s="10">
        <f t="shared" ref="N53:N57" si="61">(M53-M52)/M52*100</f>
        <v>2.0929529672938414</v>
      </c>
      <c r="O53" s="10">
        <f t="shared" ref="O53:O57" si="62">(M53-M49)/M49*100</f>
        <v>9.5893680605143512</v>
      </c>
      <c r="Q53" s="159">
        <f t="shared" si="26"/>
        <v>0.57132574574010364</v>
      </c>
    </row>
    <row r="54" spans="1:17">
      <c r="A54" s="157" t="s">
        <v>215</v>
      </c>
      <c r="B54" s="119">
        <v>68456.269720072727</v>
      </c>
      <c r="C54" s="119">
        <v>430112.13500000001</v>
      </c>
      <c r="D54" s="118">
        <f t="shared" si="54"/>
        <v>430112135000</v>
      </c>
      <c r="E54" s="118">
        <f t="shared" si="55"/>
        <v>68456269720.072723</v>
      </c>
      <c r="F54" s="119"/>
      <c r="G54" s="119"/>
      <c r="H54" s="10">
        <f t="shared" si="56"/>
        <v>15.915912188823206</v>
      </c>
      <c r="I54" s="10" t="e">
        <f t="shared" si="57"/>
        <v>#DIV/0!</v>
      </c>
      <c r="J54" s="10" t="e">
        <f t="shared" si="58"/>
        <v>#DIV/0!</v>
      </c>
      <c r="K54" s="10" t="e">
        <f t="shared" si="59"/>
        <v>#DIV/0!</v>
      </c>
      <c r="L54" s="119"/>
      <c r="M54" s="158">
        <f t="shared" si="60"/>
        <v>38552549981.946327</v>
      </c>
      <c r="N54" s="10">
        <f t="shared" si="61"/>
        <v>5.2562190541266549</v>
      </c>
      <c r="O54" s="10">
        <f t="shared" si="62"/>
        <v>9.3124043686508244</v>
      </c>
      <c r="Q54" s="159">
        <f t="shared" si="26"/>
        <v>0.56317047568605627</v>
      </c>
    </row>
    <row r="55" spans="1:17">
      <c r="A55" s="157" t="s">
        <v>216</v>
      </c>
      <c r="B55" s="119">
        <v>64811.828311006371</v>
      </c>
      <c r="C55" s="119">
        <v>407734.80200000003</v>
      </c>
      <c r="D55" s="118">
        <f t="shared" si="54"/>
        <v>407734802000</v>
      </c>
      <c r="E55" s="118">
        <f t="shared" si="55"/>
        <v>64811828311.006371</v>
      </c>
      <c r="F55" s="119"/>
      <c r="G55" s="119"/>
      <c r="H55" s="10">
        <f t="shared" si="56"/>
        <v>15.895584088749523</v>
      </c>
      <c r="I55" s="10" t="e">
        <f t="shared" si="57"/>
        <v>#DIV/0!</v>
      </c>
      <c r="J55" s="10" t="e">
        <f t="shared" si="58"/>
        <v>#DIV/0!</v>
      </c>
      <c r="K55" s="10" t="e">
        <f t="shared" si="59"/>
        <v>#DIV/0!</v>
      </c>
      <c r="L55" s="119"/>
      <c r="M55" s="158">
        <f t="shared" si="60"/>
        <v>37130591304.087799</v>
      </c>
      <c r="N55" s="10">
        <f t="shared" si="61"/>
        <v>-3.6883647865690166</v>
      </c>
      <c r="O55" s="10">
        <f t="shared" si="62"/>
        <v>7.9629657511271059</v>
      </c>
      <c r="Q55" s="159">
        <f t="shared" si="26"/>
        <v>0.57289837783795816</v>
      </c>
    </row>
    <row r="56" spans="1:17">
      <c r="A56" s="157" t="s">
        <v>217</v>
      </c>
      <c r="B56" s="119">
        <v>67584.985097765544</v>
      </c>
      <c r="C56" s="119">
        <v>424669.25</v>
      </c>
      <c r="D56" s="118">
        <f t="shared" si="54"/>
        <v>424669250000</v>
      </c>
      <c r="E56" s="118">
        <f t="shared" si="55"/>
        <v>67584985097.765541</v>
      </c>
      <c r="F56" s="119"/>
      <c r="G56" s="119"/>
      <c r="H56" s="10">
        <f t="shared" si="56"/>
        <v>15.914734843119801</v>
      </c>
      <c r="I56" s="10" t="e">
        <f t="shared" si="57"/>
        <v>#DIV/0!</v>
      </c>
      <c r="J56" s="10" t="e">
        <f t="shared" si="58"/>
        <v>#DIV/0!</v>
      </c>
      <c r="K56" s="10" t="e">
        <f t="shared" si="59"/>
        <v>#DIV/0!</v>
      </c>
      <c r="L56" s="119"/>
      <c r="M56" s="158">
        <f t="shared" si="60"/>
        <v>38705929648.401367</v>
      </c>
      <c r="N56" s="10">
        <f t="shared" si="61"/>
        <v>4.2426966255722816</v>
      </c>
      <c r="O56" s="10">
        <f t="shared" si="62"/>
        <v>7.886703961235396</v>
      </c>
      <c r="Q56" s="159">
        <f t="shared" si="26"/>
        <v>0.57270012847396545</v>
      </c>
    </row>
    <row r="57" spans="1:17">
      <c r="A57" s="157" t="s">
        <v>218</v>
      </c>
      <c r="B57" s="119">
        <v>68961.381431477435</v>
      </c>
      <c r="C57" s="119">
        <v>435771.22000000003</v>
      </c>
      <c r="D57" s="118">
        <f t="shared" si="54"/>
        <v>435771220000</v>
      </c>
      <c r="E57" s="118">
        <f t="shared" si="55"/>
        <v>68961381431.477432</v>
      </c>
      <c r="F57" s="119"/>
      <c r="G57" s="119"/>
      <c r="H57" s="10">
        <f t="shared" si="56"/>
        <v>15.825134443591166</v>
      </c>
      <c r="I57" s="10" t="e">
        <f t="shared" si="57"/>
        <v>#DIV/0!</v>
      </c>
      <c r="J57" s="10" t="e">
        <f t="shared" si="58"/>
        <v>#DIV/0!</v>
      </c>
      <c r="K57" s="10" t="e">
        <f t="shared" si="59"/>
        <v>#DIV/0!</v>
      </c>
      <c r="L57" s="119"/>
      <c r="M57" s="158">
        <f t="shared" si="60"/>
        <v>39377232668.826096</v>
      </c>
      <c r="N57" s="10">
        <f t="shared" si="61"/>
        <v>1.734367386399811</v>
      </c>
      <c r="O57" s="10">
        <f t="shared" si="62"/>
        <v>7.5077687332272953</v>
      </c>
      <c r="Q57" s="159">
        <f t="shared" si="26"/>
        <v>0.57100411638291737</v>
      </c>
    </row>
    <row r="58" spans="1:17">
      <c r="K58" s="121"/>
      <c r="L58" s="121"/>
      <c r="M58" s="10"/>
      <c r="Q58" s="175"/>
    </row>
    <row r="59" spans="1:17">
      <c r="M59" s="10"/>
    </row>
    <row r="60" spans="1:17">
      <c r="M60" s="10"/>
    </row>
    <row r="61" spans="1:17">
      <c r="M61" s="10"/>
    </row>
    <row r="62" spans="1:17">
      <c r="M62" s="10"/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63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223" t="s">
        <v>193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204</v>
      </c>
      <c r="N2" s="123" t="s">
        <v>75</v>
      </c>
      <c r="O2" s="124" t="s">
        <v>76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E7*$L$23</f>
        <v>1617406837.8720078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9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E8*$L$23</f>
        <v>1687771703.4441974</v>
      </c>
      <c r="N8" s="10">
        <f>(M8-M7)/M7*100</f>
        <v>4.3504740999343934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1736690372.884527</v>
      </c>
      <c r="N9" s="10">
        <f t="shared" ref="N9:N36" si="4">(M9-M8)/M8*100</f>
        <v>2.8984174423888214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1820138570.5281982</v>
      </c>
      <c r="N10" s="10">
        <f t="shared" si="4"/>
        <v>4.8050129687233412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1790970154.6673746</v>
      </c>
      <c r="N11" s="10">
        <f t="shared" si="4"/>
        <v>-1.6025381986361098</v>
      </c>
      <c r="O11" s="10">
        <f>(M11-M7)/M7*100</f>
        <v>10.730962224923001</v>
      </c>
      <c r="R11" s="226" t="s">
        <v>162</v>
      </c>
      <c r="S11" s="227"/>
      <c r="T11" s="228"/>
    </row>
    <row r="12" spans="1:20">
      <c r="A12" t="str">
        <f>'COMP Durban'!A12</f>
        <v>2003q2</v>
      </c>
      <c r="B12" s="7">
        <v>42428.908098434826</v>
      </c>
      <c r="C12" s="7">
        <v>254647.49008620001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1859407268.3407886</v>
      </c>
      <c r="N12" s="10">
        <f t="shared" si="4"/>
        <v>3.8212313865232654</v>
      </c>
      <c r="O12" s="10">
        <f t="shared" ref="O12:O36" si="5">(M12-M8)/M8*100</f>
        <v>10.169359075421065</v>
      </c>
      <c r="R12" s="7">
        <v>2001</v>
      </c>
    </row>
    <row r="13" spans="1:20">
      <c r="A13" t="str">
        <f>'COMP Durban'!A13</f>
        <v>2003q3</v>
      </c>
      <c r="B13" s="7">
        <v>42149.48137805095</v>
      </c>
      <c r="C13" s="7">
        <v>256275.03476719998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1897696659.3726587</v>
      </c>
      <c r="N13" s="10">
        <f t="shared" si="4"/>
        <v>2.0592256297909941</v>
      </c>
      <c r="O13" s="10">
        <f t="shared" si="5"/>
        <v>9.2708688320020478</v>
      </c>
      <c r="R13" s="7">
        <f>R12+1</f>
        <v>2002</v>
      </c>
      <c r="S13" s="154">
        <f>SUM(M7:M10)</f>
        <v>6862007484.7289305</v>
      </c>
    </row>
    <row r="14" spans="1:20">
      <c r="A14" t="str">
        <f>'COMP Durban'!A14</f>
        <v>2003q4</v>
      </c>
      <c r="B14" s="7">
        <v>42100.346979449736</v>
      </c>
      <c r="C14" s="7">
        <v>258872.64112069999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L14">
        <f>L31/G31</f>
        <v>8.1954277173082804E-2</v>
      </c>
      <c r="M14" s="118">
        <f t="shared" si="3"/>
        <v>2019956978.1346214</v>
      </c>
      <c r="N14" s="10">
        <f t="shared" si="4"/>
        <v>6.4425638395959188</v>
      </c>
      <c r="O14" s="10">
        <f t="shared" si="5"/>
        <v>10.97819753077572</v>
      </c>
      <c r="R14" s="7">
        <f t="shared" ref="R14:R24" si="6">R13+1</f>
        <v>2003</v>
      </c>
      <c r="S14" s="154">
        <f>SUM(M11:M14)</f>
        <v>7568031060.5154438</v>
      </c>
      <c r="T14" s="10">
        <f>(S14-S13)/S13*100</f>
        <v>10.288877961117574</v>
      </c>
    </row>
    <row r="15" spans="1:20">
      <c r="A15" t="str">
        <f>'COMP Durban'!A15</f>
        <v>2004q1</v>
      </c>
      <c r="B15" s="7">
        <v>40825.253019522192</v>
      </c>
      <c r="C15" s="7">
        <v>251444.37829999998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L15">
        <f t="shared" ref="L15:L20" si="7">L32/G32</f>
        <v>7.573159189140187E-2</v>
      </c>
      <c r="M15" s="118">
        <f t="shared" si="3"/>
        <v>1959737690.7648044</v>
      </c>
      <c r="N15" s="10">
        <f t="shared" si="4"/>
        <v>-2.9812163338957838</v>
      </c>
      <c r="O15" s="10">
        <f t="shared" si="5"/>
        <v>9.4232467055696887</v>
      </c>
      <c r="R15" s="7">
        <f t="shared" si="6"/>
        <v>2004</v>
      </c>
      <c r="S15" s="154">
        <f>SUM(M15:M18)</f>
        <v>8292174934.9527359</v>
      </c>
      <c r="T15" s="10">
        <f t="shared" ref="T15:T21" si="8">(S15-S14)/S14*100</f>
        <v>9.5684580130141796</v>
      </c>
    </row>
    <row r="16" spans="1:20">
      <c r="A16" t="str">
        <f>'COMP Durban'!A16</f>
        <v>2004q2</v>
      </c>
      <c r="B16" s="7">
        <v>43839.245304415505</v>
      </c>
      <c r="C16" s="7">
        <v>264778.94630000001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L16">
        <f t="shared" si="7"/>
        <v>7.7303872407602364E-2</v>
      </c>
      <c r="M16" s="118">
        <f t="shared" si="3"/>
        <v>2018819345.1782866</v>
      </c>
      <c r="N16" s="10">
        <f t="shared" si="4"/>
        <v>3.0147735940326315</v>
      </c>
      <c r="O16" s="10">
        <f t="shared" si="5"/>
        <v>8.5732738357932039</v>
      </c>
      <c r="R16" s="7">
        <f t="shared" si="6"/>
        <v>2005</v>
      </c>
      <c r="S16" s="154">
        <f>SUM(M19:M22)</f>
        <v>9114361905.8642159</v>
      </c>
      <c r="T16" s="10">
        <f t="shared" si="8"/>
        <v>9.9152149750946652</v>
      </c>
    </row>
    <row r="17" spans="1:20">
      <c r="A17" t="str">
        <f>'COMP Durban'!A17</f>
        <v>2004q3</v>
      </c>
      <c r="B17" s="7">
        <v>44543.65678666599</v>
      </c>
      <c r="C17" s="7">
        <v>270547.82851100003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L17">
        <f t="shared" si="7"/>
        <v>8.1540819678682028E-2</v>
      </c>
      <c r="M17" s="118">
        <f t="shared" si="3"/>
        <v>2063056858.875809</v>
      </c>
      <c r="N17" s="10">
        <f t="shared" si="4"/>
        <v>2.1912566769868991</v>
      </c>
      <c r="O17" s="10">
        <f t="shared" si="5"/>
        <v>8.7137319173979613</v>
      </c>
      <c r="R17" s="7">
        <f t="shared" si="6"/>
        <v>2006</v>
      </c>
      <c r="S17" s="154">
        <f>SUM(M23:M26)</f>
        <v>10083922215.788895</v>
      </c>
      <c r="T17" s="10">
        <f t="shared" si="8"/>
        <v>10.637720116214169</v>
      </c>
    </row>
    <row r="18" spans="1:20">
      <c r="A18" t="str">
        <f>'COMP Durban'!A18</f>
        <v>2004q4</v>
      </c>
      <c r="B18" s="7">
        <v>44924.845565797143</v>
      </c>
      <c r="C18" s="7">
        <v>275256.89010000002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L18">
        <f t="shared" si="7"/>
        <v>8.0220365454144252E-2</v>
      </c>
      <c r="M18" s="118">
        <f t="shared" si="3"/>
        <v>2250561040.1338353</v>
      </c>
      <c r="N18" s="10">
        <f t="shared" si="4"/>
        <v>9.0886579519771562</v>
      </c>
      <c r="O18" s="10">
        <f t="shared" si="5"/>
        <v>11.416285816748974</v>
      </c>
      <c r="R18" s="7">
        <f t="shared" si="6"/>
        <v>2007</v>
      </c>
      <c r="S18" s="154">
        <f>SUM(M27:M30)</f>
        <v>11500512023.020229</v>
      </c>
      <c r="T18" s="10">
        <f t="shared" si="8"/>
        <v>14.048004109088724</v>
      </c>
    </row>
    <row r="19" spans="1:20">
      <c r="A19" t="str">
        <f>'COMP Durban'!A19</f>
        <v>2005q1</v>
      </c>
      <c r="B19" s="7">
        <v>43267.60531097796</v>
      </c>
      <c r="C19" s="7">
        <v>265766.29472999997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si="7"/>
        <v>8.3003445408079787E-2</v>
      </c>
      <c r="M19" s="118">
        <f t="shared" si="3"/>
        <v>2122632000.9735582</v>
      </c>
      <c r="N19" s="10">
        <f t="shared" si="4"/>
        <v>-5.6843176825219324</v>
      </c>
      <c r="O19" s="10">
        <f t="shared" si="5"/>
        <v>8.3120466058487104</v>
      </c>
      <c r="R19" s="7">
        <f t="shared" si="6"/>
        <v>2008</v>
      </c>
      <c r="S19" s="154">
        <f>SUM(M31:M34)</f>
        <v>12840491400.718113</v>
      </c>
      <c r="T19" s="10">
        <f t="shared" si="8"/>
        <v>11.651475821386798</v>
      </c>
    </row>
    <row r="20" spans="1:20">
      <c r="A20" t="str">
        <f>'COMP Durban'!A20</f>
        <v>2005q2</v>
      </c>
      <c r="B20" s="7">
        <v>45920.174696248054</v>
      </c>
      <c r="C20" s="7">
        <v>277268.90181000001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7"/>
        <v>8.2435750865621479E-2</v>
      </c>
      <c r="M20" s="118">
        <f t="shared" si="3"/>
        <v>2218826367.6764722</v>
      </c>
      <c r="N20" s="10">
        <f t="shared" si="4"/>
        <v>4.5318437985856175</v>
      </c>
      <c r="O20" s="10">
        <f t="shared" si="5"/>
        <v>9.9071282913886751</v>
      </c>
      <c r="R20" s="7">
        <f t="shared" si="6"/>
        <v>2009</v>
      </c>
      <c r="S20" s="154">
        <f>SUM(M35:M38)</f>
        <v>14892524472.896103</v>
      </c>
      <c r="T20" s="10">
        <f t="shared" si="8"/>
        <v>15.980954374247924</v>
      </c>
    </row>
    <row r="21" spans="1:20">
      <c r="A21" t="str">
        <f>'COMP Durban'!A21</f>
        <v>2005q3</v>
      </c>
      <c r="B21" s="7">
        <v>47037.654231843975</v>
      </c>
      <c r="C21" s="7">
        <v>283831.22172999999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M21" s="118">
        <f t="shared" si="3"/>
        <v>2301744895.2026181</v>
      </c>
      <c r="N21" s="10">
        <f t="shared" si="4"/>
        <v>3.737044445391966</v>
      </c>
      <c r="O21" s="10">
        <f t="shared" si="5"/>
        <v>11.569629566917214</v>
      </c>
      <c r="R21" s="7">
        <f t="shared" si="6"/>
        <v>2010</v>
      </c>
      <c r="S21" s="154">
        <f>SUM(M39:M42)</f>
        <v>15990119790.74667</v>
      </c>
      <c r="T21" s="10">
        <f t="shared" si="8"/>
        <v>7.3701092104844532</v>
      </c>
    </row>
    <row r="22" spans="1:20">
      <c r="A22" t="str">
        <f>'COMP Durban'!A22</f>
        <v>2005q4</v>
      </c>
      <c r="B22" s="7">
        <v>47137.581046113184</v>
      </c>
      <c r="C22" s="7">
        <v>287892.13373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M22" s="118">
        <f t="shared" si="3"/>
        <v>2471158642.0115681</v>
      </c>
      <c r="N22" s="10">
        <f t="shared" si="4"/>
        <v>7.3602312385724566</v>
      </c>
      <c r="O22" s="10">
        <f t="shared" si="5"/>
        <v>9.8018937475525814</v>
      </c>
      <c r="R22" s="7">
        <f t="shared" si="6"/>
        <v>2011</v>
      </c>
      <c r="S22" s="154">
        <f>SUM(M43:M46)</f>
        <v>17632366352.141563</v>
      </c>
      <c r="T22" s="10">
        <f>(S22-S21)/S21*100</f>
        <v>10.270383104604671</v>
      </c>
    </row>
    <row r="23" spans="1:20">
      <c r="A23" t="str">
        <f>'COMP Durban'!A23</f>
        <v>2006q1</v>
      </c>
      <c r="B23" s="7">
        <v>45515.077116805645</v>
      </c>
      <c r="C23" s="7">
        <v>278720.45539999998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>AVERAGE(L14:L20)</f>
        <v>8.0312874696944939E-2</v>
      </c>
      <c r="M23" s="118">
        <f t="shared" si="3"/>
        <v>2345904705.9735861</v>
      </c>
      <c r="N23" s="10">
        <f t="shared" si="4"/>
        <v>-5.0686319327529299</v>
      </c>
      <c r="O23" s="10">
        <f t="shared" si="5"/>
        <v>10.518672332162264</v>
      </c>
      <c r="R23" s="7">
        <f t="shared" si="6"/>
        <v>2012</v>
      </c>
      <c r="S23" s="154">
        <f>SUM(M47:M50)</f>
        <v>19272745906.751453</v>
      </c>
      <c r="T23" s="10">
        <f>(S23-S22)/S22*100</f>
        <v>9.3032297642264865</v>
      </c>
    </row>
    <row r="24" spans="1:20">
      <c r="A24" t="str">
        <f>'COMP Durban'!A24</f>
        <v>2006q2</v>
      </c>
      <c r="B24" s="7">
        <v>48049.392570885168</v>
      </c>
      <c r="C24" s="7">
        <v>290944.85600000003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M24" s="118">
        <f t="shared" si="3"/>
        <v>2448770122.904057</v>
      </c>
      <c r="N24" s="10">
        <f t="shared" si="4"/>
        <v>4.3848932426170411</v>
      </c>
      <c r="O24" s="10">
        <f t="shared" si="5"/>
        <v>10.363305510398234</v>
      </c>
      <c r="R24" s="7">
        <f t="shared" si="6"/>
        <v>2013</v>
      </c>
      <c r="S24" s="154">
        <f>SUM(M51:M54)</f>
        <v>20880604274.295654</v>
      </c>
      <c r="T24" s="10">
        <f>(S24-S23)/S23*100</f>
        <v>8.3426532748556124</v>
      </c>
    </row>
    <row r="25" spans="1:20">
      <c r="A25" t="str">
        <f>'COMP Durban'!A25</f>
        <v>2006q3</v>
      </c>
      <c r="B25" s="7">
        <v>49171.989963167063</v>
      </c>
      <c r="C25" s="7">
        <v>297456.96679999999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M25" s="118">
        <f t="shared" si="3"/>
        <v>2535997563.3831372</v>
      </c>
      <c r="N25" s="10">
        <f t="shared" si="4"/>
        <v>3.5620918298216995</v>
      </c>
      <c r="O25" s="10">
        <f t="shared" si="5"/>
        <v>10.17717769978581</v>
      </c>
      <c r="S25" s="154"/>
    </row>
    <row r="26" spans="1:20">
      <c r="A26" t="str">
        <f>'COMP Durban'!A26</f>
        <v>2006q4</v>
      </c>
      <c r="B26" s="7">
        <v>50201.911274013575</v>
      </c>
      <c r="C26" s="7">
        <v>306956.06460000004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M26" s="118">
        <f t="shared" si="3"/>
        <v>2753249823.5281153</v>
      </c>
      <c r="N26" s="10">
        <f t="shared" si="4"/>
        <v>8.5667377320013482</v>
      </c>
      <c r="O26" s="10">
        <f t="shared" si="5"/>
        <v>11.415340833274866</v>
      </c>
      <c r="Q26" s="159">
        <f>M26/E26</f>
        <v>8.0312874696944939E-2</v>
      </c>
    </row>
    <row r="27" spans="1:20">
      <c r="A27" t="str">
        <f>'COMP Durban'!A27</f>
        <v>2007q1</v>
      </c>
      <c r="B27" s="7">
        <v>48194.136510043994</v>
      </c>
      <c r="C27" s="7">
        <v>294828.76199999999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2647075723.3290877</v>
      </c>
      <c r="N27" s="10">
        <f t="shared" si="4"/>
        <v>-3.8563191502532144</v>
      </c>
      <c r="O27" s="10">
        <f t="shared" si="5"/>
        <v>12.838160756854405</v>
      </c>
      <c r="Q27" s="159">
        <f t="shared" ref="Q27:Q38" si="9">M27/E27</f>
        <v>8.0312874696944939E-2</v>
      </c>
    </row>
    <row r="28" spans="1:20">
      <c r="A28" t="str">
        <f>'COMP Durban'!A28</f>
        <v>2007q2</v>
      </c>
      <c r="B28" s="7">
        <v>50488.786354107127</v>
      </c>
      <c r="C28" s="7">
        <v>305341.24400000001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2785652049.9700327</v>
      </c>
      <c r="N28" s="10">
        <f t="shared" si="4"/>
        <v>5.2350722504705987</v>
      </c>
      <c r="O28" s="10">
        <f t="shared" si="5"/>
        <v>13.757188717512573</v>
      </c>
      <c r="Q28" s="159">
        <f>M28/E28</f>
        <v>8.0312874696944939E-2</v>
      </c>
    </row>
    <row r="29" spans="1:20">
      <c r="A29" t="str">
        <f>'COMP Durban'!A29</f>
        <v>2007q3</v>
      </c>
      <c r="B29" s="7">
        <v>51623.876873712463</v>
      </c>
      <c r="C29" s="7">
        <v>312536.95279999997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2905273398.4687886</v>
      </c>
      <c r="N29" s="10">
        <f t="shared" si="4"/>
        <v>4.2941956264797243</v>
      </c>
      <c r="O29" s="10">
        <f t="shared" si="5"/>
        <v>14.561363954664866</v>
      </c>
      <c r="Q29" s="159">
        <f t="shared" si="9"/>
        <v>8.0312874696944939E-2</v>
      </c>
    </row>
    <row r="30" spans="1:20">
      <c r="A30" t="str">
        <f>'COMP Durban'!A30</f>
        <v>2007q4</v>
      </c>
      <c r="B30" s="7">
        <v>52621.553323250911</v>
      </c>
      <c r="C30" s="7">
        <v>321222.86990000005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3162510851.2523212</v>
      </c>
      <c r="N30" s="10">
        <f t="shared" si="4"/>
        <v>8.8541564769466596</v>
      </c>
      <c r="O30" s="10">
        <f t="shared" si="5"/>
        <v>14.864652826882374</v>
      </c>
      <c r="Q30" s="159">
        <f t="shared" si="9"/>
        <v>8.0312874696944939E-2</v>
      </c>
    </row>
    <row r="31" spans="1:20">
      <c r="A31" t="str">
        <f>'COMP Durban'!A31</f>
        <v>2008q1</v>
      </c>
      <c r="B31" s="7">
        <v>50304.132188642834</v>
      </c>
      <c r="C31" s="7">
        <v>306287.391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74058358</v>
      </c>
      <c r="M31" s="118">
        <f t="shared" ref="M31:M38" si="10">L31*K31</f>
        <v>3070704936.9408326</v>
      </c>
      <c r="N31" s="10">
        <f t="shared" si="4"/>
        <v>-2.9029438515644759</v>
      </c>
      <c r="O31" s="10">
        <f t="shared" si="5"/>
        <v>16.003668118680363</v>
      </c>
      <c r="Q31" s="159">
        <f t="shared" si="9"/>
        <v>8.195427717308279E-2</v>
      </c>
    </row>
    <row r="32" spans="1:20">
      <c r="A32" t="str">
        <f>'COMP Durban'!A32</f>
        <v>2008q2</v>
      </c>
      <c r="B32" s="7">
        <v>52106.987321482666</v>
      </c>
      <c r="C32" s="7">
        <v>319011.06899999996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67432678</v>
      </c>
      <c r="M32" s="118">
        <f t="shared" si="10"/>
        <v>2982336304.0888138</v>
      </c>
      <c r="N32" s="10">
        <f t="shared" si="4"/>
        <v>-2.877796293252957</v>
      </c>
      <c r="O32" s="10">
        <f t="shared" si="5"/>
        <v>7.0606181457909285</v>
      </c>
      <c r="Q32" s="159">
        <f t="shared" si="9"/>
        <v>7.573159189140187E-2</v>
      </c>
    </row>
    <row r="33" spans="1:17">
      <c r="A33" t="str">
        <f>'COMP Durban'!A33</f>
        <v>2008q3</v>
      </c>
      <c r="B33" s="7">
        <v>53105.277179895078</v>
      </c>
      <c r="C33" s="7">
        <v>322043.50599999999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67209209</v>
      </c>
      <c r="M33" s="118">
        <f t="shared" si="10"/>
        <v>3192661929.8471794</v>
      </c>
      <c r="N33" s="10">
        <f t="shared" si="4"/>
        <v>7.052377878041689</v>
      </c>
      <c r="O33" s="10">
        <f t="shared" si="5"/>
        <v>9.8919616835323527</v>
      </c>
      <c r="Q33" s="159">
        <f t="shared" si="9"/>
        <v>7.7303872407602364E-2</v>
      </c>
    </row>
    <row r="34" spans="1:17">
      <c r="A34" t="str">
        <f>'COMP Durban'!A34</f>
        <v>2008q4</v>
      </c>
      <c r="B34" s="7">
        <v>54606.740576335782</v>
      </c>
      <c r="C34" s="7">
        <v>324375.42606250005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73337156</v>
      </c>
      <c r="M34" s="118">
        <f t="shared" si="10"/>
        <v>3594788229.8412867</v>
      </c>
      <c r="N34" s="10">
        <f t="shared" si="4"/>
        <v>12.59532981662595</v>
      </c>
      <c r="O34" s="10">
        <f t="shared" si="5"/>
        <v>13.668803015103903</v>
      </c>
      <c r="Q34" s="159">
        <f t="shared" si="9"/>
        <v>8.1540819678682028E-2</v>
      </c>
    </row>
    <row r="35" spans="1:17">
      <c r="A35" t="str">
        <f>'COMP Durban'!A35</f>
        <v>2009q1</v>
      </c>
      <c r="B35" s="7">
        <v>49513.612728056825</v>
      </c>
      <c r="C35" s="7">
        <v>302489.23233921739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67608470</v>
      </c>
      <c r="M35" s="118">
        <f t="shared" si="10"/>
        <v>3282410519.7666678</v>
      </c>
      <c r="N35" s="10">
        <f t="shared" si="4"/>
        <v>-8.6897388692187469</v>
      </c>
      <c r="O35" s="10">
        <f t="shared" si="5"/>
        <v>6.8943642314505604</v>
      </c>
      <c r="Q35" s="159">
        <f t="shared" si="9"/>
        <v>8.0220365454144252E-2</v>
      </c>
    </row>
    <row r="36" spans="1:17">
      <c r="A36" t="str">
        <f>'COMP Durban'!A36</f>
        <v>2009q2</v>
      </c>
      <c r="B36" s="7">
        <v>51361.105636596607</v>
      </c>
      <c r="C36" s="7">
        <v>310058.42735320871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69007516</v>
      </c>
      <c r="M36" s="118">
        <f t="shared" si="10"/>
        <v>3492860041.3930449</v>
      </c>
      <c r="N36" s="10">
        <f t="shared" si="4"/>
        <v>6.4114320972057159</v>
      </c>
      <c r="O36" s="10">
        <f t="shared" si="5"/>
        <v>17.118248421692009</v>
      </c>
      <c r="Q36" s="159">
        <f t="shared" si="9"/>
        <v>8.3003445408079787E-2</v>
      </c>
    </row>
    <row r="37" spans="1:17">
      <c r="A37" t="str">
        <f>'COMP Durban'!A37</f>
        <v>2009q3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68866285</v>
      </c>
      <c r="M37" s="118">
        <f t="shared" si="10"/>
        <v>3691718611.7499471</v>
      </c>
      <c r="N37" s="10">
        <f t="shared" ref="N37:N42" si="11">(M37-M36)/M36*100</f>
        <v>5.6932876783002175</v>
      </c>
      <c r="O37" s="10">
        <f t="shared" ref="O37:O42" si="12">(M37-M33)/M33*100</f>
        <v>15.631366329057448</v>
      </c>
      <c r="Q37" s="159">
        <f t="shared" si="9"/>
        <v>8.2435750865621479E-2</v>
      </c>
    </row>
    <row r="38" spans="1:17">
      <c r="A38" t="str">
        <f>'COMP Durban'!A38</f>
        <v>2009q4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82582248</v>
      </c>
      <c r="M38" s="118">
        <f t="shared" si="10"/>
        <v>4425535299.9864435</v>
      </c>
      <c r="N38" s="10">
        <f t="shared" si="11"/>
        <v>19.877373261898011</v>
      </c>
      <c r="O38" s="10">
        <f t="shared" si="12"/>
        <v>23.109763831118226</v>
      </c>
      <c r="Q38" s="159">
        <f t="shared" si="9"/>
        <v>9.1578659388686492E-2</v>
      </c>
    </row>
    <row r="39" spans="1:17">
      <c r="A39" t="str">
        <f>'COMP Durban'!A39</f>
        <v>2010q1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>
        <f t="shared" si="0"/>
        <v>15.878284495101768</v>
      </c>
      <c r="I39" s="10"/>
      <c r="J39" s="10"/>
      <c r="K39" s="10"/>
      <c r="L39" s="119"/>
      <c r="M39" s="158">
        <f t="shared" ref="M39:M45" si="13">E39*Q39</f>
        <v>3726287435.5014682</v>
      </c>
      <c r="N39" s="10">
        <f t="shared" si="11"/>
        <v>-15.800300236835019</v>
      </c>
      <c r="O39" s="10">
        <f t="shared" si="12"/>
        <v>13.522894624599047</v>
      </c>
      <c r="Q39" s="159">
        <f>(Q27+Q31+Q35)/3</f>
        <v>8.0829172441390651E-2</v>
      </c>
    </row>
    <row r="40" spans="1:17">
      <c r="A40" t="str">
        <f>'COMP Durban'!A40</f>
        <v>2010q2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>
        <f>E40/D40*100</f>
        <v>15.921822378752903</v>
      </c>
      <c r="I40" s="10"/>
      <c r="J40" s="10"/>
      <c r="K40" s="10"/>
      <c r="L40" s="119"/>
      <c r="M40" s="158">
        <f t="shared" si="13"/>
        <v>3785357228.6394348</v>
      </c>
      <c r="N40" s="10">
        <f t="shared" si="11"/>
        <v>1.5852183751363578</v>
      </c>
      <c r="O40" s="10">
        <f t="shared" si="12"/>
        <v>8.3741456508441789</v>
      </c>
      <c r="Q40" s="159">
        <f t="shared" ref="Q40:Q57" si="14">(Q28+Q32+Q36)/3</f>
        <v>7.9682637332142203E-2</v>
      </c>
    </row>
    <row r="41" spans="1:17">
      <c r="A41" t="str">
        <f>'COMP Durban'!A41</f>
        <v>2010q3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3"/>
        <v>3965649679.8147368</v>
      </c>
      <c r="N41" s="10">
        <f t="shared" si="11"/>
        <v>4.7628913279633656</v>
      </c>
      <c r="O41" s="10">
        <f t="shared" si="12"/>
        <v>7.4201502571979896</v>
      </c>
      <c r="Q41" s="159">
        <f t="shared" si="14"/>
        <v>8.0017499323389599E-2</v>
      </c>
    </row>
    <row r="42" spans="1:17">
      <c r="A42" t="str">
        <f>'COMP Durban'!A42</f>
        <v>2010q4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3"/>
        <v>4512825446.791028</v>
      </c>
      <c r="N42" s="10">
        <f t="shared" si="11"/>
        <v>13.797884612991171</v>
      </c>
      <c r="O42" s="10">
        <f t="shared" si="12"/>
        <v>1.9724200777440841</v>
      </c>
      <c r="Q42" s="159">
        <f t="shared" si="14"/>
        <v>8.4477451254771144E-2</v>
      </c>
    </row>
    <row r="43" spans="1:17">
      <c r="A43" t="str">
        <f>'COMP Durban'!A43</f>
        <v>2011q1</v>
      </c>
      <c r="D43" s="118">
        <f>'COMP Durban'!D43</f>
        <v>319157834000.00006</v>
      </c>
      <c r="E43" s="118">
        <f>'COMP Durban'!E43</f>
        <v>50668231130.080505</v>
      </c>
      <c r="F43" s="119"/>
      <c r="G43" s="119"/>
      <c r="H43" s="10"/>
      <c r="I43" s="10"/>
      <c r="J43" s="10"/>
      <c r="K43" s="10"/>
      <c r="L43" s="119"/>
      <c r="M43" s="158">
        <f t="shared" si="13"/>
        <v>4104191155.7960205</v>
      </c>
      <c r="N43" s="10">
        <f t="shared" ref="N43:N45" si="15">(M43-M42)/M42*100</f>
        <v>-9.0549545027401503</v>
      </c>
      <c r="O43" s="10">
        <f t="shared" ref="O43:O45" si="16">(M43-M39)/M39*100</f>
        <v>10.14156118752808</v>
      </c>
      <c r="Q43" s="159">
        <f t="shared" si="14"/>
        <v>8.1001271689539231E-2</v>
      </c>
    </row>
    <row r="44" spans="1:17">
      <c r="A44" t="str">
        <f>'COMP Durban'!A44</f>
        <v>2011q2</v>
      </c>
      <c r="D44" s="118">
        <f>'COMP Durban'!D44</f>
        <v>331698052999.99994</v>
      </c>
      <c r="E44" s="118">
        <f>'COMP Durban'!E44</f>
        <v>52724623007.723541</v>
      </c>
      <c r="F44" s="119"/>
      <c r="G44" s="119"/>
      <c r="H44" s="10"/>
      <c r="I44" s="10"/>
      <c r="J44" s="10"/>
      <c r="K44" s="10"/>
      <c r="L44" s="119"/>
      <c r="M44" s="158">
        <f t="shared" si="13"/>
        <v>4190160671.1101537</v>
      </c>
      <c r="N44" s="10">
        <f t="shared" si="15"/>
        <v>2.0946761992975231</v>
      </c>
      <c r="O44" s="10">
        <f t="shared" si="16"/>
        <v>10.693929740845535</v>
      </c>
      <c r="Q44" s="159">
        <f t="shared" si="14"/>
        <v>7.9472558210541291E-2</v>
      </c>
    </row>
    <row r="45" spans="1:17">
      <c r="A45" t="str">
        <f>'COMP Durban'!A45</f>
        <v>2011q3</v>
      </c>
      <c r="D45" s="118">
        <f>'COMP Durban'!D45</f>
        <v>343500294000</v>
      </c>
      <c r="E45" s="118">
        <f>'COMP Durban'!E45</f>
        <v>54482803008.962234</v>
      </c>
      <c r="F45" s="119"/>
      <c r="G45" s="119"/>
      <c r="H45" s="10"/>
      <c r="I45" s="10"/>
      <c r="J45" s="10"/>
      <c r="K45" s="10"/>
      <c r="L45" s="119"/>
      <c r="M45" s="158">
        <f t="shared" si="13"/>
        <v>4354213360.1422987</v>
      </c>
      <c r="N45" s="10">
        <f t="shared" si="15"/>
        <v>3.9151885072865338</v>
      </c>
      <c r="O45" s="10">
        <f t="shared" si="16"/>
        <v>9.7982351367384126</v>
      </c>
      <c r="Q45" s="159">
        <f t="shared" si="14"/>
        <v>7.9919040865537805E-2</v>
      </c>
    </row>
    <row r="46" spans="1:17">
      <c r="A46" t="str">
        <f>'COMP Durban'!A46</f>
        <v>2011q4</v>
      </c>
      <c r="D46" s="118">
        <f>'COMP Durban'!D46</f>
        <v>363754350000.00006</v>
      </c>
      <c r="E46" s="118">
        <f>'COMP Durban'!E46</f>
        <v>58041854289.884926</v>
      </c>
      <c r="F46" s="119"/>
      <c r="G46" s="119"/>
      <c r="H46" s="10"/>
      <c r="I46" s="10"/>
      <c r="J46" s="10"/>
      <c r="K46" s="10"/>
      <c r="L46" s="119"/>
      <c r="M46" s="158">
        <f t="shared" ref="M46:M47" si="17">E46*Q46</f>
        <v>4983801165.0930901</v>
      </c>
      <c r="N46" s="10">
        <f t="shared" ref="N46:N47" si="18">(M46-M45)/M45*100</f>
        <v>14.45927778169823</v>
      </c>
      <c r="O46" s="10">
        <f t="shared" ref="O46:O47" si="19">(M46-M42)/M42*100</f>
        <v>10.436382347492803</v>
      </c>
      <c r="Q46" s="159">
        <f t="shared" si="14"/>
        <v>8.5865643440713221E-2</v>
      </c>
    </row>
    <row r="47" spans="1:17">
      <c r="A47" t="str">
        <f>'COMP Durban'!A47</f>
        <v>2012q1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si="17"/>
        <v>4446256252.0131111</v>
      </c>
      <c r="N47" s="10">
        <f t="shared" si="18"/>
        <v>-10.785841875975773</v>
      </c>
      <c r="O47" s="10">
        <f t="shared" si="19"/>
        <v>8.3345312933102402</v>
      </c>
      <c r="Q47" s="159">
        <f t="shared" si="14"/>
        <v>8.0683603195024711E-2</v>
      </c>
    </row>
    <row r="48" spans="1:17">
      <c r="A48" t="str">
        <f>'COMP Durban'!A48</f>
        <v>2012q2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ref="M48" si="20">E48*Q48</f>
        <v>4607265426.3535967</v>
      </c>
      <c r="N48" s="10">
        <f t="shared" ref="N48" si="21">(M48-M47)/M47*100</f>
        <v>3.6212302038953821</v>
      </c>
      <c r="O48" s="10">
        <f t="shared" ref="O48" si="22">(M48-M44)/M44*100</f>
        <v>9.9543857141147303</v>
      </c>
      <c r="Q48" s="159">
        <f t="shared" si="14"/>
        <v>8.0719546983587756E-2</v>
      </c>
    </row>
    <row r="49" spans="1:17">
      <c r="A49" t="str">
        <f>'COMP Durban'!A49</f>
        <v>2012q3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:M57" si="23">E49*Q49</f>
        <v>4742124311.3936434</v>
      </c>
      <c r="N49" s="10">
        <f t="shared" ref="N49:N55" si="24">(M49-M48)/M48*100</f>
        <v>2.9270917249232644</v>
      </c>
      <c r="O49" s="10">
        <f t="shared" ref="O49:O55" si="25">(M49-M45)/M45*100</f>
        <v>8.9088641085485865</v>
      </c>
      <c r="Q49" s="159">
        <f t="shared" si="14"/>
        <v>8.0790763684849623E-2</v>
      </c>
    </row>
    <row r="50" spans="1:17">
      <c r="A50" t="str">
        <f>'COMP Durban'!A50</f>
        <v>2012q4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si="23"/>
        <v>5477099916.9911051</v>
      </c>
      <c r="N50" s="10">
        <f t="shared" si="24"/>
        <v>15.49886838334406</v>
      </c>
      <c r="O50" s="10">
        <f t="shared" si="25"/>
        <v>9.8980423888720868</v>
      </c>
      <c r="Q50" s="159">
        <f t="shared" si="14"/>
        <v>8.7307251361390281E-2</v>
      </c>
    </row>
    <row r="51" spans="1:17">
      <c r="A51" t="str">
        <f>'COMP Durban'!A51</f>
        <v>2013q1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si="23"/>
        <v>4850689830.8996954</v>
      </c>
      <c r="N51" s="10">
        <f t="shared" si="24"/>
        <v>-11.436893530975309</v>
      </c>
      <c r="O51" s="10">
        <f t="shared" si="25"/>
        <v>9.0960474602306309</v>
      </c>
      <c r="Q51" s="159">
        <f t="shared" si="14"/>
        <v>8.0838015775318198E-2</v>
      </c>
    </row>
    <row r="52" spans="1:17">
      <c r="A52" t="str">
        <f>'COMP Durban'!A52</f>
        <v>2013q2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si="23"/>
        <v>5006361521.7723103</v>
      </c>
      <c r="N52" s="10">
        <f t="shared" si="24"/>
        <v>3.2092691204653092</v>
      </c>
      <c r="O52" s="10">
        <f t="shared" si="25"/>
        <v>8.6623204544691657</v>
      </c>
      <c r="Q52" s="159">
        <f t="shared" si="14"/>
        <v>7.9958247508757074E-2</v>
      </c>
    </row>
    <row r="53" spans="1:17">
      <c r="A53" t="str">
        <f>'COMP Durban'!A53</f>
        <v>2013q3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ref="M53:M57" si="26">E53*Q53</f>
        <v>5144292393.9104881</v>
      </c>
      <c r="N53" s="10">
        <f t="shared" ref="N53:N57" si="27">(M53-M52)/M52*100</f>
        <v>2.7551121016396101</v>
      </c>
      <c r="O53" s="10">
        <f t="shared" ref="O53:O57" si="28">(M53-M49)/M49*100</f>
        <v>8.4807579073913661</v>
      </c>
      <c r="Q53" s="159">
        <f t="shared" si="14"/>
        <v>8.0242434624592338E-2</v>
      </c>
    </row>
    <row r="54" spans="1:17">
      <c r="A54" t="str">
        <f>'COMP Durban'!A54</f>
        <v>2013q4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si="26"/>
        <v>5879260527.7131615</v>
      </c>
      <c r="N54" s="10">
        <f t="shared" si="27"/>
        <v>14.287059862162687</v>
      </c>
      <c r="O54" s="10">
        <f t="shared" si="28"/>
        <v>7.3425830606900266</v>
      </c>
      <c r="Q54" s="159">
        <f t="shared" si="14"/>
        <v>8.5883448685624877E-2</v>
      </c>
    </row>
    <row r="55" spans="1:17">
      <c r="A55" t="str">
        <f>'COMP Durban'!A55</f>
        <v>2014q1</v>
      </c>
      <c r="D55" s="118">
        <f>'COMP Durban'!D55</f>
        <v>407734802000</v>
      </c>
      <c r="E55" s="118">
        <f>'COMP Durban'!E55</f>
        <v>64811828311.006371</v>
      </c>
      <c r="F55" s="119"/>
      <c r="G55" s="119"/>
      <c r="H55" s="10"/>
      <c r="I55" s="10"/>
      <c r="J55" s="10"/>
      <c r="K55" s="10"/>
      <c r="L55" s="119"/>
      <c r="M55" s="158">
        <f t="shared" si="26"/>
        <v>5239450650.312418</v>
      </c>
      <c r="N55" s="10">
        <f t="shared" si="27"/>
        <v>-10.882488952222168</v>
      </c>
      <c r="O55" s="10">
        <f t="shared" si="28"/>
        <v>8.0145470637238425</v>
      </c>
      <c r="Q55" s="159">
        <f t="shared" si="14"/>
        <v>8.0840963553294051E-2</v>
      </c>
    </row>
    <row r="56" spans="1:17">
      <c r="A56" t="str">
        <f>'COMP Durban'!A56</f>
        <v>2014q2</v>
      </c>
      <c r="D56" s="118">
        <f>'COMP Durban'!D56</f>
        <v>424669250000</v>
      </c>
      <c r="E56" s="118">
        <f>'COMP Durban'!E56</f>
        <v>67584985097.765541</v>
      </c>
      <c r="F56" s="119"/>
      <c r="G56" s="119"/>
      <c r="H56" s="10"/>
      <c r="I56" s="10"/>
      <c r="J56" s="10"/>
      <c r="K56" s="10"/>
      <c r="L56" s="119"/>
      <c r="M56" s="158">
        <f t="shared" si="26"/>
        <v>5410186002.8825665</v>
      </c>
      <c r="N56" s="10">
        <f t="shared" si="27"/>
        <v>3.2586498846013154</v>
      </c>
      <c r="O56" s="10">
        <f t="shared" si="28"/>
        <v>8.0662269265623792</v>
      </c>
      <c r="Q56" s="159">
        <f t="shared" si="14"/>
        <v>8.0050117567628712E-2</v>
      </c>
    </row>
    <row r="57" spans="1:17">
      <c r="A57" t="str">
        <f>'COMP Durban'!A57</f>
        <v>2014q3</v>
      </c>
      <c r="D57" s="118">
        <f>'COMP Durban'!D57</f>
        <v>435771220000</v>
      </c>
      <c r="E57" s="118">
        <f>'COMP Durban'!E57</f>
        <v>68961381431.477432</v>
      </c>
      <c r="F57" s="119"/>
      <c r="G57" s="119"/>
      <c r="H57" s="10"/>
      <c r="I57" s="10"/>
      <c r="J57" s="10"/>
      <c r="K57" s="10"/>
      <c r="L57" s="119"/>
      <c r="M57" s="158">
        <f t="shared" si="26"/>
        <v>5538799757.5047855</v>
      </c>
      <c r="N57" s="10">
        <f t="shared" si="27"/>
        <v>2.377251993807481</v>
      </c>
      <c r="O57" s="10">
        <f t="shared" si="28"/>
        <v>7.6688363216152355</v>
      </c>
      <c r="Q57" s="159">
        <f t="shared" si="14"/>
        <v>8.0317413058326584E-2</v>
      </c>
    </row>
    <row r="58" spans="1:17">
      <c r="M58" s="10"/>
    </row>
    <row r="59" spans="1:17">
      <c r="K59" s="121"/>
      <c r="L59" s="121"/>
      <c r="M59" s="10"/>
    </row>
    <row r="60" spans="1:17">
      <c r="M60" s="10"/>
    </row>
    <row r="61" spans="1:17">
      <c r="M61" s="10"/>
    </row>
    <row r="62" spans="1:17">
      <c r="M62" s="10"/>
    </row>
    <row r="63" spans="1:17">
      <c r="M63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61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223" t="s">
        <v>194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205</v>
      </c>
      <c r="N2" s="123" t="s">
        <v>78</v>
      </c>
      <c r="O2" s="124" t="s">
        <v>79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1248025121.5803554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8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E8*$L$26</f>
        <v>1302320131.2553833</v>
      </c>
      <c r="N8" s="10">
        <f>(M8-M7)/M7*100</f>
        <v>4.3504740999343738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1340066805.0954304</v>
      </c>
      <c r="N9" s="10">
        <f t="shared" ref="N9:N36" si="4">(M9-M8)/M8*100</f>
        <v>2.8984174423888289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1404457188.8698223</v>
      </c>
      <c r="N10" s="10">
        <f t="shared" si="4"/>
        <v>4.8050129687233349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1381950225.9346926</v>
      </c>
      <c r="N11" s="10">
        <f t="shared" si="4"/>
        <v>-1.6025381986360987</v>
      </c>
      <c r="O11" s="10">
        <f>(M11-M7)/M7*100</f>
        <v>10.730962224922996</v>
      </c>
      <c r="R11" s="226" t="s">
        <v>162</v>
      </c>
      <c r="S11" s="227"/>
      <c r="T11" s="228"/>
    </row>
    <row r="12" spans="1:20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1434757741.7142384</v>
      </c>
      <c r="N12" s="10">
        <f t="shared" si="4"/>
        <v>3.8212313865232752</v>
      </c>
      <c r="O12" s="10">
        <f t="shared" ref="O12:O36" si="5">(M12-M8)/M8*100</f>
        <v>10.169359075421088</v>
      </c>
      <c r="R12" s="7">
        <v>2001</v>
      </c>
    </row>
    <row r="13" spans="1:20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1464302640.8570285</v>
      </c>
      <c r="N13" s="10">
        <f t="shared" si="4"/>
        <v>2.0592256297909945</v>
      </c>
      <c r="O13" s="10">
        <f t="shared" si="5"/>
        <v>9.2708688320020638</v>
      </c>
      <c r="R13" s="7">
        <f>R12+1</f>
        <v>2002</v>
      </c>
      <c r="S13" s="154">
        <f>SUM(M7:M10)</f>
        <v>5294869246.8009911</v>
      </c>
    </row>
    <row r="14" spans="1:20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M14" s="118">
        <f t="shared" si="3"/>
        <v>1558641273.2991314</v>
      </c>
      <c r="N14" s="10">
        <f t="shared" si="4"/>
        <v>6.4425638395959117</v>
      </c>
      <c r="O14" s="10">
        <f t="shared" si="5"/>
        <v>10.978197530775734</v>
      </c>
      <c r="R14" s="7">
        <f t="shared" ref="R14:R24" si="6">R13+1</f>
        <v>2003</v>
      </c>
      <c r="S14" s="154">
        <f>SUM(M11:M14)</f>
        <v>5839651881.8050909</v>
      </c>
      <c r="T14" s="10">
        <f>(S14-S13)/S13*100</f>
        <v>10.288877961117585</v>
      </c>
    </row>
    <row r="15" spans="1:20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M15" s="118">
        <f t="shared" si="3"/>
        <v>1512174805.0726964</v>
      </c>
      <c r="N15" s="10">
        <f t="shared" si="4"/>
        <v>-2.9812163338957851</v>
      </c>
      <c r="O15" s="10">
        <f t="shared" si="5"/>
        <v>9.4232467055696905</v>
      </c>
      <c r="R15" s="7">
        <f t="shared" si="6"/>
        <v>2004</v>
      </c>
      <c r="S15" s="154">
        <f>SUM(M15:M18)</f>
        <v>6398416520.2218027</v>
      </c>
      <c r="T15" s="10">
        <f t="shared" ref="T15:T21" si="7">(S15-S14)/S14*100</f>
        <v>9.5684580130141672</v>
      </c>
    </row>
    <row r="16" spans="1:20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M16" s="118">
        <f t="shared" si="3"/>
        <v>1557763451.7916427</v>
      </c>
      <c r="N16" s="10">
        <f t="shared" si="4"/>
        <v>3.0147735940326412</v>
      </c>
      <c r="O16" s="10">
        <f t="shared" si="5"/>
        <v>8.5732738357932057</v>
      </c>
      <c r="R16" s="7">
        <f t="shared" si="6"/>
        <v>2005</v>
      </c>
      <c r="S16" s="154">
        <f>SUM(M19:M22)</f>
        <v>7032833273.2037678</v>
      </c>
      <c r="T16" s="10">
        <f t="shared" si="7"/>
        <v>9.9152149750946954</v>
      </c>
    </row>
    <row r="17" spans="1:20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M17" s="118">
        <f t="shared" si="3"/>
        <v>1591898047.4406886</v>
      </c>
      <c r="N17" s="10">
        <f t="shared" si="4"/>
        <v>2.1912566769868977</v>
      </c>
      <c r="O17" s="10">
        <f t="shared" si="5"/>
        <v>8.7137319173979613</v>
      </c>
      <c r="R17" s="7">
        <f t="shared" si="6"/>
        <v>2006</v>
      </c>
      <c r="S17" s="154">
        <f>SUM(M23:M26)</f>
        <v>7780966393.0471687</v>
      </c>
      <c r="T17" s="10">
        <f t="shared" si="7"/>
        <v>10.637720116214174</v>
      </c>
    </row>
    <row r="18" spans="1:20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M18" s="118">
        <f t="shared" si="3"/>
        <v>1736580215.9167755</v>
      </c>
      <c r="N18" s="10">
        <f t="shared" si="4"/>
        <v>9.0886579519771331</v>
      </c>
      <c r="O18" s="10">
        <f t="shared" si="5"/>
        <v>11.416285816748955</v>
      </c>
      <c r="R18" s="7">
        <f t="shared" si="6"/>
        <v>2007</v>
      </c>
      <c r="S18" s="154">
        <f>SUM(M27:M30)</f>
        <v>8874036871.6692467</v>
      </c>
      <c r="T18" s="10">
        <f t="shared" si="7"/>
        <v>14.04800410908871</v>
      </c>
    </row>
    <row r="19" spans="1:20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ref="L19:L24" si="8">M31/E31</f>
        <v>6.3044421173581139E-2</v>
      </c>
      <c r="M19" s="118">
        <f t="shared" si="3"/>
        <v>1637867479.6322408</v>
      </c>
      <c r="N19" s="10">
        <f t="shared" si="4"/>
        <v>-5.6843176825219253</v>
      </c>
      <c r="O19" s="10">
        <f t="shared" si="5"/>
        <v>8.3120466058487033</v>
      </c>
      <c r="R19" s="7">
        <f t="shared" si="6"/>
        <v>2008</v>
      </c>
      <c r="S19" s="154">
        <f>SUM(M31:M34)</f>
        <v>10614048988.322121</v>
      </c>
      <c r="T19" s="10">
        <f t="shared" si="7"/>
        <v>19.607898207048692</v>
      </c>
    </row>
    <row r="20" spans="1:20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8"/>
        <v>6.8349776586806368E-2</v>
      </c>
      <c r="M20" s="118">
        <f t="shared" si="3"/>
        <v>1712093075.437005</v>
      </c>
      <c r="N20" s="10">
        <f t="shared" si="4"/>
        <v>4.5318437985856184</v>
      </c>
      <c r="O20" s="10">
        <f t="shared" si="5"/>
        <v>9.9071282913886609</v>
      </c>
      <c r="R20" s="7">
        <f t="shared" si="6"/>
        <v>2009</v>
      </c>
      <c r="S20" s="154">
        <f>SUM(M35:M38)</f>
        <v>10187373400.359812</v>
      </c>
      <c r="T20" s="10">
        <f t="shared" si="7"/>
        <v>-4.019913497966229</v>
      </c>
    </row>
    <row r="21" spans="1:20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L21">
        <f t="shared" si="8"/>
        <v>6.7743762175790756E-2</v>
      </c>
      <c r="M21" s="118">
        <f t="shared" si="3"/>
        <v>1776074754.6125641</v>
      </c>
      <c r="N21" s="10">
        <f t="shared" si="4"/>
        <v>3.7370444453919642</v>
      </c>
      <c r="O21" s="10">
        <f t="shared" si="5"/>
        <v>11.569629566917198</v>
      </c>
      <c r="R21" s="7">
        <f t="shared" si="6"/>
        <v>2010</v>
      </c>
      <c r="S21" s="154">
        <f>SUM(M39:M42)</f>
        <v>12136710461.607687</v>
      </c>
      <c r="T21" s="10">
        <f t="shared" si="7"/>
        <v>19.134834708022243</v>
      </c>
    </row>
    <row r="22" spans="1:20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L22">
        <f t="shared" si="8"/>
        <v>6.265975876990848E-2</v>
      </c>
      <c r="M22" s="118">
        <f t="shared" si="3"/>
        <v>1906797963.5219572</v>
      </c>
      <c r="N22" s="10">
        <f t="shared" si="4"/>
        <v>7.3602312385724584</v>
      </c>
      <c r="O22" s="10">
        <f t="shared" si="5"/>
        <v>9.8018937475525902</v>
      </c>
      <c r="R22" s="7">
        <f t="shared" si="6"/>
        <v>2011</v>
      </c>
      <c r="S22" s="154">
        <f>SUM(M43:M46)</f>
        <v>13314086695.887854</v>
      </c>
      <c r="T22" s="10">
        <f>(S22-S21)/S21*100</f>
        <v>9.7009501710087402</v>
      </c>
    </row>
    <row r="23" spans="1:20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 t="shared" si="8"/>
        <v>5.623937011608169E-2</v>
      </c>
      <c r="M23" s="118">
        <f t="shared" si="3"/>
        <v>1810149393.0498009</v>
      </c>
      <c r="N23" s="10">
        <f t="shared" si="4"/>
        <v>-5.0686319327529192</v>
      </c>
      <c r="O23" s="10">
        <f t="shared" si="5"/>
        <v>10.518672332162275</v>
      </c>
      <c r="R23" s="7">
        <f t="shared" si="6"/>
        <v>2012</v>
      </c>
      <c r="S23" s="154">
        <f>SUM(M47:M50)</f>
        <v>14111795125.75046</v>
      </c>
      <c r="T23" s="10">
        <f>(S23-S22)/S22*100</f>
        <v>5.9914618860712672</v>
      </c>
    </row>
    <row r="24" spans="1:20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L24">
        <f t="shared" si="8"/>
        <v>5.6442926388302499E-2</v>
      </c>
      <c r="M24" s="118">
        <f t="shared" si="3"/>
        <v>1889522511.4669149</v>
      </c>
      <c r="N24" s="10">
        <f t="shared" si="4"/>
        <v>4.3848932426170366</v>
      </c>
      <c r="O24" s="10">
        <f t="shared" si="5"/>
        <v>10.363305510398241</v>
      </c>
      <c r="R24" s="7">
        <f t="shared" si="6"/>
        <v>2013</v>
      </c>
      <c r="S24" s="154">
        <f>SUM(M51:M54)</f>
        <v>15634839786.034342</v>
      </c>
      <c r="T24" s="10">
        <f>(S24-S23)/S23*100</f>
        <v>10.792706715991862</v>
      </c>
    </row>
    <row r="25" spans="1:20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L25">
        <v>5.9317703476050719E-2</v>
      </c>
      <c r="M25" s="118">
        <f t="shared" si="3"/>
        <v>1956829038.4705198</v>
      </c>
      <c r="N25" s="10">
        <f t="shared" si="4"/>
        <v>3.5620918298217061</v>
      </c>
      <c r="O25" s="10">
        <f t="shared" si="5"/>
        <v>10.177177699785824</v>
      </c>
    </row>
    <row r="26" spans="1:20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L26">
        <f>AVERAGE(L19:L25)</f>
        <v>6.1971102669503099E-2</v>
      </c>
      <c r="M26" s="118">
        <f t="shared" si="3"/>
        <v>2124465450.0599327</v>
      </c>
      <c r="N26" s="10">
        <f t="shared" si="4"/>
        <v>8.566737732001334</v>
      </c>
      <c r="O26" s="10">
        <f t="shared" si="5"/>
        <v>11.415340833274866</v>
      </c>
      <c r="Q26" s="159">
        <f>M26/E26</f>
        <v>6.1971102669503099E-2</v>
      </c>
    </row>
    <row r="27" spans="1:20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2042539282.0687585</v>
      </c>
      <c r="N27" s="10">
        <f t="shared" si="4"/>
        <v>-3.8563191502532095</v>
      </c>
      <c r="O27" s="10">
        <f t="shared" si="5"/>
        <v>12.838160756854396</v>
      </c>
      <c r="Q27" s="159">
        <f t="shared" ref="Q27:Q38" si="9">M27/E27</f>
        <v>6.1971102669503099E-2</v>
      </c>
    </row>
    <row r="28" spans="1:20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2149467689.2293015</v>
      </c>
      <c r="N28" s="10">
        <f t="shared" si="4"/>
        <v>5.2350722504705987</v>
      </c>
      <c r="O28" s="10">
        <f t="shared" si="5"/>
        <v>13.75718871751257</v>
      </c>
      <c r="Q28" s="159">
        <f>M28/E28</f>
        <v>6.1971102669503099E-2</v>
      </c>
    </row>
    <row r="29" spans="1:20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2241770036.7327809</v>
      </c>
      <c r="N29" s="10">
        <f t="shared" si="4"/>
        <v>4.2941956264797261</v>
      </c>
      <c r="O29" s="10">
        <f t="shared" si="5"/>
        <v>14.561363954664856</v>
      </c>
      <c r="Q29" s="159">
        <f t="shared" si="9"/>
        <v>6.1971102669503106E-2</v>
      </c>
    </row>
    <row r="30" spans="1:20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2440259863.6384058</v>
      </c>
      <c r="N30" s="10">
        <f t="shared" si="4"/>
        <v>8.8541564769466525</v>
      </c>
      <c r="O30" s="10">
        <f t="shared" si="5"/>
        <v>14.864652826882372</v>
      </c>
      <c r="Q30" s="159">
        <f t="shared" si="9"/>
        <v>6.1971102669503099E-2</v>
      </c>
    </row>
    <row r="31" spans="1:20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56970380</v>
      </c>
      <c r="M31" s="118">
        <f t="shared" ref="M31:M38" si="10">L31*K31</f>
        <v>2362180742.994535</v>
      </c>
      <c r="N31" s="10">
        <f t="shared" si="4"/>
        <v>-3.1996231961728681</v>
      </c>
      <c r="O31" s="10">
        <f t="shared" si="5"/>
        <v>15.64921975953539</v>
      </c>
      <c r="Q31" s="159">
        <f t="shared" si="9"/>
        <v>6.3044421173581139E-2</v>
      </c>
    </row>
    <row r="32" spans="1:20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60859786</v>
      </c>
      <c r="M32" s="118">
        <f t="shared" si="10"/>
        <v>2691637862.0892992</v>
      </c>
      <c r="N32" s="10">
        <f t="shared" si="4"/>
        <v>13.947159635088365</v>
      </c>
      <c r="O32" s="10">
        <f t="shared" si="5"/>
        <v>25.223462328684487</v>
      </c>
      <c r="Q32" s="159">
        <f t="shared" si="9"/>
        <v>6.8349776586806368E-2</v>
      </c>
    </row>
    <row r="33" spans="1:17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58897498</v>
      </c>
      <c r="M33" s="118">
        <f t="shared" si="10"/>
        <v>2797827893.3151913</v>
      </c>
      <c r="N33" s="10">
        <f t="shared" si="4"/>
        <v>3.9451826979230185</v>
      </c>
      <c r="O33" s="10">
        <f t="shared" si="5"/>
        <v>24.804411133660469</v>
      </c>
      <c r="Q33" s="159">
        <f t="shared" si="9"/>
        <v>6.7743762175790756E-2</v>
      </c>
    </row>
    <row r="34" spans="1:17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56355682</v>
      </c>
      <c r="M34" s="118">
        <f t="shared" si="10"/>
        <v>2762402489.9230952</v>
      </c>
      <c r="N34" s="10">
        <f t="shared" si="4"/>
        <v>-1.2661752167364344</v>
      </c>
      <c r="O34" s="10">
        <f t="shared" si="5"/>
        <v>13.201160707711582</v>
      </c>
      <c r="Q34" s="159">
        <f t="shared" si="9"/>
        <v>6.265975876990848E-2</v>
      </c>
    </row>
    <row r="35" spans="1:17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47397662</v>
      </c>
      <c r="M35" s="118">
        <f t="shared" si="10"/>
        <v>2301170021.4654293</v>
      </c>
      <c r="N35" s="10">
        <f t="shared" si="4"/>
        <v>-16.696787312500089</v>
      </c>
      <c r="O35" s="10">
        <f t="shared" si="5"/>
        <v>-2.582813432462514</v>
      </c>
      <c r="Q35" s="159">
        <f t="shared" si="9"/>
        <v>5.623937011608169E-2</v>
      </c>
    </row>
    <row r="36" spans="1:17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46925596</v>
      </c>
      <c r="M36" s="118">
        <f t="shared" si="10"/>
        <v>2375169382.8097405</v>
      </c>
      <c r="N36" s="10">
        <f t="shared" si="4"/>
        <v>3.2157276800080603</v>
      </c>
      <c r="O36" s="10">
        <f t="shared" si="5"/>
        <v>-11.757468704720552</v>
      </c>
      <c r="Q36" s="159">
        <f t="shared" si="9"/>
        <v>5.6442926388302499E-2</v>
      </c>
    </row>
    <row r="37" spans="1:17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49355219</v>
      </c>
      <c r="M37" s="118">
        <f t="shared" si="10"/>
        <v>2645787856.4132595</v>
      </c>
      <c r="N37" s="10">
        <f t="shared" ref="N37:N46" si="11">(M37-M36)/M36*100</f>
        <v>11.393649461891723</v>
      </c>
      <c r="O37" s="10">
        <f t="shared" ref="O37:O46" si="12">(M37-M33)/M33*100</f>
        <v>-5.4342169246792764</v>
      </c>
      <c r="Q37" s="159">
        <f t="shared" si="9"/>
        <v>5.908020938550973E-2</v>
      </c>
    </row>
    <row r="38" spans="1:17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53466632</v>
      </c>
      <c r="M38" s="118">
        <f t="shared" si="10"/>
        <v>2865246139.6713829</v>
      </c>
      <c r="N38" s="10">
        <f t="shared" si="11"/>
        <v>8.2946288655066329</v>
      </c>
      <c r="O38" s="10">
        <f t="shared" si="12"/>
        <v>3.7229784625321138</v>
      </c>
      <c r="Q38" s="159">
        <f t="shared" si="9"/>
        <v>5.9291222982792206E-2</v>
      </c>
    </row>
    <row r="39" spans="1:17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/>
      <c r="I39" s="10"/>
      <c r="J39" s="10"/>
      <c r="K39" s="10"/>
      <c r="L39" s="119"/>
      <c r="M39" s="158">
        <f t="shared" ref="M39:M46" si="13">E39*Q39</f>
        <v>2785330319.0046892</v>
      </c>
      <c r="N39" s="10">
        <f t="shared" si="11"/>
        <v>-2.7891432976805017</v>
      </c>
      <c r="O39" s="10">
        <f t="shared" si="12"/>
        <v>21.039744696088878</v>
      </c>
      <c r="Q39" s="159">
        <f>(Q27+Q31+Q35)/3</f>
        <v>6.041829798638864E-2</v>
      </c>
    </row>
    <row r="40" spans="1:17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/>
      <c r="I40" s="10"/>
      <c r="J40" s="10"/>
      <c r="K40" s="10"/>
      <c r="L40" s="119"/>
      <c r="M40" s="158">
        <f t="shared" si="13"/>
        <v>2957431068.2772689</v>
      </c>
      <c r="N40" s="10">
        <f t="shared" si="11"/>
        <v>6.1788272686479147</v>
      </c>
      <c r="O40" s="10">
        <f t="shared" si="12"/>
        <v>24.514533139473766</v>
      </c>
      <c r="Q40" s="159">
        <f t="shared" ref="Q40:Q57" si="14">(Q28+Q32+Q36)/3</f>
        <v>6.2254601881537329E-2</v>
      </c>
    </row>
    <row r="41" spans="1:17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3"/>
        <v>3118880794.8460746</v>
      </c>
      <c r="N41" s="10">
        <f t="shared" si="11"/>
        <v>5.4591205286435187</v>
      </c>
      <c r="O41" s="10">
        <f t="shared" si="12"/>
        <v>17.880985328663488</v>
      </c>
      <c r="Q41" s="159">
        <f t="shared" si="14"/>
        <v>6.2931691410267873E-2</v>
      </c>
    </row>
    <row r="42" spans="1:17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3"/>
        <v>3275068279.4796538</v>
      </c>
      <c r="N42" s="10">
        <f t="shared" si="11"/>
        <v>5.0078055208675432</v>
      </c>
      <c r="O42" s="10">
        <f t="shared" si="12"/>
        <v>14.303208863419799</v>
      </c>
      <c r="Q42" s="159">
        <f t="shared" si="14"/>
        <v>6.1307361474067928E-2</v>
      </c>
    </row>
    <row r="43" spans="1:17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319157834000.00006</v>
      </c>
      <c r="E43" s="118">
        <f>'COMP Durban'!E43</f>
        <v>50668231130.080505</v>
      </c>
      <c r="F43" s="119"/>
      <c r="G43" s="119"/>
      <c r="H43" s="10"/>
      <c r="I43" s="10"/>
      <c r="J43" s="10"/>
      <c r="K43" s="10"/>
      <c r="L43" s="119"/>
      <c r="M43" s="158">
        <f t="shared" si="13"/>
        <v>3035062331.3324456</v>
      </c>
      <c r="N43" s="10">
        <f t="shared" si="11"/>
        <v>-7.3282731126857792</v>
      </c>
      <c r="O43" s="10">
        <f t="shared" si="12"/>
        <v>8.9659747220572275</v>
      </c>
      <c r="Q43" s="159">
        <f t="shared" si="14"/>
        <v>5.9900696425350487E-2</v>
      </c>
    </row>
    <row r="44" spans="1:17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331698052999.99994</v>
      </c>
      <c r="E44" s="118">
        <f>'COMP Durban'!E44</f>
        <v>52724623007.723541</v>
      </c>
      <c r="F44" s="119"/>
      <c r="G44" s="119"/>
      <c r="H44" s="10"/>
      <c r="I44" s="10"/>
      <c r="J44" s="10"/>
      <c r="K44" s="10"/>
      <c r="L44" s="119"/>
      <c r="M44" s="158">
        <f t="shared" si="13"/>
        <v>3287332877.7258024</v>
      </c>
      <c r="N44" s="10">
        <f t="shared" si="11"/>
        <v>8.3118736570594773</v>
      </c>
      <c r="O44" s="10">
        <f t="shared" si="12"/>
        <v>11.155012638746113</v>
      </c>
      <c r="Q44" s="159">
        <f t="shared" si="14"/>
        <v>6.2349101618882068E-2</v>
      </c>
    </row>
    <row r="45" spans="1:17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343500294000</v>
      </c>
      <c r="E45" s="118">
        <f>'COMP Durban'!E45</f>
        <v>54482803008.962234</v>
      </c>
      <c r="F45" s="119"/>
      <c r="G45" s="119"/>
      <c r="H45" s="10"/>
      <c r="I45" s="10"/>
      <c r="J45" s="10"/>
      <c r="K45" s="10"/>
      <c r="L45" s="119"/>
      <c r="M45" s="158">
        <f t="shared" si="13"/>
        <v>3446140135.1716633</v>
      </c>
      <c r="N45" s="10">
        <f t="shared" si="11"/>
        <v>4.8308845910282363</v>
      </c>
      <c r="O45" s="10">
        <f t="shared" si="12"/>
        <v>10.49284541000676</v>
      </c>
      <c r="Q45" s="159">
        <f t="shared" si="14"/>
        <v>6.3251887657189462E-2</v>
      </c>
    </row>
    <row r="46" spans="1:17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363754350000.00006</v>
      </c>
      <c r="E46" s="118">
        <f>'COMP Durban'!E46</f>
        <v>58041854289.884926</v>
      </c>
      <c r="F46" s="119"/>
      <c r="G46" s="119"/>
      <c r="H46" s="10"/>
      <c r="I46" s="10"/>
      <c r="J46" s="10"/>
      <c r="K46" s="10"/>
      <c r="L46" s="119"/>
      <c r="M46" s="158">
        <f t="shared" si="13"/>
        <v>3545551351.6579413</v>
      </c>
      <c r="N46" s="10">
        <f t="shared" si="11"/>
        <v>2.884711955607286</v>
      </c>
      <c r="O46" s="10">
        <f t="shared" si="12"/>
        <v>8.2588529183660917</v>
      </c>
      <c r="Q46" s="159">
        <f t="shared" si="14"/>
        <v>6.1086114408922872E-2</v>
      </c>
    </row>
    <row r="47" spans="1:17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ref="M47:M48" si="15">E47*Q47</f>
        <v>3243218783.16676</v>
      </c>
      <c r="N47" s="10">
        <f t="shared" ref="N47:N48" si="16">(M47-M46)/M46*100</f>
        <v>-8.527096028373899</v>
      </c>
      <c r="O47" s="10">
        <f t="shared" ref="O47:O48" si="17">(M47-M43)/M43*100</f>
        <v>6.8583913313875842</v>
      </c>
      <c r="Q47" s="159">
        <f t="shared" si="14"/>
        <v>5.8852788175940272E-2</v>
      </c>
    </row>
    <row r="48" spans="1:17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si="15"/>
        <v>3444559629.0480623</v>
      </c>
      <c r="N48" s="10">
        <f t="shared" si="16"/>
        <v>6.2080562349453379</v>
      </c>
      <c r="O48" s="10">
        <f t="shared" si="17"/>
        <v>4.7828059150197877</v>
      </c>
      <c r="Q48" s="159">
        <f t="shared" si="14"/>
        <v>6.0348876629573965E-2</v>
      </c>
    </row>
    <row r="49" spans="1:17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" si="18">E49*Q49</f>
        <v>3624770436.5099106</v>
      </c>
      <c r="N49" s="10">
        <f t="shared" ref="N49" si="19">(M49-M48)/M48*100</f>
        <v>5.2317517148527708</v>
      </c>
      <c r="O49" s="10">
        <f t="shared" ref="O49" si="20">(M49-M45)/M45*100</f>
        <v>5.1834891888210795</v>
      </c>
      <c r="Q49" s="159">
        <f t="shared" si="14"/>
        <v>6.1754596150989022E-2</v>
      </c>
    </row>
    <row r="50" spans="1:17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ref="M50" si="21">E50*Q50</f>
        <v>3799246277.0257263</v>
      </c>
      <c r="N50" s="10">
        <f t="shared" ref="N50" si="22">(M50-M49)/M49*100</f>
        <v>4.8134314592294238</v>
      </c>
      <c r="O50" s="10">
        <f t="shared" ref="O50" si="23">(M50-M46)/M46*100</f>
        <v>7.1553025243635036</v>
      </c>
      <c r="Q50" s="159">
        <f t="shared" si="14"/>
        <v>6.0561566288594333E-2</v>
      </c>
    </row>
    <row r="51" spans="1:17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ref="M51:M57" si="24">E51*Q51</f>
        <v>3583737739.5878925</v>
      </c>
      <c r="N51" s="10">
        <f t="shared" ref="N51:N55" si="25">(M51-M50)/M50*100</f>
        <v>-5.6724024115263871</v>
      </c>
      <c r="O51" s="10">
        <f t="shared" ref="O51:O55" si="26">(M51-M47)/M47*100</f>
        <v>10.49941367472722</v>
      </c>
      <c r="Q51" s="159">
        <f t="shared" si="14"/>
        <v>5.9723927529226471E-2</v>
      </c>
    </row>
    <row r="52" spans="1:17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ref="M52:M57" si="27">E52*Q52</f>
        <v>3860095776.5026021</v>
      </c>
      <c r="N52" s="10">
        <f t="shared" ref="N52:N57" si="28">(M52-M51)/M51*100</f>
        <v>7.711447014158157</v>
      </c>
      <c r="O52" s="10">
        <f t="shared" ref="O52:O57" si="29">(M52-M48)/M48*100</f>
        <v>12.06354925460754</v>
      </c>
      <c r="Q52" s="159">
        <f t="shared" si="14"/>
        <v>6.1650860043331118E-2</v>
      </c>
    </row>
    <row r="53" spans="1:17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si="27"/>
        <v>4016199698.7620773</v>
      </c>
      <c r="N53" s="10">
        <f t="shared" si="28"/>
        <v>4.0440427206423228</v>
      </c>
      <c r="O53" s="10">
        <f t="shared" si="29"/>
        <v>10.798732474464016</v>
      </c>
      <c r="Q53" s="159">
        <f t="shared" si="14"/>
        <v>6.2646058406148786E-2</v>
      </c>
    </row>
    <row r="54" spans="1:17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si="27"/>
        <v>4174806571.1817698</v>
      </c>
      <c r="N54" s="10">
        <f t="shared" si="28"/>
        <v>3.949177937256962</v>
      </c>
      <c r="O54" s="10">
        <f t="shared" si="29"/>
        <v>9.885126332216986</v>
      </c>
      <c r="Q54" s="159">
        <f t="shared" si="14"/>
        <v>6.0985014057195037E-2</v>
      </c>
    </row>
    <row r="55" spans="1:17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407734802000</v>
      </c>
      <c r="E55" s="118">
        <f>'COMP Durban'!E55</f>
        <v>64811828311.006371</v>
      </c>
      <c r="F55" s="119"/>
      <c r="G55" s="119"/>
      <c r="H55" s="10"/>
      <c r="I55" s="10"/>
      <c r="J55" s="10"/>
      <c r="K55" s="10"/>
      <c r="L55" s="119"/>
      <c r="M55" s="158">
        <f t="shared" si="27"/>
        <v>3855815797.4652696</v>
      </c>
      <c r="N55" s="10">
        <f t="shared" si="28"/>
        <v>-7.6408515766564724</v>
      </c>
      <c r="O55" s="10">
        <f t="shared" si="29"/>
        <v>7.5920192170274241</v>
      </c>
      <c r="Q55" s="159">
        <f t="shared" si="14"/>
        <v>5.9492470710172413E-2</v>
      </c>
    </row>
    <row r="56" spans="1:17">
      <c r="A56" t="str">
        <f>'COMP Durban'!A56</f>
        <v>2014q2</v>
      </c>
      <c r="B56" s="7">
        <v>39679.286244765506</v>
      </c>
      <c r="C56" s="7">
        <v>242968.67667019999</v>
      </c>
      <c r="D56" s="118">
        <f>'COMP Durban'!D56</f>
        <v>424669250000</v>
      </c>
      <c r="E56" s="118">
        <f>'COMP Durban'!E56</f>
        <v>67584985097.765541</v>
      </c>
      <c r="F56" s="119"/>
      <c r="G56" s="119"/>
      <c r="H56" s="10"/>
      <c r="I56" s="10"/>
      <c r="J56" s="10"/>
      <c r="K56" s="10"/>
      <c r="L56" s="119"/>
      <c r="M56" s="158">
        <f t="shared" si="27"/>
        <v>4153071162.9136081</v>
      </c>
      <c r="N56" s="10">
        <f t="shared" si="28"/>
        <v>7.7092729804091737</v>
      </c>
      <c r="O56" s="10">
        <f t="shared" si="29"/>
        <v>7.5898475937934666</v>
      </c>
      <c r="Q56" s="159">
        <f t="shared" si="14"/>
        <v>6.1449612763929053E-2</v>
      </c>
    </row>
    <row r="57" spans="1:17">
      <c r="A57" t="str">
        <f>'COMP Durban'!A57</f>
        <v>2014q3</v>
      </c>
      <c r="B57" s="7">
        <v>39679.286244765506</v>
      </c>
      <c r="C57" s="7">
        <v>242968.67667019999</v>
      </c>
      <c r="D57" s="118">
        <f>'COMP Durban'!D57</f>
        <v>435771220000</v>
      </c>
      <c r="E57" s="118">
        <f>'COMP Durban'!E57</f>
        <v>68961381431.477432</v>
      </c>
      <c r="F57" s="119"/>
      <c r="G57" s="119"/>
      <c r="H57" s="10"/>
      <c r="I57" s="10"/>
      <c r="J57" s="10"/>
      <c r="K57" s="10"/>
      <c r="L57" s="119"/>
      <c r="M57" s="158">
        <f t="shared" si="27"/>
        <v>4313592846.7428808</v>
      </c>
      <c r="N57" s="10">
        <f t="shared" si="28"/>
        <v>3.8651320319938356</v>
      </c>
      <c r="O57" s="10">
        <f t="shared" si="29"/>
        <v>7.4048396565656258</v>
      </c>
      <c r="Q57" s="159">
        <f t="shared" si="14"/>
        <v>6.2550847404775747E-2</v>
      </c>
    </row>
    <row r="58" spans="1:17">
      <c r="M58" s="10"/>
    </row>
    <row r="59" spans="1:17">
      <c r="M59" s="10"/>
    </row>
    <row r="60" spans="1:17">
      <c r="M60" s="10"/>
    </row>
    <row r="61" spans="1:17">
      <c r="M61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61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5.5" bestFit="1" customWidth="1"/>
    <col min="21" max="21" width="8" customWidth="1"/>
  </cols>
  <sheetData>
    <row r="1" spans="1:20" ht="28.5" customHeight="1" thickBot="1">
      <c r="D1" s="223" t="s">
        <v>184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>
      <c r="C2" s="117" t="s">
        <v>60</v>
      </c>
      <c r="D2" s="125" t="s">
        <v>182</v>
      </c>
      <c r="E2" s="123" t="s">
        <v>183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185</v>
      </c>
      <c r="N2" s="123" t="s">
        <v>83</v>
      </c>
      <c r="O2" s="124" t="s">
        <v>81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614988034.45589423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8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E8*$L$26</f>
        <v>641742929.61259353</v>
      </c>
      <c r="N8" s="10">
        <f>(M8-M7)/M7*100</f>
        <v>4.350474099934396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660343318.61978185</v>
      </c>
      <c r="N9" s="10">
        <f t="shared" ref="N9:N48" si="4">(M9-M8)/M8*100</f>
        <v>2.8984174423888049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692072900.71756053</v>
      </c>
      <c r="N10" s="10">
        <f t="shared" si="4"/>
        <v>4.8050129687233509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680982168.12115276</v>
      </c>
      <c r="N11" s="10">
        <f t="shared" si="4"/>
        <v>-1.602538198636096</v>
      </c>
      <c r="O11" s="10">
        <f>(M11-M7)/M7*100</f>
        <v>10.730962224923012</v>
      </c>
      <c r="R11" s="226" t="s">
        <v>162</v>
      </c>
      <c r="S11" s="227"/>
      <c r="T11" s="228"/>
    </row>
    <row r="12" spans="1:20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707004072.46602488</v>
      </c>
      <c r="N12" s="10">
        <f t="shared" si="4"/>
        <v>3.8212313865232646</v>
      </c>
      <c r="O12" s="10">
        <f t="shared" ref="O12:O48" si="5">(M12-M8)/M8*100</f>
        <v>10.169359075421072</v>
      </c>
      <c r="R12" s="7">
        <v>2001</v>
      </c>
    </row>
    <row r="13" spans="1:20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721562881.52991128</v>
      </c>
      <c r="N13" s="10">
        <f t="shared" si="4"/>
        <v>2.0592256297909839</v>
      </c>
      <c r="O13" s="10">
        <f t="shared" si="5"/>
        <v>9.270868832002062</v>
      </c>
      <c r="R13" s="7">
        <f>R12+1</f>
        <v>2002</v>
      </c>
      <c r="S13" s="154">
        <f>SUM(M7:M10)</f>
        <v>2609147183.4058304</v>
      </c>
    </row>
    <row r="14" spans="1:20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M14" s="118">
        <f t="shared" si="3"/>
        <v>768050030.81530368</v>
      </c>
      <c r="N14" s="10">
        <f t="shared" si="4"/>
        <v>6.4425638395959188</v>
      </c>
      <c r="O14" s="10">
        <f t="shared" si="5"/>
        <v>10.978197530775724</v>
      </c>
      <c r="R14" s="7">
        <f t="shared" ref="R14:R24" si="6">R13+1</f>
        <v>2003</v>
      </c>
      <c r="S14" s="154">
        <f>SUM(M11:M14)</f>
        <v>2877599152.9323926</v>
      </c>
      <c r="T14" s="10">
        <f>(S14-S13)/S13*100</f>
        <v>10.288877961117567</v>
      </c>
    </row>
    <row r="15" spans="1:20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M15" s="118">
        <f t="shared" si="3"/>
        <v>745152797.84414625</v>
      </c>
      <c r="N15" s="10">
        <f t="shared" si="4"/>
        <v>-2.9812163338957833</v>
      </c>
      <c r="O15" s="10">
        <f t="shared" si="5"/>
        <v>9.423246705569678</v>
      </c>
      <c r="R15" s="7">
        <f t="shared" si="6"/>
        <v>2004</v>
      </c>
      <c r="S15" s="154">
        <f>SUM(M15:M18)</f>
        <v>3152941019.6635799</v>
      </c>
      <c r="T15" s="10">
        <f t="shared" ref="T15:T21" si="7">(S15-S14)/S14*100</f>
        <v>9.5684580130141672</v>
      </c>
    </row>
    <row r="16" spans="1:20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M16" s="118">
        <f t="shared" si="3"/>
        <v>767617467.62874699</v>
      </c>
      <c r="N16" s="10">
        <f t="shared" si="4"/>
        <v>3.014773594032639</v>
      </c>
      <c r="O16" s="10">
        <f t="shared" si="5"/>
        <v>8.5732738357932003</v>
      </c>
      <c r="R16" s="7">
        <f t="shared" si="6"/>
        <v>2005</v>
      </c>
      <c r="S16" s="154">
        <f>SUM(M19:M22)</f>
        <v>3465561899.8011665</v>
      </c>
      <c r="T16" s="10">
        <f t="shared" si="7"/>
        <v>9.9152149750946936</v>
      </c>
    </row>
    <row r="17" spans="1:20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M17" s="118">
        <f t="shared" si="3"/>
        <v>784437936.64187968</v>
      </c>
      <c r="N17" s="10">
        <f t="shared" si="4"/>
        <v>2.1912566769869022</v>
      </c>
      <c r="O17" s="10">
        <f t="shared" si="5"/>
        <v>8.7137319173979719</v>
      </c>
      <c r="R17" s="7">
        <f t="shared" si="6"/>
        <v>2006</v>
      </c>
      <c r="S17" s="154">
        <f>SUM(M23:M26)</f>
        <v>3834218675.1561689</v>
      </c>
      <c r="T17" s="10">
        <f t="shared" si="7"/>
        <v>10.637720116214162</v>
      </c>
    </row>
    <row r="18" spans="1:20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M18" s="118">
        <f t="shared" si="3"/>
        <v>855732817.54880726</v>
      </c>
      <c r="N18" s="10">
        <f t="shared" si="4"/>
        <v>9.0886579519771384</v>
      </c>
      <c r="O18" s="10">
        <f t="shared" si="5"/>
        <v>11.416285816748967</v>
      </c>
      <c r="R18" s="7">
        <f t="shared" si="6"/>
        <v>2007</v>
      </c>
      <c r="S18" s="154">
        <f>SUM(M27:M30)</f>
        <v>4372849872.1935549</v>
      </c>
      <c r="T18" s="10">
        <f t="shared" si="7"/>
        <v>14.048004109088726</v>
      </c>
    </row>
    <row r="19" spans="1:20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ref="L19:L24" si="8">M31/E31</f>
        <v>2.9382038843446086E-2</v>
      </c>
      <c r="M19" s="118">
        <f t="shared" si="3"/>
        <v>807090245.68573725</v>
      </c>
      <c r="N19" s="10">
        <f t="shared" si="4"/>
        <v>-5.6843176825219341</v>
      </c>
      <c r="O19" s="10">
        <f t="shared" si="5"/>
        <v>8.3120466058487033</v>
      </c>
      <c r="R19" s="7">
        <f t="shared" si="6"/>
        <v>2008</v>
      </c>
      <c r="S19" s="154">
        <f>SUM(M31:M34)</f>
        <v>4816893104.6382523</v>
      </c>
      <c r="T19" s="10">
        <f t="shared" si="7"/>
        <v>10.154550131444411</v>
      </c>
    </row>
    <row r="20" spans="1:20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8"/>
        <v>2.8210020725452416E-2</v>
      </c>
      <c r="M20" s="118">
        <f t="shared" si="3"/>
        <v>843666314.93383574</v>
      </c>
      <c r="N20" s="10">
        <f t="shared" si="4"/>
        <v>4.5318437985856157</v>
      </c>
      <c r="O20" s="10">
        <f t="shared" si="5"/>
        <v>9.9071282913886574</v>
      </c>
      <c r="R20" s="7">
        <f t="shared" si="6"/>
        <v>2009</v>
      </c>
      <c r="S20" s="154">
        <f>SUM(M35:M38)</f>
        <v>5562459492.3108864</v>
      </c>
      <c r="T20" s="10">
        <f t="shared" si="7"/>
        <v>15.478159292235864</v>
      </c>
    </row>
    <row r="21" spans="1:20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L21">
        <f t="shared" si="8"/>
        <v>2.8348993266296838E-2</v>
      </c>
      <c r="M21" s="118">
        <f t="shared" si="3"/>
        <v>875194500.09371376</v>
      </c>
      <c r="N21" s="10">
        <f t="shared" si="4"/>
        <v>3.7370444453919682</v>
      </c>
      <c r="O21" s="10">
        <f t="shared" si="5"/>
        <v>11.569629566917195</v>
      </c>
      <c r="R21" s="7">
        <f t="shared" si="6"/>
        <v>2010</v>
      </c>
      <c r="S21" s="154">
        <f>SUM(M39:M42)</f>
        <v>6016909300.9924688</v>
      </c>
      <c r="T21" s="10">
        <f t="shared" si="7"/>
        <v>8.1699436968445109</v>
      </c>
    </row>
    <row r="22" spans="1:20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L22">
        <f t="shared" si="8"/>
        <v>3.253326908844658E-2</v>
      </c>
      <c r="M22" s="118">
        <f t="shared" si="3"/>
        <v>939610839.08787942</v>
      </c>
      <c r="N22" s="10">
        <f t="shared" si="4"/>
        <v>7.3602312385724664</v>
      </c>
      <c r="O22" s="10">
        <f t="shared" si="5"/>
        <v>9.8018937475525902</v>
      </c>
      <c r="R22" s="7">
        <f t="shared" si="6"/>
        <v>2011</v>
      </c>
      <c r="S22" s="154">
        <f>SUM(M43:M46)</f>
        <v>6612550344.7631311</v>
      </c>
      <c r="T22" s="10">
        <f>(S22-S21)/S21*100</f>
        <v>9.8994519274607207</v>
      </c>
    </row>
    <row r="23" spans="1:20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 t="shared" si="8"/>
        <v>3.2067124197063888E-2</v>
      </c>
      <c r="M23" s="118">
        <f t="shared" si="3"/>
        <v>891985424.05426347</v>
      </c>
      <c r="N23" s="10">
        <f t="shared" si="4"/>
        <v>-5.0686319327529237</v>
      </c>
      <c r="O23" s="10">
        <f t="shared" si="5"/>
        <v>10.51867233216228</v>
      </c>
      <c r="R23" s="7">
        <f t="shared" si="6"/>
        <v>2012</v>
      </c>
      <c r="S23" s="154">
        <f>SUM(M47:M50)</f>
        <v>7228095098.4421253</v>
      </c>
      <c r="T23" s="10">
        <f>(S23-S22)/S22*100</f>
        <v>9.3087344758967383</v>
      </c>
    </row>
    <row r="24" spans="1:20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L24">
        <f t="shared" si="8"/>
        <v>3.1738317428494041E-2</v>
      </c>
      <c r="M24" s="118">
        <f t="shared" si="3"/>
        <v>931098032.63874769</v>
      </c>
      <c r="N24" s="10">
        <f t="shared" si="4"/>
        <v>4.384893242617026</v>
      </c>
      <c r="O24" s="10">
        <f t="shared" si="5"/>
        <v>10.363305510398238</v>
      </c>
      <c r="Q24" s="169"/>
      <c r="R24" s="7">
        <f t="shared" si="6"/>
        <v>2013</v>
      </c>
      <c r="S24" s="154">
        <f>SUM(M51:M54)</f>
        <v>7839852556.7942066</v>
      </c>
      <c r="T24" s="10">
        <f>(S24-S23)/S23*100</f>
        <v>8.4636055561019621</v>
      </c>
    </row>
    <row r="25" spans="1:20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L25">
        <f>L37/G37</f>
        <v>3.1482284788941731E-2</v>
      </c>
      <c r="M25" s="118">
        <f t="shared" si="3"/>
        <v>964264599.58700323</v>
      </c>
      <c r="N25" s="10">
        <f t="shared" si="4"/>
        <v>3.5620918298217132</v>
      </c>
      <c r="O25" s="10">
        <f t="shared" si="5"/>
        <v>10.177177699785824</v>
      </c>
      <c r="Q25" s="169"/>
    </row>
    <row r="26" spans="1:20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L26">
        <f>AVERAGE(L19:L25)</f>
        <v>3.0537435476877366E-2</v>
      </c>
      <c r="M26" s="118">
        <f t="shared" si="3"/>
        <v>1046870618.8761547</v>
      </c>
      <c r="N26" s="10">
        <f t="shared" si="4"/>
        <v>8.5667377320013376</v>
      </c>
      <c r="O26" s="10">
        <f t="shared" si="5"/>
        <v>11.415340833274861</v>
      </c>
      <c r="Q26" s="159">
        <f>M26/E26</f>
        <v>3.0537435476877366E-2</v>
      </c>
    </row>
    <row r="27" spans="1:20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1006499946.7220591</v>
      </c>
      <c r="N27" s="10">
        <f t="shared" si="4"/>
        <v>-3.8563191502532179</v>
      </c>
      <c r="O27" s="10">
        <f t="shared" si="5"/>
        <v>12.838160756854389</v>
      </c>
      <c r="Q27" s="159">
        <f t="shared" ref="Q27:Q38" si="9">M27/E27</f>
        <v>3.0537435476877366E-2</v>
      </c>
    </row>
    <row r="28" spans="1:20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1059190946.1339071</v>
      </c>
      <c r="N28" s="10">
        <f t="shared" si="4"/>
        <v>5.2350722504706058</v>
      </c>
      <c r="O28" s="10">
        <f t="shared" si="5"/>
        <v>13.757188717512578</v>
      </c>
      <c r="Q28" s="159">
        <f>M28/E28</f>
        <v>3.0537435476877366E-2</v>
      </c>
    </row>
    <row r="29" spans="1:20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1104674677.4188585</v>
      </c>
      <c r="N29" s="10">
        <f t="shared" si="4"/>
        <v>4.2941956264797243</v>
      </c>
      <c r="O29" s="10">
        <f t="shared" si="5"/>
        <v>14.561363954664857</v>
      </c>
      <c r="Q29" s="159">
        <f t="shared" si="9"/>
        <v>3.0537435476877366E-2</v>
      </c>
    </row>
    <row r="30" spans="1:20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1202484301.91873</v>
      </c>
      <c r="N30" s="10">
        <f t="shared" si="4"/>
        <v>8.8541564769466596</v>
      </c>
      <c r="O30" s="10">
        <f t="shared" si="5"/>
        <v>14.864652826882377</v>
      </c>
      <c r="Q30" s="159">
        <f t="shared" si="9"/>
        <v>3.0537435476877366E-2</v>
      </c>
    </row>
    <row r="31" spans="1:20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26551214</v>
      </c>
      <c r="M31" s="118">
        <f t="shared" ref="M31:M38" si="10">L31*K31</f>
        <v>1100901317.7361095</v>
      </c>
      <c r="N31" s="10">
        <f t="shared" si="4"/>
        <v>-8.4477596938713315</v>
      </c>
      <c r="O31" s="10">
        <f t="shared" si="5"/>
        <v>9.3791729767591256</v>
      </c>
      <c r="Q31" s="159">
        <f t="shared" si="9"/>
        <v>2.9382038843446086E-2</v>
      </c>
    </row>
    <row r="32" spans="1:20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25118675</v>
      </c>
      <c r="M32" s="118">
        <f t="shared" si="10"/>
        <v>1110920381.4077811</v>
      </c>
      <c r="N32" s="10">
        <f t="shared" si="4"/>
        <v>0.9100782704370638</v>
      </c>
      <c r="O32" s="10">
        <f t="shared" si="5"/>
        <v>4.8838630525202964</v>
      </c>
      <c r="Q32" s="159">
        <f t="shared" si="9"/>
        <v>2.8210020725452416E-2</v>
      </c>
    </row>
    <row r="33" spans="1:17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24647063</v>
      </c>
      <c r="M33" s="118">
        <f t="shared" si="10"/>
        <v>1170817822.3410575</v>
      </c>
      <c r="N33" s="10">
        <f t="shared" si="4"/>
        <v>5.3916952047790447</v>
      </c>
      <c r="O33" s="10">
        <f t="shared" si="5"/>
        <v>5.9875677676206545</v>
      </c>
      <c r="Q33" s="159">
        <f t="shared" si="9"/>
        <v>2.8348993266296838E-2</v>
      </c>
    </row>
    <row r="34" spans="1:17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29260160</v>
      </c>
      <c r="M34" s="118">
        <f t="shared" si="10"/>
        <v>1434253583.1533039</v>
      </c>
      <c r="N34" s="10">
        <f t="shared" si="4"/>
        <v>22.500149535262871</v>
      </c>
      <c r="O34" s="10">
        <f t="shared" si="5"/>
        <v>19.274204317241722</v>
      </c>
      <c r="Q34" s="159">
        <f t="shared" si="9"/>
        <v>3.253326908844658E-2</v>
      </c>
    </row>
    <row r="35" spans="1:17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27025671</v>
      </c>
      <c r="M35" s="118">
        <f t="shared" si="10"/>
        <v>1312104042.498713</v>
      </c>
      <c r="N35" s="10">
        <f t="shared" si="4"/>
        <v>-8.5165930271574979</v>
      </c>
      <c r="O35" s="10">
        <f t="shared" si="5"/>
        <v>19.184528291502115</v>
      </c>
      <c r="Q35" s="159">
        <f t="shared" si="9"/>
        <v>3.2067124197063888E-2</v>
      </c>
    </row>
    <row r="36" spans="1:17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26386645</v>
      </c>
      <c r="M36" s="118">
        <f t="shared" si="10"/>
        <v>1335577097.8182085</v>
      </c>
      <c r="N36" s="10">
        <f t="shared" si="4"/>
        <v>1.7889629601928814</v>
      </c>
      <c r="O36" s="10">
        <f t="shared" si="5"/>
        <v>20.222575818236201</v>
      </c>
      <c r="Q36" s="159">
        <f t="shared" si="9"/>
        <v>3.1738317428494041E-2</v>
      </c>
    </row>
    <row r="37" spans="1:17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26300094</v>
      </c>
      <c r="M37" s="118">
        <f t="shared" si="10"/>
        <v>1409870541.3044004</v>
      </c>
      <c r="N37" s="10">
        <f t="shared" si="4"/>
        <v>5.5626473086096899</v>
      </c>
      <c r="O37" s="10">
        <f t="shared" si="5"/>
        <v>20.41758456369886</v>
      </c>
      <c r="Q37" s="159">
        <f t="shared" si="9"/>
        <v>3.1482284788941738E-2</v>
      </c>
    </row>
    <row r="38" spans="1:17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28082178</v>
      </c>
      <c r="M38" s="118">
        <f t="shared" si="10"/>
        <v>1504907810.6895649</v>
      </c>
      <c r="N38" s="10">
        <f t="shared" si="4"/>
        <v>6.7408507803302857</v>
      </c>
      <c r="O38" s="10">
        <f t="shared" si="5"/>
        <v>4.926201918974674</v>
      </c>
      <c r="Q38" s="159">
        <f t="shared" si="9"/>
        <v>3.1141416905416105E-2</v>
      </c>
    </row>
    <row r="39" spans="1:17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/>
      <c r="I39" s="10"/>
      <c r="J39" s="10"/>
      <c r="K39" s="10"/>
      <c r="L39" s="119"/>
      <c r="M39" s="158">
        <f t="shared" ref="M39:M45" si="11">E39*Q39</f>
        <v>1413551138.9298639</v>
      </c>
      <c r="N39" s="10">
        <f t="shared" si="4"/>
        <v>-6.0705826038500259</v>
      </c>
      <c r="O39" s="10">
        <f t="shared" si="5"/>
        <v>7.7316350796358764</v>
      </c>
      <c r="Q39" s="159">
        <f>(Q27+Q31+Q35)/3</f>
        <v>3.0662199505795778E-2</v>
      </c>
    </row>
    <row r="40" spans="1:17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/>
      <c r="I40" s="10"/>
      <c r="J40" s="10"/>
      <c r="K40" s="10"/>
      <c r="L40" s="119"/>
      <c r="M40" s="158">
        <f t="shared" si="11"/>
        <v>1432854922.0191085</v>
      </c>
      <c r="N40" s="10">
        <f t="shared" si="4"/>
        <v>1.3656232560400066</v>
      </c>
      <c r="O40" s="10">
        <f t="shared" si="5"/>
        <v>7.2835798367471716</v>
      </c>
      <c r="Q40" s="159">
        <f t="shared" ref="Q40:Q57" si="12">(Q28+Q32+Q36)/3</f>
        <v>3.0161924543607943E-2</v>
      </c>
    </row>
    <row r="41" spans="1:17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1"/>
        <v>1492884526.9855921</v>
      </c>
      <c r="N41" s="10">
        <f t="shared" si="4"/>
        <v>4.1895103296217062</v>
      </c>
      <c r="O41" s="10">
        <f t="shared" si="5"/>
        <v>5.8880573250638912</v>
      </c>
      <c r="Q41" s="159">
        <f t="shared" si="12"/>
        <v>3.0122904510705317E-2</v>
      </c>
    </row>
    <row r="42" spans="1:17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1"/>
        <v>1677618713.0579045</v>
      </c>
      <c r="N42" s="10">
        <f t="shared" si="4"/>
        <v>12.374311792575449</v>
      </c>
      <c r="O42" s="10">
        <f t="shared" si="5"/>
        <v>11.476510464066337</v>
      </c>
      <c r="Q42" s="159">
        <f t="shared" si="12"/>
        <v>3.1404040490246685E-2</v>
      </c>
    </row>
    <row r="43" spans="1:17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319157834000.00006</v>
      </c>
      <c r="E43" s="118">
        <f>'COMP Durban'!E43</f>
        <v>50668231130.080505</v>
      </c>
      <c r="F43" s="119"/>
      <c r="G43" s="119"/>
      <c r="H43" s="10"/>
      <c r="I43" s="10"/>
      <c r="J43" s="10"/>
      <c r="K43" s="10"/>
      <c r="L43" s="119"/>
      <c r="M43" s="158">
        <f t="shared" si="11"/>
        <v>1555706602.4009535</v>
      </c>
      <c r="N43" s="10">
        <f t="shared" si="4"/>
        <v>-7.266973699568112</v>
      </c>
      <c r="O43" s="10">
        <f t="shared" si="5"/>
        <v>10.056619782338339</v>
      </c>
      <c r="Q43" s="159">
        <f t="shared" si="12"/>
        <v>3.070378751543525E-2</v>
      </c>
    </row>
    <row r="44" spans="1:17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331698052999.99994</v>
      </c>
      <c r="E44" s="118">
        <f>'COMP Durban'!E44</f>
        <v>52724623007.723541</v>
      </c>
      <c r="F44" s="119"/>
      <c r="G44" s="119"/>
      <c r="H44" s="10"/>
      <c r="I44" s="10"/>
      <c r="J44" s="10"/>
      <c r="K44" s="10"/>
      <c r="L44" s="119"/>
      <c r="M44" s="158">
        <f t="shared" si="11"/>
        <v>1583676543.2851629</v>
      </c>
      <c r="N44" s="10">
        <f t="shared" si="4"/>
        <v>1.7978930500804469</v>
      </c>
      <c r="O44" s="10">
        <f t="shared" si="5"/>
        <v>10.525951996139566</v>
      </c>
      <c r="Q44" s="159">
        <f t="shared" si="12"/>
        <v>3.0036754232518132E-2</v>
      </c>
    </row>
    <row r="45" spans="1:17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343500294000</v>
      </c>
      <c r="E45" s="118">
        <f>'COMP Durban'!E45</f>
        <v>54482803008.962234</v>
      </c>
      <c r="F45" s="119"/>
      <c r="G45" s="119"/>
      <c r="H45" s="10"/>
      <c r="I45" s="10"/>
      <c r="J45" s="10"/>
      <c r="K45" s="10"/>
      <c r="L45" s="119"/>
      <c r="M45" s="158">
        <f t="shared" si="11"/>
        <v>1633652002.8575153</v>
      </c>
      <c r="N45" s="10">
        <f t="shared" si="4"/>
        <v>3.1556607808740931</v>
      </c>
      <c r="O45" s="10">
        <f t="shared" si="5"/>
        <v>9.4292273332190391</v>
      </c>
      <c r="Q45" s="159">
        <f t="shared" si="12"/>
        <v>2.9984727521981298E-2</v>
      </c>
    </row>
    <row r="46" spans="1:17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363754350000.00006</v>
      </c>
      <c r="E46" s="118">
        <f>'COMP Durban'!E46</f>
        <v>58041854289.884926</v>
      </c>
      <c r="F46" s="119"/>
      <c r="G46" s="119"/>
      <c r="H46" s="10"/>
      <c r="I46" s="10"/>
      <c r="J46" s="10"/>
      <c r="K46" s="10"/>
      <c r="L46" s="119"/>
      <c r="M46" s="158">
        <f t="shared" ref="M46:M48" si="13">E46*Q46</f>
        <v>1839515196.2194996</v>
      </c>
      <c r="N46" s="10">
        <f t="shared" si="4"/>
        <v>12.601410398413924</v>
      </c>
      <c r="O46" s="10">
        <f t="shared" si="5"/>
        <v>9.6503741822535982</v>
      </c>
      <c r="Q46" s="159">
        <f t="shared" si="12"/>
        <v>3.1692908828036458E-2</v>
      </c>
    </row>
    <row r="47" spans="1:17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si="13"/>
        <v>1716282443.3907495</v>
      </c>
      <c r="N47" s="10">
        <f t="shared" si="4"/>
        <v>-6.6991973255786803</v>
      </c>
      <c r="O47" s="10">
        <f t="shared" si="5"/>
        <v>10.321730379107215</v>
      </c>
      <c r="Q47" s="159">
        <f t="shared" si="12"/>
        <v>3.1144370406098302E-2</v>
      </c>
    </row>
    <row r="48" spans="1:17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si="13"/>
        <v>1749176252.2010181</v>
      </c>
      <c r="N48" s="10">
        <f t="shared" si="4"/>
        <v>1.9165731687660015</v>
      </c>
      <c r="O48" s="10">
        <f t="shared" si="5"/>
        <v>10.450347933583977</v>
      </c>
      <c r="Q48" s="159">
        <f t="shared" si="12"/>
        <v>3.064566540154004E-2</v>
      </c>
    </row>
    <row r="49" spans="1:17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:M50" si="14">E49*Q49</f>
        <v>1791998455.5520582</v>
      </c>
      <c r="N49" s="10">
        <f t="shared" ref="N49:N50" si="15">(M49-M48)/M48*100</f>
        <v>2.4481354178663368</v>
      </c>
      <c r="O49" s="10">
        <f t="shared" ref="O49:O50" si="16">(M49-M45)/M45*100</f>
        <v>9.692789677212156</v>
      </c>
      <c r="Q49" s="159">
        <f t="shared" si="12"/>
        <v>3.0529972273876119E-2</v>
      </c>
    </row>
    <row r="50" spans="1:17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si="14"/>
        <v>1970637947.2982996</v>
      </c>
      <c r="N50" s="10">
        <f t="shared" si="15"/>
        <v>9.9687302292461037</v>
      </c>
      <c r="O50" s="10">
        <f t="shared" si="16"/>
        <v>7.1281145895548113</v>
      </c>
      <c r="Q50" s="159">
        <f t="shared" si="12"/>
        <v>3.1412788741233079E-2</v>
      </c>
    </row>
    <row r="51" spans="1:17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ref="M51:M57" si="17">E51*Q51</f>
        <v>1850363123.1823373</v>
      </c>
      <c r="N51" s="10">
        <f t="shared" ref="N51:N55" si="18">(M51-M50)/M50*100</f>
        <v>-6.1033445682326555</v>
      </c>
      <c r="O51" s="10">
        <f t="shared" ref="O51:O55" si="19">(M51-M47)/M47*100</f>
        <v>7.8122735746625249</v>
      </c>
      <c r="Q51" s="159">
        <f t="shared" si="12"/>
        <v>3.0836785809109774E-2</v>
      </c>
    </row>
    <row r="52" spans="1:17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ref="M52:M57" si="20">E52*Q52</f>
        <v>1895987982.6109581</v>
      </c>
      <c r="N52" s="10">
        <f t="shared" ref="N52:N57" si="21">(M52-M51)/M51*100</f>
        <v>2.4657246384241134</v>
      </c>
      <c r="O52" s="10">
        <f t="shared" ref="O52:O57" si="22">(M52-M48)/M48*100</f>
        <v>8.3931925227777544</v>
      </c>
      <c r="Q52" s="159">
        <f t="shared" si="12"/>
        <v>3.0281448059222036E-2</v>
      </c>
    </row>
    <row r="53" spans="1:17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si="20"/>
        <v>1936906744.4090238</v>
      </c>
      <c r="N53" s="10">
        <f t="shared" si="21"/>
        <v>2.1581762212288176</v>
      </c>
      <c r="O53" s="10">
        <f t="shared" si="22"/>
        <v>8.0864070171491242</v>
      </c>
      <c r="Q53" s="159">
        <f t="shared" si="12"/>
        <v>3.0212534768854243E-2</v>
      </c>
    </row>
    <row r="54" spans="1:17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si="20"/>
        <v>2156594706.591888</v>
      </c>
      <c r="N54" s="10">
        <f t="shared" si="21"/>
        <v>11.342206475195786</v>
      </c>
      <c r="O54" s="10">
        <f t="shared" si="22"/>
        <v>9.4363736143684296</v>
      </c>
      <c r="Q54" s="159">
        <f t="shared" si="12"/>
        <v>3.1503246019838733E-2</v>
      </c>
    </row>
    <row r="55" spans="1:17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407734802000</v>
      </c>
      <c r="E55" s="118">
        <f>'COMP Durban'!E55</f>
        <v>64811828311.006371</v>
      </c>
      <c r="F55" s="119"/>
      <c r="G55" s="119"/>
      <c r="H55" s="10"/>
      <c r="I55" s="10"/>
      <c r="J55" s="10"/>
      <c r="K55" s="10"/>
      <c r="L55" s="119"/>
      <c r="M55" s="158">
        <f t="shared" si="20"/>
        <v>2002360220.0285807</v>
      </c>
      <c r="N55" s="10">
        <f t="shared" si="21"/>
        <v>-7.1517604161723689</v>
      </c>
      <c r="O55" s="10">
        <f t="shared" si="22"/>
        <v>8.2144469343310274</v>
      </c>
      <c r="Q55" s="159">
        <f t="shared" si="12"/>
        <v>3.0894981243547778E-2</v>
      </c>
    </row>
    <row r="56" spans="1:17">
      <c r="A56" t="str">
        <f>'COMP Durban'!A56</f>
        <v>2014q2</v>
      </c>
      <c r="B56" s="7">
        <v>39679.286244765506</v>
      </c>
      <c r="C56" s="7">
        <v>242968.67667019999</v>
      </c>
      <c r="D56" s="118">
        <f>'COMP Durban'!D56</f>
        <v>424669250000</v>
      </c>
      <c r="E56" s="118">
        <f>'COMP Durban'!E56</f>
        <v>67584985097.765541</v>
      </c>
      <c r="F56" s="119"/>
      <c r="G56" s="119"/>
      <c r="H56" s="10"/>
      <c r="I56" s="10"/>
      <c r="J56" s="10"/>
      <c r="K56" s="10"/>
      <c r="L56" s="119"/>
      <c r="M56" s="158">
        <f t="shared" si="20"/>
        <v>2049263880.8284862</v>
      </c>
      <c r="N56" s="10">
        <f t="shared" si="21"/>
        <v>2.342418728196471</v>
      </c>
      <c r="O56" s="10">
        <f t="shared" si="22"/>
        <v>8.0842230870288763</v>
      </c>
      <c r="Q56" s="159">
        <f t="shared" si="12"/>
        <v>3.0321289231093399E-2</v>
      </c>
    </row>
    <row r="57" spans="1:17">
      <c r="A57" t="str">
        <f>'COMP Durban'!A57</f>
        <v>2014q3</v>
      </c>
      <c r="B57" s="7">
        <v>39679.286244765506</v>
      </c>
      <c r="C57" s="7">
        <v>242968.67667019999</v>
      </c>
      <c r="D57" s="118">
        <f>'COMP Durban'!D57</f>
        <v>435771220000</v>
      </c>
      <c r="E57" s="118">
        <f>'COMP Durban'!E57</f>
        <v>68961381431.477432</v>
      </c>
      <c r="F57" s="119"/>
      <c r="G57" s="119"/>
      <c r="H57" s="10"/>
      <c r="I57" s="10"/>
      <c r="J57" s="10"/>
      <c r="K57" s="10"/>
      <c r="L57" s="119"/>
      <c r="M57" s="158">
        <f t="shared" si="20"/>
        <v>2085558476.3467345</v>
      </c>
      <c r="N57" s="10">
        <f t="shared" si="21"/>
        <v>1.7711040465698817</v>
      </c>
      <c r="O57" s="10">
        <f t="shared" si="22"/>
        <v>7.6746974198319702</v>
      </c>
      <c r="Q57" s="159">
        <f t="shared" si="12"/>
        <v>3.0242411521570551E-2</v>
      </c>
    </row>
    <row r="58" spans="1:17">
      <c r="M58" s="10"/>
    </row>
    <row r="59" spans="1:17">
      <c r="M59" s="10"/>
    </row>
    <row r="60" spans="1:17">
      <c r="M60" s="10"/>
    </row>
    <row r="61" spans="1:17">
      <c r="M61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61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223" t="s">
        <v>206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>
      <c r="C2" s="117" t="s">
        <v>60</v>
      </c>
      <c r="D2" s="125" t="s">
        <v>207</v>
      </c>
      <c r="E2" s="123" t="s">
        <v>208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209</v>
      </c>
      <c r="N2" s="123" t="s">
        <v>84</v>
      </c>
      <c r="O2" s="124" t="s">
        <v>85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570915691.75361955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8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E8*$L$26</f>
        <v>595753231.05582201</v>
      </c>
      <c r="N8" s="10">
        <f>(M8-M7)/M7*100</f>
        <v>4.3504740999343881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613020646.61833894</v>
      </c>
      <c r="N9" s="10">
        <f t="shared" ref="N9:N36" si="4">(M9-M8)/M8*100</f>
        <v>2.8984174423888223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642476368.18930185</v>
      </c>
      <c r="N10" s="10">
        <f t="shared" si="4"/>
        <v>4.8050129687233465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632180438.97185838</v>
      </c>
      <c r="N11" s="10">
        <f t="shared" si="4"/>
        <v>-1.6025381986360985</v>
      </c>
      <c r="O11" s="10">
        <f>(M11-M7)/M7*100</f>
        <v>10.730962224923015</v>
      </c>
      <c r="R11" s="226" t="s">
        <v>162</v>
      </c>
      <c r="S11" s="227"/>
      <c r="T11" s="228"/>
    </row>
    <row r="12" spans="1:20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656337516.32531154</v>
      </c>
      <c r="N12" s="10">
        <f t="shared" si="4"/>
        <v>3.821231386523257</v>
      </c>
      <c r="O12" s="10">
        <f t="shared" ref="O12:O36" si="5">(M12-M8)/M8*100</f>
        <v>10.169359075421076</v>
      </c>
      <c r="R12" s="7">
        <v>2001</v>
      </c>
    </row>
    <row r="13" spans="1:20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669852986.67941606</v>
      </c>
      <c r="N13" s="10">
        <f t="shared" si="4"/>
        <v>2.0592256297910021</v>
      </c>
      <c r="O13" s="10">
        <f t="shared" si="5"/>
        <v>9.2708688320020674</v>
      </c>
      <c r="R13" s="7">
        <f>R12+1</f>
        <v>2002</v>
      </c>
      <c r="S13" s="154">
        <f>SUM(M7:M10)</f>
        <v>2422165937.6170826</v>
      </c>
    </row>
    <row r="14" spans="1:20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M14" s="118">
        <f t="shared" si="3"/>
        <v>713008692.97767735</v>
      </c>
      <c r="N14" s="10">
        <f t="shared" si="4"/>
        <v>6.4425638395959117</v>
      </c>
      <c r="O14" s="10">
        <f t="shared" si="5"/>
        <v>10.978197530775725</v>
      </c>
      <c r="R14" s="7">
        <f t="shared" ref="R14:R24" si="6">R13+1</f>
        <v>2003</v>
      </c>
      <c r="S14" s="154">
        <f>SUM(M11:M14)</f>
        <v>2671379634.9542632</v>
      </c>
      <c r="T14" s="10">
        <f>(S14-S13)/S13*100</f>
        <v>10.288877961117564</v>
      </c>
    </row>
    <row r="15" spans="1:20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M15" s="118">
        <f t="shared" si="3"/>
        <v>691752361.36053002</v>
      </c>
      <c r="N15" s="10">
        <f t="shared" si="4"/>
        <v>-2.9812163338957793</v>
      </c>
      <c r="O15" s="10">
        <f t="shared" si="5"/>
        <v>9.4232467055696887</v>
      </c>
      <c r="R15" s="7">
        <f t="shared" si="6"/>
        <v>2004</v>
      </c>
      <c r="S15" s="154">
        <f>SUM(M15:M18)</f>
        <v>2926989473.6930733</v>
      </c>
      <c r="T15" s="10">
        <f t="shared" ref="T15:T21" si="7">(S15-S14)/S14*100</f>
        <v>9.5684580130141761</v>
      </c>
    </row>
    <row r="16" spans="1:20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M16" s="118">
        <f t="shared" si="3"/>
        <v>712607128.88692451</v>
      </c>
      <c r="N16" s="10">
        <f t="shared" si="4"/>
        <v>3.0147735940326372</v>
      </c>
      <c r="O16" s="10">
        <f t="shared" si="5"/>
        <v>8.5732738357932163</v>
      </c>
      <c r="R16" s="7">
        <f t="shared" si="6"/>
        <v>2005</v>
      </c>
      <c r="S16" s="154">
        <f>SUM(M19:M22)</f>
        <v>3217206772.3081341</v>
      </c>
      <c r="T16" s="10">
        <f t="shared" si="7"/>
        <v>9.9152149750946883</v>
      </c>
    </row>
    <row r="17" spans="1:20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M17" s="118">
        <f t="shared" si="3"/>
        <v>728222180.17934382</v>
      </c>
      <c r="N17" s="10">
        <f t="shared" si="4"/>
        <v>2.1912566769868915</v>
      </c>
      <c r="O17" s="10">
        <f t="shared" si="5"/>
        <v>8.7137319173979577</v>
      </c>
      <c r="R17" s="7">
        <f t="shared" si="6"/>
        <v>2006</v>
      </c>
      <c r="S17" s="154">
        <f>SUM(M23:M26)</f>
        <v>3559444224.3061609</v>
      </c>
      <c r="T17" s="10">
        <f t="shared" si="7"/>
        <v>10.637720116214165</v>
      </c>
    </row>
    <row r="18" spans="1:20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M18" s="118">
        <f t="shared" si="3"/>
        <v>794407803.26627505</v>
      </c>
      <c r="N18" s="10">
        <f t="shared" si="4"/>
        <v>9.0886579519771402</v>
      </c>
      <c r="O18" s="10">
        <f t="shared" si="5"/>
        <v>11.416285816748958</v>
      </c>
      <c r="R18" s="7">
        <f t="shared" si="6"/>
        <v>2007</v>
      </c>
      <c r="S18" s="154">
        <f>SUM(M27:M30)</f>
        <v>4059475095.1974115</v>
      </c>
      <c r="T18" s="10">
        <f t="shared" si="7"/>
        <v>14.048004109088721</v>
      </c>
    </row>
    <row r="19" spans="1:20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ref="L19:L24" si="8">M31/E31</f>
        <v>2.8514810350969713E-2</v>
      </c>
      <c r="M19" s="118">
        <f t="shared" si="3"/>
        <v>749251140.03387618</v>
      </c>
      <c r="N19" s="10">
        <f t="shared" si="4"/>
        <v>-5.6843176825219262</v>
      </c>
      <c r="O19" s="10">
        <f t="shared" si="5"/>
        <v>8.3120466058486979</v>
      </c>
      <c r="R19" s="7">
        <f t="shared" si="6"/>
        <v>2008</v>
      </c>
      <c r="S19" s="154">
        <f>SUM(M31:M34)</f>
        <v>4586147111.9260826</v>
      </c>
      <c r="T19" s="10">
        <f t="shared" si="7"/>
        <v>12.973894515371059</v>
      </c>
    </row>
    <row r="20" spans="1:20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8"/>
        <v>2.7565614609602059E-2</v>
      </c>
      <c r="M20" s="118">
        <f t="shared" si="3"/>
        <v>783206031.3593334</v>
      </c>
      <c r="N20" s="10">
        <f t="shared" si="4"/>
        <v>4.5318437985856113</v>
      </c>
      <c r="O20" s="10">
        <f t="shared" si="5"/>
        <v>9.907128291388652</v>
      </c>
      <c r="R20" s="7">
        <f t="shared" si="6"/>
        <v>2009</v>
      </c>
      <c r="S20" s="154">
        <f>SUM(M35:M38)</f>
        <v>4988453310.3900852</v>
      </c>
      <c r="T20" s="10">
        <f t="shared" si="7"/>
        <v>8.7722043939197309</v>
      </c>
    </row>
    <row r="21" spans="1:20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L21">
        <f t="shared" si="8"/>
        <v>2.7768238933294213E-2</v>
      </c>
      <c r="M21" s="118">
        <f t="shared" si="3"/>
        <v>812474788.85022235</v>
      </c>
      <c r="N21" s="10">
        <f t="shared" si="4"/>
        <v>3.737044445391982</v>
      </c>
      <c r="O21" s="10">
        <f t="shared" si="5"/>
        <v>11.569629566917216</v>
      </c>
      <c r="R21" s="7">
        <f t="shared" si="6"/>
        <v>2010</v>
      </c>
      <c r="S21" s="154">
        <f>SUM(M39:M42)</f>
        <v>5566691751.067812</v>
      </c>
      <c r="T21" s="10">
        <f t="shared" si="7"/>
        <v>11.591537590887262</v>
      </c>
    </row>
    <row r="22" spans="1:20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L22">
        <f t="shared" si="8"/>
        <v>2.9155986209972042E-2</v>
      </c>
      <c r="M22" s="118">
        <f t="shared" si="3"/>
        <v>872274812.06470203</v>
      </c>
      <c r="N22" s="10">
        <f t="shared" si="4"/>
        <v>7.3602312385724584</v>
      </c>
      <c r="O22" s="10">
        <f t="shared" si="5"/>
        <v>9.8018937475526027</v>
      </c>
      <c r="R22" s="7">
        <f t="shared" si="6"/>
        <v>2011</v>
      </c>
      <c r="S22" s="154">
        <f>SUM(M43:M46)</f>
        <v>6111728281.5186949</v>
      </c>
      <c r="T22" s="10">
        <f>(S22-S21)/S21*100</f>
        <v>9.7910312771734329</v>
      </c>
    </row>
    <row r="23" spans="1:20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 t="shared" si="8"/>
        <v>2.7758558284033102E-2</v>
      </c>
      <c r="M23" s="118">
        <f t="shared" si="3"/>
        <v>828062412.39902997</v>
      </c>
      <c r="N23" s="10">
        <f t="shared" si="4"/>
        <v>-5.0686319327529272</v>
      </c>
      <c r="O23" s="10">
        <f t="shared" si="5"/>
        <v>10.518672332162279</v>
      </c>
      <c r="R23" s="7">
        <f t="shared" si="6"/>
        <v>2012</v>
      </c>
      <c r="S23" s="154">
        <f>SUM(M47:M50)</f>
        <v>6615685038.4395123</v>
      </c>
      <c r="T23" s="10">
        <f>(S23-S22)/S22*100</f>
        <v>8.2457323641945326</v>
      </c>
    </row>
    <row r="24" spans="1:20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L24">
        <f t="shared" si="8"/>
        <v>2.9520196931433668E-2</v>
      </c>
      <c r="M24" s="118">
        <f t="shared" si="3"/>
        <v>864372065.16496658</v>
      </c>
      <c r="N24" s="10">
        <f t="shared" si="4"/>
        <v>4.3848932426170277</v>
      </c>
      <c r="O24" s="10">
        <f t="shared" si="5"/>
        <v>10.363305510398241</v>
      </c>
      <c r="R24" s="7">
        <f t="shared" si="6"/>
        <v>2013</v>
      </c>
      <c r="S24" s="154">
        <f>SUM(M51:M54)</f>
        <v>7225309727.00564</v>
      </c>
      <c r="T24" s="10">
        <f>(S24-S23)/S23*100</f>
        <v>9.2148384486865513</v>
      </c>
    </row>
    <row r="25" spans="1:20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L25">
        <f>L37/G37</f>
        <v>2.8159655130830248E-2</v>
      </c>
      <c r="M25" s="118">
        <f t="shared" si="3"/>
        <v>895161791.87746906</v>
      </c>
      <c r="N25" s="10">
        <f t="shared" si="4"/>
        <v>3.5620918298217119</v>
      </c>
      <c r="O25" s="10">
        <f t="shared" si="5"/>
        <v>10.177177699785815</v>
      </c>
    </row>
    <row r="26" spans="1:20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L26">
        <f>AVERAGE(L19:L25)</f>
        <v>2.8349008635733579E-2</v>
      </c>
      <c r="M26" s="118">
        <f t="shared" si="3"/>
        <v>971847954.86469555</v>
      </c>
      <c r="N26" s="10">
        <f t="shared" si="4"/>
        <v>8.5667377320013429</v>
      </c>
      <c r="O26" s="10">
        <f t="shared" si="5"/>
        <v>11.415340833274865</v>
      </c>
      <c r="Q26" s="159">
        <f>M26/E26</f>
        <v>2.8349008635733579E-2</v>
      </c>
    </row>
    <row r="27" spans="1:20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934370396.06990397</v>
      </c>
      <c r="N27" s="10">
        <f t="shared" si="4"/>
        <v>-3.8563191502532255</v>
      </c>
      <c r="O27" s="10">
        <f t="shared" si="5"/>
        <v>12.838160756854386</v>
      </c>
      <c r="Q27" s="159">
        <f t="shared" ref="Q27:Q38" si="9">M27/E27</f>
        <v>2.8349008635733579E-2</v>
      </c>
    </row>
    <row r="28" spans="1:20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983285361.39117181</v>
      </c>
      <c r="N28" s="10">
        <f t="shared" si="4"/>
        <v>5.2350722504706066</v>
      </c>
      <c r="O28" s="10">
        <f t="shared" si="5"/>
        <v>13.757188717512575</v>
      </c>
      <c r="Q28" s="159">
        <f>M28/E28</f>
        <v>2.8349008635733579E-2</v>
      </c>
    </row>
    <row r="29" spans="1:20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1025509558.3758469</v>
      </c>
      <c r="N29" s="10">
        <f t="shared" si="4"/>
        <v>4.2941956264797243</v>
      </c>
      <c r="O29" s="10">
        <f t="shared" si="5"/>
        <v>14.561363954664856</v>
      </c>
      <c r="Q29" s="159">
        <f t="shared" si="9"/>
        <v>2.8349008635733579E-2</v>
      </c>
    </row>
    <row r="30" spans="1:20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1116309779.3604889</v>
      </c>
      <c r="N30" s="10">
        <f t="shared" si="4"/>
        <v>8.854156476946649</v>
      </c>
      <c r="O30" s="10">
        <f t="shared" si="5"/>
        <v>14.864652826882358</v>
      </c>
      <c r="Q30" s="159">
        <f t="shared" si="9"/>
        <v>2.8349008635733579E-2</v>
      </c>
    </row>
    <row r="31" spans="1:20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25767539</v>
      </c>
      <c r="M31" s="118">
        <f t="shared" ref="M31:M38" si="10">L31*K31</f>
        <v>1068407555.2973433</v>
      </c>
      <c r="N31" s="10">
        <f t="shared" si="4"/>
        <v>-4.2911228539615456</v>
      </c>
      <c r="O31" s="10">
        <f t="shared" si="5"/>
        <v>14.345184713815723</v>
      </c>
      <c r="P31" s="129"/>
      <c r="Q31" s="159">
        <f t="shared" si="9"/>
        <v>2.8514810350969713E-2</v>
      </c>
      <c r="R31" s="10"/>
      <c r="S31" s="10"/>
    </row>
    <row r="32" spans="1:20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24544885</v>
      </c>
      <c r="M32" s="118">
        <f t="shared" si="10"/>
        <v>1085543445.4966323</v>
      </c>
      <c r="N32" s="10">
        <f t="shared" si="4"/>
        <v>1.6038720537239255</v>
      </c>
      <c r="O32" s="10">
        <f t="shared" si="5"/>
        <v>10.399634543606318</v>
      </c>
      <c r="P32" s="129"/>
      <c r="Q32" s="159">
        <f t="shared" si="9"/>
        <v>2.7565614609602059E-2</v>
      </c>
      <c r="R32" s="10"/>
      <c r="S32" s="10"/>
    </row>
    <row r="33" spans="1:19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24142146</v>
      </c>
      <c r="M33" s="118">
        <f t="shared" si="10"/>
        <v>1146832578.2410617</v>
      </c>
      <c r="N33" s="10">
        <f t="shared" si="4"/>
        <v>5.6459401048098803</v>
      </c>
      <c r="O33" s="10">
        <f t="shared" si="5"/>
        <v>11.830510878646557</v>
      </c>
      <c r="P33" s="129"/>
      <c r="Q33" s="159">
        <f t="shared" si="9"/>
        <v>2.7768238933294213E-2</v>
      </c>
      <c r="R33" s="10"/>
      <c r="S33" s="10"/>
    </row>
    <row r="34" spans="1:19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26222659</v>
      </c>
      <c r="M34" s="118">
        <f t="shared" si="10"/>
        <v>1285363532.8910449</v>
      </c>
      <c r="N34" s="10">
        <f t="shared" si="4"/>
        <v>12.07944012738573</v>
      </c>
      <c r="O34" s="10">
        <f t="shared" si="5"/>
        <v>15.143982132576445</v>
      </c>
      <c r="P34" s="129"/>
      <c r="Q34" s="159">
        <f t="shared" si="9"/>
        <v>2.9155986209972042E-2</v>
      </c>
      <c r="R34" s="10"/>
      <c r="S34" s="10"/>
    </row>
    <row r="35" spans="1:19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23394479</v>
      </c>
      <c r="M35" s="118">
        <f t="shared" si="10"/>
        <v>1135808634.2445023</v>
      </c>
      <c r="N35" s="10">
        <f t="shared" si="4"/>
        <v>-11.635221851219248</v>
      </c>
      <c r="O35" s="10">
        <f t="shared" si="5"/>
        <v>6.3085550652438984</v>
      </c>
      <c r="P35" s="129"/>
      <c r="Q35" s="159">
        <f t="shared" si="9"/>
        <v>2.7758558284033102E-2</v>
      </c>
      <c r="R35" s="10"/>
      <c r="S35" s="10"/>
    </row>
    <row r="36" spans="1:19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24542541</v>
      </c>
      <c r="M36" s="118">
        <f t="shared" si="10"/>
        <v>1242236581.4928117</v>
      </c>
      <c r="N36" s="10">
        <f t="shared" si="4"/>
        <v>9.370235798489178</v>
      </c>
      <c r="O36" s="10">
        <f t="shared" si="5"/>
        <v>14.434533840743038</v>
      </c>
      <c r="P36" s="129"/>
      <c r="Q36" s="159">
        <f t="shared" si="9"/>
        <v>2.9520196931433668E-2</v>
      </c>
      <c r="R36" s="10"/>
      <c r="S36" s="10"/>
    </row>
    <row r="37" spans="1:19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23524391</v>
      </c>
      <c r="M37" s="118">
        <f t="shared" si="10"/>
        <v>1261073282.590791</v>
      </c>
      <c r="N37" s="10">
        <f t="shared" ref="N37:N45" si="11">(M37-M36)/M36*100</f>
        <v>1.5163537589066167</v>
      </c>
      <c r="O37" s="10">
        <f t="shared" ref="O37:O45" si="12">(M37-M33)/M33*100</f>
        <v>9.9614108037412379</v>
      </c>
      <c r="Q37" s="159">
        <f t="shared" si="9"/>
        <v>2.8159655130830252E-2</v>
      </c>
    </row>
    <row r="38" spans="1:19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25179124</v>
      </c>
      <c r="M38" s="118">
        <f t="shared" si="10"/>
        <v>1349334812.0619805</v>
      </c>
      <c r="N38" s="10">
        <f t="shared" si="11"/>
        <v>6.9989215289584186</v>
      </c>
      <c r="O38" s="10">
        <f t="shared" si="12"/>
        <v>4.9769016728715778</v>
      </c>
      <c r="Q38" s="159">
        <f t="shared" si="9"/>
        <v>2.7922107672601761E-2</v>
      </c>
    </row>
    <row r="39" spans="1:19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1300385705.0697644</v>
      </c>
      <c r="N39" s="10">
        <f t="shared" si="11"/>
        <v>-3.6276472343743009</v>
      </c>
      <c r="O39" s="10">
        <f t="shared" si="12"/>
        <v>14.489859106832078</v>
      </c>
      <c r="Q39" s="159">
        <f>(Q27+Q31+Q35)/3</f>
        <v>2.8207459090245465E-2</v>
      </c>
    </row>
    <row r="40" spans="1:19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/>
      <c r="I40" s="10"/>
      <c r="J40" s="10"/>
      <c r="K40" s="10"/>
      <c r="L40" s="119"/>
      <c r="M40" s="158">
        <f t="shared" si="13"/>
        <v>1352872365.346066</v>
      </c>
      <c r="N40" s="10">
        <f t="shared" si="11"/>
        <v>4.0362378694008916</v>
      </c>
      <c r="O40" s="10">
        <f t="shared" si="12"/>
        <v>8.9061766093139738</v>
      </c>
      <c r="Q40" s="159">
        <f t="shared" ref="Q40:Q57" si="14">(Q28+Q32+Q36)/3</f>
        <v>2.8478273392256434E-2</v>
      </c>
    </row>
    <row r="41" spans="1:19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3"/>
        <v>1392248258.3330677</v>
      </c>
      <c r="N41" s="10">
        <f t="shared" si="11"/>
        <v>2.9105401215678812</v>
      </c>
      <c r="O41" s="10">
        <f t="shared" si="12"/>
        <v>10.401851942560105</v>
      </c>
      <c r="Q41" s="159">
        <f t="shared" si="14"/>
        <v>2.8092300899952682E-2</v>
      </c>
    </row>
    <row r="42" spans="1:19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3"/>
        <v>1521185422.3189135</v>
      </c>
      <c r="N42" s="10">
        <f t="shared" si="11"/>
        <v>9.2610756173774398</v>
      </c>
      <c r="O42" s="10">
        <f t="shared" si="12"/>
        <v>12.735950241609803</v>
      </c>
      <c r="Q42" s="159">
        <f t="shared" si="14"/>
        <v>2.8475700839435791E-2</v>
      </c>
    </row>
    <row r="43" spans="1:19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319157834000.00006</v>
      </c>
      <c r="E43" s="118">
        <f>'COMP Durban'!E43</f>
        <v>50668231130.080505</v>
      </c>
      <c r="F43" s="119"/>
      <c r="G43" s="119"/>
      <c r="H43" s="10"/>
      <c r="I43" s="10"/>
      <c r="J43" s="10"/>
      <c r="K43" s="10"/>
      <c r="L43" s="119"/>
      <c r="M43" s="158">
        <f t="shared" si="13"/>
        <v>1426831368.4144645</v>
      </c>
      <c r="N43" s="10">
        <f t="shared" si="11"/>
        <v>-6.2026661917792065</v>
      </c>
      <c r="O43" s="10">
        <f t="shared" si="12"/>
        <v>9.7237045018052104</v>
      </c>
      <c r="Q43" s="159">
        <f t="shared" si="14"/>
        <v>2.8160275908416094E-2</v>
      </c>
    </row>
    <row r="44" spans="1:19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331698052999.99994</v>
      </c>
      <c r="E44" s="118">
        <f>'COMP Durban'!E44</f>
        <v>52724623007.723541</v>
      </c>
      <c r="F44" s="119"/>
      <c r="G44" s="119"/>
      <c r="H44" s="10"/>
      <c r="I44" s="10"/>
      <c r="J44" s="10"/>
      <c r="K44" s="10"/>
      <c r="L44" s="119"/>
      <c r="M44" s="158">
        <f t="shared" si="13"/>
        <v>1503778040.3695557</v>
      </c>
      <c r="N44" s="10">
        <f t="shared" si="11"/>
        <v>5.3928357378767586</v>
      </c>
      <c r="O44" s="10">
        <f t="shared" si="12"/>
        <v>11.15446503964089</v>
      </c>
      <c r="Q44" s="159">
        <f t="shared" si="14"/>
        <v>2.8521361644430723E-2</v>
      </c>
    </row>
    <row r="45" spans="1:19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343500294000</v>
      </c>
      <c r="E45" s="118">
        <f>'COMP Durban'!E45</f>
        <v>54482803008.962234</v>
      </c>
      <c r="F45" s="119"/>
      <c r="G45" s="119"/>
      <c r="H45" s="10"/>
      <c r="I45" s="10"/>
      <c r="J45" s="10"/>
      <c r="K45" s="10"/>
      <c r="L45" s="119"/>
      <c r="M45" s="158">
        <f t="shared" si="13"/>
        <v>1525885243.6674719</v>
      </c>
      <c r="N45" s="10">
        <f t="shared" si="11"/>
        <v>1.4701107945746632</v>
      </c>
      <c r="O45" s="10">
        <f t="shared" si="12"/>
        <v>9.5986462568397943</v>
      </c>
      <c r="Q45" s="159">
        <f t="shared" si="14"/>
        <v>2.800673165469238E-2</v>
      </c>
    </row>
    <row r="46" spans="1:19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363754350000.00006</v>
      </c>
      <c r="E46" s="118">
        <f>'COMP Durban'!E46</f>
        <v>58041854289.884926</v>
      </c>
      <c r="F46" s="119"/>
      <c r="G46" s="119"/>
      <c r="H46" s="10"/>
      <c r="I46" s="10"/>
      <c r="J46" s="10"/>
      <c r="K46" s="10"/>
      <c r="L46" s="119"/>
      <c r="M46" s="158">
        <f t="shared" ref="M46:M48" si="15">E46*Q46</f>
        <v>1655233629.0672023</v>
      </c>
      <c r="N46" s="10">
        <f t="shared" ref="N46:N48" si="16">(M46-M45)/M45*100</f>
        <v>8.4769405783649248</v>
      </c>
      <c r="O46" s="10">
        <f t="shared" ref="O46:O48" si="17">(M46-M42)/M42*100</f>
        <v>8.81208857128963</v>
      </c>
      <c r="Q46" s="159">
        <f t="shared" si="14"/>
        <v>2.8517931574003199E-2</v>
      </c>
    </row>
    <row r="47" spans="1:19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si="15"/>
        <v>1545324546.1482441</v>
      </c>
      <c r="N47" s="10">
        <f t="shared" si="16"/>
        <v>-6.6400948475712669</v>
      </c>
      <c r="O47" s="10">
        <f t="shared" si="17"/>
        <v>8.3046378399609093</v>
      </c>
      <c r="Q47" s="159">
        <f t="shared" si="14"/>
        <v>2.8042097760898221E-2</v>
      </c>
    </row>
    <row r="48" spans="1:19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si="15"/>
        <v>1646110289.3358853</v>
      </c>
      <c r="N48" s="10">
        <f t="shared" si="16"/>
        <v>6.5219790521578043</v>
      </c>
      <c r="O48" s="10">
        <f t="shared" si="17"/>
        <v>9.4649772203982447</v>
      </c>
      <c r="Q48" s="159">
        <f t="shared" si="14"/>
        <v>2.8839943989373607E-2</v>
      </c>
    </row>
    <row r="49" spans="1:17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:M50" si="18">E49*Q49</f>
        <v>1648559617.0293643</v>
      </c>
      <c r="N49" s="10">
        <f t="shared" ref="N49:N50" si="19">(M49-M48)/M48*100</f>
        <v>0.14879487172558953</v>
      </c>
      <c r="O49" s="10">
        <f t="shared" ref="O49:O50" si="20">(M49-M45)/M45*100</f>
        <v>8.0395543420450188</v>
      </c>
      <c r="Q49" s="159">
        <f t="shared" si="14"/>
        <v>2.8086229228491771E-2</v>
      </c>
    </row>
    <row r="50" spans="1:17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si="18"/>
        <v>1775690585.926019</v>
      </c>
      <c r="N50" s="10">
        <f t="shared" si="19"/>
        <v>7.7116391535623867</v>
      </c>
      <c r="O50" s="10">
        <f t="shared" si="20"/>
        <v>7.27733866346707</v>
      </c>
      <c r="Q50" s="159">
        <f t="shared" si="14"/>
        <v>2.8305246695346915E-2</v>
      </c>
    </row>
    <row r="51" spans="1:17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ref="M51:M57" si="21">E51*Q51</f>
        <v>1688338972.1520698</v>
      </c>
      <c r="N51" s="10">
        <f t="shared" ref="N51:N55" si="22">(M51-M50)/M50*100</f>
        <v>-4.9193037608179608</v>
      </c>
      <c r="O51" s="10">
        <f t="shared" ref="O51:O55" si="23">(M51-M47)/M47*100</f>
        <v>9.2546530992659317</v>
      </c>
      <c r="Q51" s="159">
        <f t="shared" si="14"/>
        <v>2.8136610919853259E-2</v>
      </c>
    </row>
    <row r="52" spans="1:17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ref="M52:M57" si="24">E52*Q52</f>
        <v>1791534869.2209153</v>
      </c>
      <c r="N52" s="10">
        <f t="shared" ref="N52:N57" si="25">(M52-M51)/M51*100</f>
        <v>6.1122735878865084</v>
      </c>
      <c r="O52" s="10">
        <f t="shared" ref="O52:O57" si="26">(M52-M48)/M48*100</f>
        <v>8.8344372079528668</v>
      </c>
      <c r="Q52" s="159">
        <f t="shared" si="14"/>
        <v>2.8613193008686921E-2</v>
      </c>
    </row>
    <row r="53" spans="1:17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si="24"/>
        <v>1799021527.2690129</v>
      </c>
      <c r="N53" s="10">
        <f t="shared" si="25"/>
        <v>0.41789072469202532</v>
      </c>
      <c r="O53" s="10">
        <f t="shared" si="26"/>
        <v>9.1268710385357288</v>
      </c>
      <c r="Q53" s="159">
        <f t="shared" si="14"/>
        <v>2.8061753927712277E-2</v>
      </c>
    </row>
    <row r="54" spans="1:17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si="24"/>
        <v>1946414358.3636415</v>
      </c>
      <c r="N54" s="10">
        <f t="shared" si="25"/>
        <v>8.1929442677863236</v>
      </c>
      <c r="O54" s="10">
        <f t="shared" si="26"/>
        <v>9.61450005934398</v>
      </c>
      <c r="Q54" s="159">
        <f t="shared" si="14"/>
        <v>2.8432959702928636E-2</v>
      </c>
    </row>
    <row r="55" spans="1:17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407734802000</v>
      </c>
      <c r="E55" s="118">
        <f>'COMP Durban'!E55</f>
        <v>64811828311.006371</v>
      </c>
      <c r="F55" s="119"/>
      <c r="G55" s="119"/>
      <c r="H55" s="10"/>
      <c r="I55" s="10"/>
      <c r="J55" s="10"/>
      <c r="K55" s="10"/>
      <c r="L55" s="119"/>
      <c r="M55" s="158">
        <f t="shared" si="24"/>
        <v>1822054596.3725801</v>
      </c>
      <c r="N55" s="10">
        <f t="shared" si="25"/>
        <v>-6.3891720412302764</v>
      </c>
      <c r="O55" s="10">
        <f t="shared" si="26"/>
        <v>7.9199512909464715</v>
      </c>
      <c r="Q55" s="159">
        <f t="shared" si="14"/>
        <v>2.8112994863055855E-2</v>
      </c>
    </row>
    <row r="56" spans="1:17">
      <c r="A56" t="str">
        <f>'COMP Durban'!A56</f>
        <v>2014q2</v>
      </c>
      <c r="B56" s="7">
        <v>39679.286244765506</v>
      </c>
      <c r="C56" s="7">
        <v>242968.67667019999</v>
      </c>
      <c r="D56" s="118">
        <f>'COMP Durban'!D56</f>
        <v>424669250000</v>
      </c>
      <c r="E56" s="118">
        <f>'COMP Durban'!E56</f>
        <v>67584985097.765541</v>
      </c>
      <c r="F56" s="119"/>
      <c r="G56" s="119"/>
      <c r="H56" s="10"/>
      <c r="I56" s="10"/>
      <c r="J56" s="10"/>
      <c r="K56" s="10"/>
      <c r="L56" s="119"/>
      <c r="M56" s="158">
        <f t="shared" si="24"/>
        <v>1936861736.513545</v>
      </c>
      <c r="N56" s="10">
        <f t="shared" si="25"/>
        <v>6.3009714620806472</v>
      </c>
      <c r="O56" s="10">
        <f t="shared" si="26"/>
        <v>8.1118637314510114</v>
      </c>
      <c r="Q56" s="159">
        <f t="shared" si="14"/>
        <v>2.8658166214163752E-2</v>
      </c>
    </row>
    <row r="57" spans="1:17">
      <c r="A57" t="str">
        <f>'COMP Durban'!A57</f>
        <v>2014q3</v>
      </c>
      <c r="B57" s="7">
        <v>39679.286244765506</v>
      </c>
      <c r="C57" s="7">
        <v>242968.67667019999</v>
      </c>
      <c r="D57" s="118">
        <f>'COMP Durban'!D57</f>
        <v>435771220000</v>
      </c>
      <c r="E57" s="118">
        <f>'COMP Durban'!E57</f>
        <v>68961381431.477432</v>
      </c>
      <c r="F57" s="119"/>
      <c r="G57" s="119"/>
      <c r="H57" s="10"/>
      <c r="I57" s="10"/>
      <c r="J57" s="10"/>
      <c r="K57" s="10"/>
      <c r="L57" s="119"/>
      <c r="M57" s="158">
        <f t="shared" si="24"/>
        <v>1934475129.1104772</v>
      </c>
      <c r="N57" s="10">
        <f t="shared" si="25"/>
        <v>-0.12322032895150527</v>
      </c>
      <c r="O57" s="10">
        <f t="shared" si="26"/>
        <v>7.5292929955701133</v>
      </c>
      <c r="Q57" s="159">
        <f t="shared" si="14"/>
        <v>2.8051571603632142E-2</v>
      </c>
    </row>
    <row r="58" spans="1:17">
      <c r="M58" s="10"/>
    </row>
    <row r="59" spans="1:17">
      <c r="M59" s="10"/>
    </row>
    <row r="60" spans="1:17">
      <c r="M60" s="10"/>
    </row>
    <row r="61" spans="1:17">
      <c r="M61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54"/>
  <sheetViews>
    <sheetView workbookViewId="0">
      <selection sqref="A1:H1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229" t="s">
        <v>93</v>
      </c>
      <c r="B1" s="230"/>
      <c r="C1" s="230"/>
      <c r="D1" s="230"/>
      <c r="E1" s="230"/>
      <c r="F1" s="230"/>
      <c r="G1" s="230"/>
      <c r="H1" s="231"/>
    </row>
    <row r="2" spans="1:8" ht="21" customHeight="1" thickBot="1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>
      <c r="A3" t="s">
        <v>45</v>
      </c>
      <c r="B3" s="10">
        <v>3.6457510313134045</v>
      </c>
      <c r="C3" s="10">
        <v>3.9689510586450725</v>
      </c>
      <c r="D3" s="126">
        <f>'COMP Durban'!O11</f>
        <v>10.730962224922994</v>
      </c>
      <c r="E3" s="126">
        <f>'COMP PMB'!O11</f>
        <v>10.730962224923001</v>
      </c>
      <c r="F3" s="126">
        <f>'COMP RBay'!O11</f>
        <v>10.730962224922996</v>
      </c>
      <c r="G3" s="126">
        <f>'COMP Port Shepstone'!O11</f>
        <v>10.730962224923012</v>
      </c>
      <c r="H3" s="126">
        <f>'COMP Newcastle'!O11</f>
        <v>10.730962224923015</v>
      </c>
    </row>
    <row r="4" spans="1:8" hidden="1">
      <c r="A4" t="s">
        <v>46</v>
      </c>
      <c r="B4" s="10">
        <v>3.2248674843819538</v>
      </c>
      <c r="C4" s="10">
        <v>3.7394053940001082</v>
      </c>
      <c r="D4" s="126">
        <f>'COMP Durban'!O12</f>
        <v>10.169359075421077</v>
      </c>
      <c r="E4" s="126">
        <f>'COMP PMB'!O12</f>
        <v>10.169359075421065</v>
      </c>
      <c r="F4" s="126">
        <f>'COMP RBay'!O12</f>
        <v>10.169359075421088</v>
      </c>
      <c r="G4" s="126">
        <f>'COMP Port Shepstone'!O12</f>
        <v>10.169359075421072</v>
      </c>
      <c r="H4" s="126">
        <f>'COMP Newcastle'!O12</f>
        <v>10.169359075421076</v>
      </c>
    </row>
    <row r="5" spans="1:8" hidden="1">
      <c r="A5" t="s">
        <v>47</v>
      </c>
      <c r="B5" s="10">
        <v>3.0148947252122542</v>
      </c>
      <c r="C5" s="10">
        <v>3.1974859322725937</v>
      </c>
      <c r="D5" s="126">
        <f>'COMP Durban'!O13</f>
        <v>9.2708688320020656</v>
      </c>
      <c r="E5" s="126">
        <f>'COMP PMB'!O13</f>
        <v>9.2708688320020478</v>
      </c>
      <c r="F5" s="126">
        <f>'COMP RBay'!O13</f>
        <v>9.2708688320020638</v>
      </c>
      <c r="G5" s="126">
        <f>'COMP Port Shepstone'!O13</f>
        <v>9.270868832002062</v>
      </c>
      <c r="H5" s="126">
        <f>'COMP Newcastle'!O13</f>
        <v>9.2708688320020674</v>
      </c>
    </row>
    <row r="6" spans="1:8" hidden="1">
      <c r="A6" t="s">
        <v>44</v>
      </c>
      <c r="B6" s="10">
        <v>2.6323663627217297</v>
      </c>
      <c r="C6" s="10">
        <v>2.5595685221363147</v>
      </c>
      <c r="D6" s="126">
        <f>'COMP Durban'!O14</f>
        <v>10.978197530775729</v>
      </c>
      <c r="E6" s="126">
        <f>'COMP PMB'!O14</f>
        <v>10.97819753077572</v>
      </c>
      <c r="F6" s="126">
        <f>'COMP RBay'!O14</f>
        <v>10.978197530775734</v>
      </c>
      <c r="G6" s="126">
        <f>'COMP Port Shepstone'!O14</f>
        <v>10.978197530775724</v>
      </c>
      <c r="H6" s="126">
        <f>'COMP Newcastle'!O14</f>
        <v>10.978197530775725</v>
      </c>
    </row>
    <row r="7" spans="1:8" hidden="1">
      <c r="A7" t="s">
        <v>40</v>
      </c>
      <c r="B7" s="10">
        <v>3.4883927203936307</v>
      </c>
      <c r="C7" s="10">
        <v>2.8880730557693979</v>
      </c>
      <c r="D7" s="126">
        <f>'COMP Durban'!O15</f>
        <v>9.4232467055696869</v>
      </c>
      <c r="E7" s="126">
        <f>'COMP PMB'!O15</f>
        <v>9.4232467055696887</v>
      </c>
      <c r="F7" s="126">
        <f>'COMP RBay'!O15</f>
        <v>9.4232467055696905</v>
      </c>
      <c r="G7" s="126">
        <f>'COMP Port Shepstone'!O15</f>
        <v>9.423246705569678</v>
      </c>
      <c r="H7" s="126">
        <f>'COMP Newcastle'!O15</f>
        <v>9.4232467055696887</v>
      </c>
    </row>
    <row r="8" spans="1:8" hidden="1">
      <c r="A8" t="s">
        <v>42</v>
      </c>
      <c r="B8" s="10">
        <v>3.9786200957136599</v>
      </c>
      <c r="C8" s="10">
        <v>3.3240007089239834</v>
      </c>
      <c r="D8" s="126">
        <f>'COMP Durban'!O16</f>
        <v>8.573273835793211</v>
      </c>
      <c r="E8" s="126">
        <f>'COMP PMB'!O16</f>
        <v>8.5732738357932039</v>
      </c>
      <c r="F8" s="126">
        <f>'COMP RBay'!O16</f>
        <v>8.5732738357932057</v>
      </c>
      <c r="G8" s="126">
        <f>'COMP Port Shepstone'!O16</f>
        <v>8.5732738357932003</v>
      </c>
      <c r="H8" s="126">
        <f>'COMP Newcastle'!O16</f>
        <v>8.5732738357932163</v>
      </c>
    </row>
    <row r="9" spans="1:8" hidden="1">
      <c r="A9" t="s">
        <v>43</v>
      </c>
      <c r="B9" s="10">
        <v>5.5693266247199791</v>
      </c>
      <c r="C9" s="10">
        <v>5.6802013461114367</v>
      </c>
      <c r="D9" s="126">
        <f>'COMP Durban'!O17</f>
        <v>8.7137319173979648</v>
      </c>
      <c r="E9" s="126">
        <f>'COMP PMB'!O17</f>
        <v>8.7137319173979613</v>
      </c>
      <c r="F9" s="126">
        <f>'COMP RBay'!O17</f>
        <v>8.7137319173979613</v>
      </c>
      <c r="G9" s="126">
        <f>'COMP Port Shepstone'!O17</f>
        <v>8.7137319173979719</v>
      </c>
      <c r="H9" s="126">
        <f>'COMP Newcastle'!O17</f>
        <v>8.7137319173979577</v>
      </c>
    </row>
    <row r="10" spans="1:8" hidden="1">
      <c r="A10" t="s">
        <v>41</v>
      </c>
      <c r="B10" s="10">
        <v>6.3290770737185902</v>
      </c>
      <c r="C10" s="10">
        <v>6.7089674765058751</v>
      </c>
      <c r="D10" s="126">
        <f>'COMP Durban'!O18</f>
        <v>11.416285816748948</v>
      </c>
      <c r="E10" s="126">
        <f>'COMP PMB'!O18</f>
        <v>11.416285816748974</v>
      </c>
      <c r="F10" s="126">
        <f>'COMP RBay'!O18</f>
        <v>11.416285816748955</v>
      </c>
      <c r="G10" s="126">
        <f>'COMP Port Shepstone'!O18</f>
        <v>11.416285816748967</v>
      </c>
      <c r="H10" s="126">
        <f>'COMP Newcastle'!O18</f>
        <v>11.416285816748958</v>
      </c>
    </row>
    <row r="11" spans="1:8" hidden="1">
      <c r="A11" t="s">
        <v>37</v>
      </c>
      <c r="B11" s="10">
        <v>5.6958586733294982</v>
      </c>
      <c r="C11" s="10">
        <v>5.9824547573235183</v>
      </c>
      <c r="D11" s="126">
        <f>'COMP Durban'!O19</f>
        <v>8.3120466058487157</v>
      </c>
      <c r="E11" s="126">
        <f>'COMP PMB'!O19</f>
        <v>8.3120466058487104</v>
      </c>
      <c r="F11" s="126">
        <f>'COMP RBay'!O19</f>
        <v>8.3120466058487033</v>
      </c>
      <c r="G11" s="126">
        <f>'COMP Port Shepstone'!O19</f>
        <v>8.3120466058487033</v>
      </c>
      <c r="H11" s="126">
        <f>'COMP Newcastle'!O19</f>
        <v>8.3120466058486979</v>
      </c>
    </row>
    <row r="12" spans="1:8" hidden="1">
      <c r="A12" t="s">
        <v>38</v>
      </c>
      <c r="B12" s="10">
        <v>4.7171256191376418</v>
      </c>
      <c r="C12" s="10">
        <v>4.7467272243916971</v>
      </c>
      <c r="D12" s="126">
        <f>'COMP Durban'!O20</f>
        <v>9.9071282913886609</v>
      </c>
      <c r="E12" s="126">
        <f>'COMP PMB'!O20</f>
        <v>9.9071282913886751</v>
      </c>
      <c r="F12" s="126">
        <f>'COMP RBay'!O20</f>
        <v>9.9071282913886609</v>
      </c>
      <c r="G12" s="126">
        <f>'COMP Port Shepstone'!O20</f>
        <v>9.9071282913886574</v>
      </c>
      <c r="H12" s="126">
        <f>'COMP Newcastle'!O20</f>
        <v>9.907128291388652</v>
      </c>
    </row>
    <row r="13" spans="1:8" hidden="1">
      <c r="A13" t="s">
        <v>39</v>
      </c>
      <c r="B13" s="10">
        <v>4.9098132822233609</v>
      </c>
      <c r="C13" s="10">
        <v>5.5989957383215021</v>
      </c>
      <c r="D13" s="126">
        <f>'COMP Durban'!O21</f>
        <v>11.569629566917197</v>
      </c>
      <c r="E13" s="126">
        <f>'COMP PMB'!O21</f>
        <v>11.569629566917214</v>
      </c>
      <c r="F13" s="126">
        <f>'COMP RBay'!O21</f>
        <v>11.569629566917198</v>
      </c>
      <c r="G13" s="126">
        <f>'COMP Port Shepstone'!O21</f>
        <v>11.569629566917195</v>
      </c>
      <c r="H13" s="126">
        <f>'COMP Newcastle'!O21</f>
        <v>11.569629566917216</v>
      </c>
    </row>
    <row r="14" spans="1:8" hidden="1">
      <c r="A14" t="s">
        <v>36</v>
      </c>
      <c r="B14" s="10">
        <v>4.5903459947577101</v>
      </c>
      <c r="C14" s="10">
        <v>4.9254158861275519</v>
      </c>
      <c r="D14" s="126">
        <f>'COMP Durban'!O22</f>
        <v>9.8018937475526062</v>
      </c>
      <c r="E14" s="126">
        <f>'COMP PMB'!O22</f>
        <v>9.8018937475525814</v>
      </c>
      <c r="F14" s="126">
        <f>'COMP RBay'!O22</f>
        <v>9.8018937475525902</v>
      </c>
      <c r="G14" s="126">
        <f>'COMP Port Shepstone'!O22</f>
        <v>9.8018937475525902</v>
      </c>
      <c r="H14" s="126">
        <f>'COMP Newcastle'!O22</f>
        <v>9.8018937475526027</v>
      </c>
    </row>
    <row r="15" spans="1:8" hidden="1">
      <c r="A15" t="s">
        <v>32</v>
      </c>
      <c r="B15" s="10">
        <v>4.8742677031940929</v>
      </c>
      <c r="C15" s="10">
        <v>5.1943521941517083</v>
      </c>
      <c r="D15" s="126">
        <f>'COMP Durban'!O23</f>
        <v>10.518672332162271</v>
      </c>
      <c r="E15" s="126">
        <f>'COMP PMB'!O23</f>
        <v>10.518672332162264</v>
      </c>
      <c r="F15" s="126">
        <f>'COMP RBay'!O23</f>
        <v>10.518672332162275</v>
      </c>
      <c r="G15" s="126">
        <f>'COMP Port Shepstone'!O23</f>
        <v>10.51867233216228</v>
      </c>
      <c r="H15" s="126">
        <f>'COMP Newcastle'!O23</f>
        <v>10.518672332162279</v>
      </c>
    </row>
    <row r="16" spans="1:8" hidden="1">
      <c r="A16" t="s">
        <v>34</v>
      </c>
      <c r="B16" s="10">
        <v>4.9323793980226238</v>
      </c>
      <c r="C16" s="10">
        <v>4.6367808674976212</v>
      </c>
      <c r="D16" s="126">
        <f>'COMP Durban'!O24</f>
        <v>10.363305510398227</v>
      </c>
      <c r="E16" s="126">
        <f>'COMP PMB'!O24</f>
        <v>10.363305510398234</v>
      </c>
      <c r="F16" s="126">
        <f>'COMP RBay'!O24</f>
        <v>10.363305510398241</v>
      </c>
      <c r="G16" s="126">
        <f>'COMP Port Shepstone'!O24</f>
        <v>10.363305510398238</v>
      </c>
      <c r="H16" s="126">
        <f>'COMP Newcastle'!O24</f>
        <v>10.363305510398241</v>
      </c>
    </row>
    <row r="17" spans="1:8" hidden="1">
      <c r="A17" t="s">
        <v>35</v>
      </c>
      <c r="B17" s="10">
        <v>4.8006505369454251</v>
      </c>
      <c r="C17" s="10">
        <v>4.5375046145013043</v>
      </c>
      <c r="D17" s="126">
        <f>'COMP Durban'!O25</f>
        <v>10.177177699785833</v>
      </c>
      <c r="E17" s="126">
        <f>'COMP PMB'!O25</f>
        <v>10.17717769978581</v>
      </c>
      <c r="F17" s="126">
        <f>'COMP RBay'!O25</f>
        <v>10.177177699785824</v>
      </c>
      <c r="G17" s="126">
        <f>'COMP Port Shepstone'!O25</f>
        <v>10.177177699785824</v>
      </c>
      <c r="H17" s="126">
        <f>'COMP Newcastle'!O25</f>
        <v>10.177177699785815</v>
      </c>
    </row>
    <row r="18" spans="1:8" hidden="1">
      <c r="A18" t="s">
        <v>33</v>
      </c>
      <c r="B18" s="10">
        <v>6.6219005788741594</v>
      </c>
      <c r="C18" s="10">
        <v>6.5008219766361259</v>
      </c>
      <c r="D18" s="126">
        <f>'COMP Durban'!O26</f>
        <v>11.415340833274854</v>
      </c>
      <c r="E18" s="126">
        <f>'COMP PMB'!O26</f>
        <v>11.415340833274866</v>
      </c>
      <c r="F18" s="126">
        <f>'COMP RBay'!O26</f>
        <v>11.415340833274866</v>
      </c>
      <c r="G18" s="126">
        <f>'COMP Port Shepstone'!O26</f>
        <v>11.415340833274861</v>
      </c>
      <c r="H18" s="126">
        <f>'COMP Newcastle'!O26</f>
        <v>11.415340833274865</v>
      </c>
    </row>
    <row r="19" spans="1:8" hidden="1">
      <c r="A19" s="120" t="s">
        <v>29</v>
      </c>
      <c r="B19" s="10">
        <v>5.7793772534141796</v>
      </c>
      <c r="C19" s="10">
        <v>5.8860921763640235</v>
      </c>
      <c r="D19" s="126">
        <f>'COMP Durban'!O27</f>
        <v>12.838160756854389</v>
      </c>
      <c r="E19" s="126">
        <f>'COMP PMB'!O27</f>
        <v>12.838160756854405</v>
      </c>
      <c r="F19" s="126">
        <f>'COMP RBay'!O27</f>
        <v>12.838160756854396</v>
      </c>
      <c r="G19" s="126">
        <f>'COMP Port Shepstone'!O27</f>
        <v>12.838160756854389</v>
      </c>
      <c r="H19" s="126">
        <f>'COMP Newcastle'!O27</f>
        <v>12.838160756854386</v>
      </c>
    </row>
    <row r="20" spans="1:8" hidden="1">
      <c r="A20" s="120" t="s">
        <v>30</v>
      </c>
      <c r="B20" s="10">
        <v>4.9481500370640603</v>
      </c>
      <c r="C20" s="10">
        <v>5.0768462465435515</v>
      </c>
      <c r="D20" s="126">
        <f>'COMP Durban'!O28</f>
        <v>13.757188717512575</v>
      </c>
      <c r="E20" s="126">
        <f>'COMP PMB'!O28</f>
        <v>13.757188717512573</v>
      </c>
      <c r="F20" s="126">
        <f>'COMP RBay'!O28</f>
        <v>13.75718871751257</v>
      </c>
      <c r="G20" s="126">
        <f>'COMP Port Shepstone'!O28</f>
        <v>13.757188717512578</v>
      </c>
      <c r="H20" s="126">
        <f>'COMP Newcastle'!O28</f>
        <v>13.757188717512575</v>
      </c>
    </row>
    <row r="21" spans="1:8" hidden="1">
      <c r="A21" s="120" t="s">
        <v>31</v>
      </c>
      <c r="B21" s="10">
        <v>5.0696361770337175</v>
      </c>
      <c r="C21" s="10">
        <v>4.9863487574572805</v>
      </c>
      <c r="D21" s="126">
        <f>'COMP Durban'!O29</f>
        <v>14.561363954664847</v>
      </c>
      <c r="E21" s="126">
        <f>'COMP PMB'!O29</f>
        <v>14.561363954664866</v>
      </c>
      <c r="F21" s="126">
        <f>'COMP RBay'!O29</f>
        <v>14.561363954664856</v>
      </c>
      <c r="G21" s="126">
        <f>'COMP Port Shepstone'!O29</f>
        <v>14.561363954664857</v>
      </c>
      <c r="H21" s="126">
        <f>'COMP Newcastle'!O29</f>
        <v>14.561363954664856</v>
      </c>
    </row>
    <row r="22" spans="1:8" hidden="1">
      <c r="A22" s="120" t="s">
        <v>21</v>
      </c>
      <c r="B22" s="10">
        <v>4.6478330110829829</v>
      </c>
      <c r="C22" s="10">
        <v>4.8198205762134707</v>
      </c>
      <c r="D22" s="126">
        <f>'COMP Durban'!O30</f>
        <v>14.864652826882372</v>
      </c>
      <c r="E22" s="126">
        <f>'COMP PMB'!O30</f>
        <v>14.864652826882374</v>
      </c>
      <c r="F22" s="126">
        <f>'COMP RBay'!O30</f>
        <v>14.864652826882372</v>
      </c>
      <c r="G22" s="126">
        <f>'COMP Port Shepstone'!O30</f>
        <v>14.864652826882377</v>
      </c>
      <c r="H22" s="126">
        <f>'COMP Newcastle'!O30</f>
        <v>14.864652826882358</v>
      </c>
    </row>
    <row r="23" spans="1:8">
      <c r="A23" s="122" t="str">
        <f>'COMP Durban'!A31</f>
        <v>2008q1</v>
      </c>
      <c r="B23" s="10">
        <f>('COMP Durban'!D31-'COMP Durban'!D27)/'COMP Durban'!D27*100</f>
        <v>14.123801408917169</v>
      </c>
      <c r="C23" s="10">
        <f>('COMP Durban'!E31-'COMP Durban'!E27)/'COMP Durban'!E27*100</f>
        <v>13.680315211925503</v>
      </c>
      <c r="D23" s="10">
        <f>'COMP Durban'!O31</f>
        <v>16.078577741576058</v>
      </c>
      <c r="E23" s="10">
        <f>'COMP PMB'!O31</f>
        <v>16.003668118680363</v>
      </c>
      <c r="F23" s="10">
        <f>'COMP RBay'!O31</f>
        <v>15.64921975953539</v>
      </c>
      <c r="G23" s="10">
        <f>'COMP Port Shepstone'!O31</f>
        <v>9.3791729767591256</v>
      </c>
      <c r="H23" s="10">
        <f>'COMP Newcastle'!O31</f>
        <v>14.345184713815723</v>
      </c>
    </row>
    <row r="24" spans="1:8">
      <c r="A24" s="122" t="str">
        <f>'COMP Durban'!A32</f>
        <v>2008q2</v>
      </c>
      <c r="B24" s="10">
        <f>('COMP Durban'!D32-'COMP Durban'!D28)/'COMP Durban'!D28*100</f>
        <v>14.007573188625502</v>
      </c>
      <c r="C24" s="10">
        <f>('COMP Durban'!E32-'COMP Durban'!E28)/'COMP Durban'!E28*100</f>
        <v>13.537109089827318</v>
      </c>
      <c r="D24" s="10">
        <f>'COMP Durban'!O32</f>
        <v>16.135710946553068</v>
      </c>
      <c r="E24" s="10">
        <f>'COMP PMB'!O32</f>
        <v>7.0606181457909285</v>
      </c>
      <c r="F24" s="10">
        <f>'COMP RBay'!O32</f>
        <v>25.223462328684487</v>
      </c>
      <c r="G24" s="10">
        <f>'COMP Port Shepstone'!O32</f>
        <v>4.8838630525202964</v>
      </c>
      <c r="H24" s="10">
        <f>'COMP Newcastle'!O32</f>
        <v>10.399634543606318</v>
      </c>
    </row>
    <row r="25" spans="1:8">
      <c r="A25" s="122" t="str">
        <f>'COMP Durban'!A33</f>
        <v>2008q3</v>
      </c>
      <c r="B25" s="10">
        <f>('COMP Durban'!D33-'COMP Durban'!D29)/'COMP Durban'!D29*100</f>
        <v>14.625064576883402</v>
      </c>
      <c r="C25" s="10">
        <f>('COMP Durban'!E33-'COMP Durban'!E29)/'COMP Durban'!E29*100</f>
        <v>14.169433872022323</v>
      </c>
      <c r="D25" s="10">
        <f>'COMP Durban'!O33</f>
        <v>15.872134746154268</v>
      </c>
      <c r="E25" s="10">
        <f>'COMP PMB'!O33</f>
        <v>9.8919616835323527</v>
      </c>
      <c r="F25" s="10">
        <f>'COMP RBay'!O33</f>
        <v>24.804411133660469</v>
      </c>
      <c r="G25" s="10">
        <f>'COMP Port Shepstone'!O33</f>
        <v>5.9875677676206545</v>
      </c>
      <c r="H25" s="10">
        <f>'COMP Newcastle'!O33</f>
        <v>11.830510878646557</v>
      </c>
    </row>
    <row r="26" spans="1:8">
      <c r="A26" s="122" t="str">
        <f>'COMP Durban'!A34</f>
        <v>2008q4</v>
      </c>
      <c r="B26" s="10">
        <f>('COMP Durban'!D34-'COMP Durban'!D30)/'COMP Durban'!D30*100</f>
        <v>12.222453115383463</v>
      </c>
      <c r="C26" s="10">
        <f>('COMP Durban'!E34-'COMP Durban'!E30)/'COMP Durban'!E30*100</f>
        <v>11.957034151454021</v>
      </c>
      <c r="D26" s="10">
        <f>'COMP Durban'!O34</f>
        <v>10.153384999988766</v>
      </c>
      <c r="E26" s="10">
        <f>'COMP PMB'!O34</f>
        <v>13.668803015103903</v>
      </c>
      <c r="F26" s="10">
        <f>'COMP RBay'!O34</f>
        <v>13.201160707711582</v>
      </c>
      <c r="G26" s="10">
        <f>'COMP Port Shepstone'!O34</f>
        <v>19.274204317241722</v>
      </c>
      <c r="H26" s="10">
        <f>'COMP Newcastle'!O34</f>
        <v>15.143982132576445</v>
      </c>
    </row>
    <row r="27" spans="1:8">
      <c r="A27" s="122" t="str">
        <f>'COMP Durban'!A35</f>
        <v>2009q1</v>
      </c>
      <c r="B27" s="10">
        <f>('COMP Durban'!D35-'COMP Durban'!D31)/'COMP Durban'!D31*100</f>
        <v>9.2344782465539499</v>
      </c>
      <c r="C27" s="10">
        <f>('COMP Durban'!E35-'COMP Durban'!E31)/'COMP Durban'!E31*100</f>
        <v>9.2048173162765714</v>
      </c>
      <c r="D27" s="10">
        <f>'COMP Durban'!O35</f>
        <v>5.5749786475443086</v>
      </c>
      <c r="E27" s="10">
        <f>'COMP PMB'!O35</f>
        <v>6.8943642314505604</v>
      </c>
      <c r="F27" s="10">
        <f>'COMP RBay'!O35</f>
        <v>-2.582813432462514</v>
      </c>
      <c r="G27" s="10">
        <f>'COMP Port Shepstone'!O35</f>
        <v>19.184528291502115</v>
      </c>
      <c r="H27" s="10">
        <f>'COMP Newcastle'!O35</f>
        <v>6.3085550652438984</v>
      </c>
    </row>
    <row r="28" spans="1:8">
      <c r="A28" s="122" t="str">
        <f>'COMP Durban'!A36</f>
        <v>2009q2</v>
      </c>
      <c r="B28" s="10">
        <f>('COMP Durban'!D36-'COMP Durban'!D32)/'COMP Durban'!D32*100</f>
        <v>6.7650458206522837</v>
      </c>
      <c r="C28" s="10">
        <f>('COMP Durban'!E36-'COMP Durban'!E32)/'COMP Durban'!E32*100</f>
        <v>6.8576292092570723</v>
      </c>
      <c r="D28" s="10">
        <f>'COMP Durban'!O36</f>
        <v>2.9207992046909372</v>
      </c>
      <c r="E28" s="10">
        <f>'COMP PMB'!O36</f>
        <v>17.118248421692009</v>
      </c>
      <c r="F28" s="10">
        <f>'COMP RBay'!O36</f>
        <v>-11.757468704720552</v>
      </c>
      <c r="G28" s="10">
        <f>'COMP Port Shepstone'!O36</f>
        <v>20.222575818236201</v>
      </c>
      <c r="H28" s="10">
        <f>'COMP Newcastle'!O36</f>
        <v>14.434533840743038</v>
      </c>
    </row>
    <row r="29" spans="1:8">
      <c r="A29" s="122" t="str">
        <f>'COMP Durban'!A37</f>
        <v>2009q3</v>
      </c>
      <c r="B29" s="10">
        <f>('COMP Durban'!D37-'COMP Durban'!D33)/'COMP Durban'!D33*100</f>
        <v>8.1580497940220429</v>
      </c>
      <c r="C29" s="10">
        <f>('COMP Durban'!E37-'COMP Durban'!E33)/'COMP Durban'!E33*100</f>
        <v>8.4329589426466747</v>
      </c>
      <c r="D29" s="10">
        <f>'COMP Durban'!O37</f>
        <v>5.2212746240762495</v>
      </c>
      <c r="E29" s="10">
        <f>'COMP PMB'!O37</f>
        <v>15.631366329057448</v>
      </c>
      <c r="F29" s="10">
        <f>'COMP RBay'!O37</f>
        <v>-5.4342169246792764</v>
      </c>
      <c r="G29" s="10">
        <f>'COMP Port Shepstone'!O37</f>
        <v>20.41758456369886</v>
      </c>
      <c r="H29" s="10">
        <f>'COMP Newcastle'!O37</f>
        <v>9.9614108037412379</v>
      </c>
    </row>
    <row r="30" spans="1:8">
      <c r="A30" s="122" t="str">
        <f>'COMP Durban'!A38</f>
        <v>2009q4</v>
      </c>
      <c r="B30" s="10">
        <f>('COMP Durban'!D38-'COMP Durban'!D34)/'COMP Durban'!D34*100</f>
        <v>9.276273864496245</v>
      </c>
      <c r="C30" s="10">
        <f>('COMP Durban'!E38-'COMP Durban'!E34)/'COMP Durban'!E34*100</f>
        <v>9.6158332110120526</v>
      </c>
      <c r="D30" s="10">
        <f>'COMP Durban'!O38</f>
        <v>8.8634537770701343</v>
      </c>
      <c r="E30" s="10">
        <f>'COMP PMB'!O38</f>
        <v>23.109763831118226</v>
      </c>
      <c r="F30" s="10">
        <f>'COMP RBay'!O38</f>
        <v>3.7229784625321138</v>
      </c>
      <c r="G30" s="10">
        <f>'COMP Port Shepstone'!O38</f>
        <v>4.926201918974674</v>
      </c>
      <c r="H30" s="10">
        <f>'COMP Newcastle'!O38</f>
        <v>4.9769016728715778</v>
      </c>
    </row>
    <row r="31" spans="1:8">
      <c r="A31" s="122" t="str">
        <f>'COMP Durban'!A39</f>
        <v>2010q1</v>
      </c>
      <c r="B31" s="10">
        <f>('COMP Durban'!D39-'COMP Durban'!D35)/'COMP Durban'!D35*100</f>
        <v>12.556655338965198</v>
      </c>
      <c r="C31" s="10">
        <f>('COMP Durban'!E39-'COMP Durban'!E35)/'COMP Durban'!E35*100</f>
        <v>12.667837850264169</v>
      </c>
      <c r="D31" s="10">
        <f>'COMP Durban'!O39</f>
        <v>14.447697064946476</v>
      </c>
      <c r="E31" s="10">
        <f>'COMP PMB'!O39</f>
        <v>13.522894624599047</v>
      </c>
      <c r="F31" s="10">
        <f>'COMP RBay'!O39</f>
        <v>21.039744696088878</v>
      </c>
      <c r="G31" s="10">
        <f>'COMP Port Shepstone'!O39</f>
        <v>7.7316350796358764</v>
      </c>
      <c r="H31" s="10">
        <f>'COMP Newcastle'!O39</f>
        <v>14.489859106832078</v>
      </c>
    </row>
    <row r="32" spans="1:8">
      <c r="A32" s="122" t="str">
        <f>'COMP Durban'!A40</f>
        <v>2010q2</v>
      </c>
      <c r="B32" s="10">
        <f>('COMP Durban'!D40-'COMP Durban'!D36)/'COMP Durban'!D36*100</f>
        <v>12.848894151740268</v>
      </c>
      <c r="C32" s="10">
        <f>('COMP Durban'!E40-'COMP Durban'!E36)/'COMP Durban'!E36*100</f>
        <v>12.890684637876271</v>
      </c>
      <c r="D32" s="10">
        <f>'COMP Durban'!O40</f>
        <v>14.895272296944938</v>
      </c>
      <c r="E32" s="10">
        <f>'COMP PMB'!O40</f>
        <v>8.3741456508441789</v>
      </c>
      <c r="F32" s="10">
        <f>'COMP RBay'!O40</f>
        <v>24.514533139473766</v>
      </c>
      <c r="G32" s="10">
        <f>'COMP Port Shepstone'!O40</f>
        <v>7.2835798367471716</v>
      </c>
      <c r="H32" s="10">
        <f>'COMP Newcastle'!O40</f>
        <v>8.9061766093139738</v>
      </c>
    </row>
    <row r="33" spans="1:8">
      <c r="A33" s="122" t="str">
        <f>'COMP Durban'!A41</f>
        <v>2010q3</v>
      </c>
      <c r="B33" s="10">
        <f>('COMP Durban'!D41-'COMP Durban'!D37)/'COMP Durban'!D37*100</f>
        <v>10.947564636958232</v>
      </c>
      <c r="C33" s="10">
        <f>('COMP Durban'!E41-'COMP Durban'!E37)/'COMP Durban'!E37*100</f>
        <v>10.66655193461604</v>
      </c>
      <c r="D33" s="10">
        <f>'COMP Durban'!O41</f>
        <v>12.359864949326473</v>
      </c>
      <c r="E33" s="10">
        <f>'COMP PMB'!O41</f>
        <v>7.4201502571979896</v>
      </c>
      <c r="F33" s="10">
        <f>'COMP RBay'!O41</f>
        <v>17.880985328663488</v>
      </c>
      <c r="G33" s="10">
        <f>'COMP Port Shepstone'!O41</f>
        <v>5.8880573250638912</v>
      </c>
      <c r="H33" s="10">
        <f>'COMP Newcastle'!O41</f>
        <v>10.401851942560105</v>
      </c>
    </row>
    <row r="34" spans="1:8">
      <c r="A34" s="122" t="str">
        <f>'COMP Durban'!A42</f>
        <v>2010q4</v>
      </c>
      <c r="B34" s="10">
        <f>('COMP Durban'!D42-'COMP Durban'!D38)/'COMP Durban'!D38*100</f>
        <v>10.363694759306991</v>
      </c>
      <c r="C34" s="10">
        <f>('COMP Durban'!E42-'COMP Durban'!E38)/'COMP Durban'!E38*100</f>
        <v>10.544262245510849</v>
      </c>
      <c r="D34" s="10">
        <f>'COMP Durban'!O42</f>
        <v>11.66111250080901</v>
      </c>
      <c r="E34" s="10">
        <f>'COMP PMB'!O42</f>
        <v>1.9724200777440841</v>
      </c>
      <c r="F34" s="10">
        <f>'COMP RBay'!O42</f>
        <v>14.303208863419799</v>
      </c>
      <c r="G34" s="10">
        <f>'COMP Port Shepstone'!O42</f>
        <v>11.476510464066337</v>
      </c>
      <c r="H34" s="10">
        <f>'COMP Newcastle'!O42</f>
        <v>12.735950241609803</v>
      </c>
    </row>
    <row r="35" spans="1:8">
      <c r="A35" s="122" t="str">
        <f>'COMP Durban'!A43</f>
        <v>2011q1</v>
      </c>
      <c r="B35" s="10">
        <f>('COMP Durban'!D43-'COMP Durban'!D39)/'COMP Durban'!D39*100</f>
        <v>9.9261121779960355</v>
      </c>
      <c r="C35" s="10">
        <f>('COMP Durban'!E43-'COMP Durban'!E39)/'COMP Durban'!E39*100</f>
        <v>9.9075490606205392</v>
      </c>
      <c r="D35" s="10">
        <f>'COMP Durban'!O43</f>
        <v>10.008058542270323</v>
      </c>
      <c r="E35" s="10">
        <f>'COMP PMB'!O43</f>
        <v>10.14156118752808</v>
      </c>
      <c r="F35" s="10">
        <f>'COMP RBay'!O43</f>
        <v>8.9659747220572275</v>
      </c>
      <c r="G35" s="10">
        <f>'COMP Port Shepstone'!O43</f>
        <v>10.056619782338339</v>
      </c>
      <c r="H35" s="10">
        <f>'COMP Newcastle'!O43</f>
        <v>9.7237045018052104</v>
      </c>
    </row>
    <row r="36" spans="1:8">
      <c r="A36" s="122" t="str">
        <f>'COMP Durban'!A44</f>
        <v>2011q2</v>
      </c>
      <c r="B36" s="10">
        <f>('COMP Durban'!D44-'COMP Durban'!D40)/'COMP Durban'!D40*100</f>
        <v>11.171259573172701</v>
      </c>
      <c r="C36" s="10">
        <f>('COMP Durban'!E44-'COMP Durban'!E40)/'COMP Durban'!E40*100</f>
        <v>10.986539970717631</v>
      </c>
      <c r="D36" s="10">
        <f>'COMP Durban'!O44</f>
        <v>11.086040231426345</v>
      </c>
      <c r="E36" s="10">
        <f>'COMP PMB'!O44</f>
        <v>10.693929740845535</v>
      </c>
      <c r="F36" s="10">
        <f>'COMP RBay'!O44</f>
        <v>11.155012638746113</v>
      </c>
      <c r="G36" s="10">
        <f>'COMP Port Shepstone'!O44</f>
        <v>10.525951996139566</v>
      </c>
      <c r="H36" s="10">
        <f>'COMP Newcastle'!O44</f>
        <v>11.15446503964089</v>
      </c>
    </row>
    <row r="37" spans="1:8">
      <c r="A37" s="122" t="str">
        <f>'COMP Durban'!A45</f>
        <v>2011q3</v>
      </c>
      <c r="B37" s="10">
        <f>('COMP Durban'!D45-'COMP Durban'!D41)/'COMP Durban'!D41*100</f>
        <v>9.9341614311913933</v>
      </c>
      <c r="C37" s="10">
        <f>('COMP Durban'!E45-'COMP Durban'!E41)/'COMP Durban'!E41*100</f>
        <v>9.9335040887845363</v>
      </c>
      <c r="D37" s="10">
        <f>'COMP Durban'!O45</f>
        <v>9.930655390561995</v>
      </c>
      <c r="E37" s="10">
        <f>'COMP PMB'!O45</f>
        <v>9.7982351367384126</v>
      </c>
      <c r="F37" s="10">
        <f>'COMP RBay'!O45</f>
        <v>10.49284541000676</v>
      </c>
      <c r="G37" s="10">
        <f>'COMP Port Shepstone'!O45</f>
        <v>9.4292273332190391</v>
      </c>
      <c r="H37" s="10">
        <f>'COMP Newcastle'!O45</f>
        <v>9.5986462568397943</v>
      </c>
    </row>
    <row r="38" spans="1:8">
      <c r="A38" s="122" t="str">
        <f>'COMP Durban'!A46</f>
        <v>2011q4</v>
      </c>
      <c r="B38" s="10">
        <f>('COMP Durban'!D46-'COMP Durban'!D42)/'COMP Durban'!D42*100</f>
        <v>9.0581612076092171</v>
      </c>
      <c r="C38" s="10">
        <f>('COMP Durban'!E46-'COMP Durban'!E42)/'COMP Durban'!E42*100</f>
        <v>8.6509543593551168</v>
      </c>
      <c r="D38" s="10">
        <f>'COMP Durban'!O46</f>
        <v>8.1742595701626559</v>
      </c>
      <c r="E38" s="10">
        <f>'COMP PMB'!O46</f>
        <v>10.436382347492803</v>
      </c>
      <c r="F38" s="10">
        <f>'COMP RBay'!O46</f>
        <v>8.2588529183660917</v>
      </c>
      <c r="G38" s="10">
        <f>'COMP Port Shepstone'!O46</f>
        <v>9.6503741822535982</v>
      </c>
      <c r="H38" s="10">
        <f>'COMP Newcastle'!O46</f>
        <v>8.81208857128963</v>
      </c>
    </row>
    <row r="39" spans="1:8">
      <c r="A39" s="122" t="str">
        <f>'COMP Durban'!A47</f>
        <v>2012q1</v>
      </c>
      <c r="B39" s="10">
        <f>('COMP Durban'!D47-'COMP Durban'!D43)/'COMP Durban'!D43*100</f>
        <v>9.2536353032148764</v>
      </c>
      <c r="C39" s="10">
        <f>('COMP Durban'!E47-'COMP Durban'!E43)/'COMP Durban'!E43*100</f>
        <v>8.7610673687591412</v>
      </c>
      <c r="D39" s="10">
        <f>'COMP Durban'!O47</f>
        <v>8.1315282843800833</v>
      </c>
      <c r="E39" s="10">
        <f>'COMP PMB'!O47</f>
        <v>8.3345312933102402</v>
      </c>
      <c r="F39" s="10">
        <f>'COMP RBay'!O47</f>
        <v>6.8583913313875842</v>
      </c>
      <c r="G39" s="10">
        <f>'COMP Port Shepstone'!O47</f>
        <v>10.321730379107215</v>
      </c>
      <c r="H39" s="10">
        <f>'COMP Newcastle'!O47</f>
        <v>8.3046378399609093</v>
      </c>
    </row>
    <row r="40" spans="1:8">
      <c r="A40" s="122" t="str">
        <f>'COMP Durban'!A48</f>
        <v>2012q2</v>
      </c>
      <c r="B40" s="10">
        <f>('COMP Durban'!D48-'COMP Durban'!D44)/'COMP Durban'!D44*100</f>
        <v>8.7298067438460567</v>
      </c>
      <c r="C40" s="10">
        <f>('COMP Durban'!E48-'COMP Durban'!E44)/'COMP Durban'!E44*100</f>
        <v>8.2557651239793497</v>
      </c>
      <c r="D40" s="10">
        <f>'COMP Durban'!O48</f>
        <v>7.5621030605275665</v>
      </c>
      <c r="E40" s="10">
        <f>'COMP PMB'!O48</f>
        <v>9.9543857141147303</v>
      </c>
      <c r="F40" s="10">
        <f>'COMP RBay'!O48</f>
        <v>4.7828059150197877</v>
      </c>
      <c r="G40" s="10">
        <f>'COMP Port Shepstone'!O48</f>
        <v>10.450347933583977</v>
      </c>
      <c r="H40" s="10">
        <f>'COMP Newcastle'!O48</f>
        <v>9.4649772203982447</v>
      </c>
    </row>
    <row r="41" spans="1:8">
      <c r="A41" s="122" t="str">
        <f>'COMP Durban'!A49</f>
        <v>2012q3</v>
      </c>
      <c r="B41" s="10">
        <f>('COMP Durban'!D49-'COMP Durban'!D45)/'COMP Durban'!D45*100</f>
        <v>7.9026063366338768</v>
      </c>
      <c r="C41" s="10">
        <f>('COMP Durban'!E49-'COMP Durban'!E45)/'COMP Durban'!E45*100</f>
        <v>7.7337502992635452</v>
      </c>
      <c r="D41" s="10">
        <f>'COMP Durban'!O49</f>
        <v>7.1943989823802221</v>
      </c>
      <c r="E41" s="10">
        <f>'COMP PMB'!O49</f>
        <v>8.9088641085485865</v>
      </c>
      <c r="F41" s="10">
        <f>'COMP RBay'!O49</f>
        <v>5.1834891888210795</v>
      </c>
      <c r="G41" s="10">
        <f>'COMP Port Shepstone'!O49</f>
        <v>9.692789677212156</v>
      </c>
      <c r="H41" s="10">
        <f>'COMP Newcastle'!O49</f>
        <v>8.0395543420450188</v>
      </c>
    </row>
    <row r="42" spans="1:8">
      <c r="A42" s="122" t="str">
        <f>'COMP Durban'!A50</f>
        <v>2012q4</v>
      </c>
      <c r="B42" s="10">
        <f>('COMP Durban'!D50-'COMP Durban'!D46)/'COMP Durban'!D46*100</f>
        <v>8.2764995112773043</v>
      </c>
      <c r="C42" s="10">
        <f>('COMP Durban'!E50-'COMP Durban'!E46)/'COMP Durban'!E46*100</f>
        <v>8.0834177625748485</v>
      </c>
      <c r="D42" s="10">
        <f>'COMP Durban'!O50</f>
        <v>8.0390042082104554</v>
      </c>
      <c r="E42" s="10">
        <f>'COMP PMB'!O50</f>
        <v>9.8980423888720868</v>
      </c>
      <c r="F42" s="10">
        <f>'COMP RBay'!O50</f>
        <v>7.1553025243635036</v>
      </c>
      <c r="G42" s="10">
        <f>'COMP Port Shepstone'!O50</f>
        <v>7.1281145895548113</v>
      </c>
      <c r="H42" s="10">
        <f>'COMP Newcastle'!O50</f>
        <v>7.27733866346707</v>
      </c>
    </row>
    <row r="43" spans="1:8">
      <c r="A43" s="122" t="str">
        <f>'COMP Durban'!A51</f>
        <v>2013q1</v>
      </c>
      <c r="B43" s="10">
        <f>('COMP Durban'!D51-'COMP Durban'!D47)/'COMP Durban'!D47*100</f>
        <v>8.8784595562996405</v>
      </c>
      <c r="C43" s="10">
        <f>('COMP Durban'!E51-'COMP Durban'!E47)/'COMP Durban'!E47*100</f>
        <v>8.8876578550852567</v>
      </c>
      <c r="D43" s="10">
        <f>'COMP Durban'!O51</f>
        <v>9.2769303480328169</v>
      </c>
      <c r="E43" s="10">
        <f>'COMP PMB'!O51</f>
        <v>9.0960474602306309</v>
      </c>
      <c r="F43" s="10">
        <f>'COMP RBay'!O51</f>
        <v>10.49941367472722</v>
      </c>
      <c r="G43" s="10">
        <f>'COMP Port Shepstone'!O51</f>
        <v>7.8122735746625249</v>
      </c>
      <c r="H43" s="10">
        <f>'COMP Newcastle'!O51</f>
        <v>9.2546530992659317</v>
      </c>
    </row>
    <row r="44" spans="1:8">
      <c r="A44" s="122" t="str">
        <f>'COMP Durban'!A52</f>
        <v>2013q2</v>
      </c>
      <c r="B44" s="10">
        <f>('COMP Durban'!D52-'COMP Durban'!D48)/'COMP Durban'!D48*100</f>
        <v>9.7462427851894162</v>
      </c>
      <c r="C44" s="10">
        <f>('COMP Durban'!E52-'COMP Durban'!E48)/'COMP Durban'!E48*100</f>
        <v>9.6969175107241909</v>
      </c>
      <c r="D44" s="10">
        <f>'COMP Durban'!O52</f>
        <v>10.135573865055591</v>
      </c>
      <c r="E44" s="10">
        <f>'COMP PMB'!O52</f>
        <v>8.6623204544691657</v>
      </c>
      <c r="F44" s="10">
        <f>'COMP RBay'!O52</f>
        <v>12.06354925460754</v>
      </c>
      <c r="G44" s="10">
        <f>'COMP Port Shepstone'!O52</f>
        <v>8.3931925227777544</v>
      </c>
      <c r="H44" s="10">
        <f>'COMP Newcastle'!O52</f>
        <v>8.8344372079528668</v>
      </c>
    </row>
    <row r="45" spans="1:8">
      <c r="A45" s="122" t="str">
        <f>'COMP Durban'!A53</f>
        <v>2013q3</v>
      </c>
      <c r="B45" s="10">
        <f>('COMP Durban'!D53-'COMP Durban'!D49)/'COMP Durban'!D49*100</f>
        <v>9.2903750122387745</v>
      </c>
      <c r="C45" s="10">
        <f>('COMP Durban'!E53-'COMP Durban'!E49)/'COMP Durban'!E49*100</f>
        <v>9.2220508693714542</v>
      </c>
      <c r="D45" s="10">
        <f>'COMP Durban'!O53</f>
        <v>9.5893680605143512</v>
      </c>
      <c r="E45" s="10">
        <f>'COMP PMB'!O53</f>
        <v>8.4807579073913661</v>
      </c>
      <c r="F45" s="10">
        <f>'COMP RBay'!O53</f>
        <v>10.798732474464016</v>
      </c>
      <c r="G45" s="10">
        <f>'COMP Port Shepstone'!O53</f>
        <v>8.0864070171491242</v>
      </c>
      <c r="H45" s="10">
        <f>'COMP Newcastle'!O53</f>
        <v>9.1268710385357288</v>
      </c>
    </row>
    <row r="46" spans="1:8">
      <c r="A46" s="122" t="str">
        <f>'COMP Durban'!A54</f>
        <v>2013q4</v>
      </c>
      <c r="B46" s="10">
        <f>('COMP Durban'!D54-'COMP Durban'!D50)/'COMP Durban'!D50*100</f>
        <v>9.2041878068410501</v>
      </c>
      <c r="C46" s="10">
        <f>('COMP Durban'!E54-'COMP Durban'!E50)/'COMP Durban'!E50*100</f>
        <v>9.1221419783207178</v>
      </c>
      <c r="D46" s="10">
        <f>'COMP Durban'!O54</f>
        <v>9.3124043686508244</v>
      </c>
      <c r="E46" s="10">
        <f>'COMP PMB'!O54</f>
        <v>7.3425830606900266</v>
      </c>
      <c r="F46" s="10">
        <f>'COMP RBay'!O54</f>
        <v>9.885126332216986</v>
      </c>
      <c r="G46" s="10">
        <f>'COMP Port Shepstone'!O54</f>
        <v>9.4363736143684296</v>
      </c>
      <c r="H46" s="10">
        <f>'COMP Newcastle'!O54</f>
        <v>9.61450005934398</v>
      </c>
    </row>
    <row r="47" spans="1:8">
      <c r="A47" s="122" t="str">
        <f>'COMP Durban'!A55</f>
        <v>2014q1</v>
      </c>
      <c r="B47" s="10">
        <f>('COMP Durban'!D55-'COMP Durban'!D51)/'COMP Durban'!D51*100</f>
        <v>7.3975585400607944</v>
      </c>
      <c r="C47" s="10">
        <f>('COMP Durban'!E55-'COMP Durban'!E51)/'COMP Durban'!E51*100</f>
        <v>8.010608430524627</v>
      </c>
      <c r="D47" s="10">
        <f>'COMP Durban'!O55</f>
        <v>7.9629657511271059</v>
      </c>
      <c r="E47" s="10">
        <f>'COMP PMB'!O55</f>
        <v>8.0145470637238425</v>
      </c>
      <c r="F47" s="10">
        <f>'COMP RBay'!O55</f>
        <v>7.5920192170274241</v>
      </c>
      <c r="G47" s="10">
        <f>'COMP Port Shepstone'!O55</f>
        <v>8.2144469343310274</v>
      </c>
      <c r="H47" s="10">
        <f>'COMP Newcastle'!O55</f>
        <v>7.9199512909464715</v>
      </c>
    </row>
    <row r="48" spans="1:8">
      <c r="A48" s="122" t="str">
        <f>'COMP Durban'!A56</f>
        <v>2014q2</v>
      </c>
      <c r="B48" s="10">
        <f>('COMP Durban'!D56-'COMP Durban'!D52)/'COMP Durban'!D52*100</f>
        <v>7.2925620203871642</v>
      </c>
      <c r="C48" s="10">
        <f>('COMP Durban'!E56-'COMP Durban'!E52)/'COMP Durban'!E52*100</f>
        <v>7.9422039902888377</v>
      </c>
      <c r="D48" s="10">
        <f>'COMP Durban'!O56</f>
        <v>7.886703961235396</v>
      </c>
      <c r="E48" s="10">
        <f>'COMP PMB'!O56</f>
        <v>8.0662269265623792</v>
      </c>
      <c r="F48" s="10">
        <f>'COMP RBay'!O56</f>
        <v>7.5898475937934666</v>
      </c>
      <c r="G48" s="10">
        <f>'COMP Port Shepstone'!O56</f>
        <v>8.0842230870288763</v>
      </c>
      <c r="H48" s="10">
        <f>'COMP Newcastle'!O56</f>
        <v>8.1118637314510114</v>
      </c>
    </row>
    <row r="49" spans="1:8">
      <c r="A49" s="122" t="str">
        <f>'COMP Durban'!A57</f>
        <v>2014q3</v>
      </c>
      <c r="B49" s="10">
        <f>('COMP Durban'!D57-'COMP Durban'!D53)/'COMP Durban'!D53*100</f>
        <v>7.5765420370435725</v>
      </c>
      <c r="C49" s="10">
        <f>('COMP Durban'!E57-'COMP Durban'!E53)/'COMP Durban'!E53*100</f>
        <v>7.5683246093726977</v>
      </c>
      <c r="D49" s="10">
        <f>'COMP Durban'!O57</f>
        <v>7.5077687332272953</v>
      </c>
      <c r="E49" s="10">
        <f>'COMP PMB'!O57</f>
        <v>7.6688363216152355</v>
      </c>
      <c r="F49" s="10">
        <f>'COMP RBay'!O57</f>
        <v>7.4048396565656258</v>
      </c>
      <c r="G49" s="10">
        <f>'COMP Port Shepstone'!O57</f>
        <v>7.6746974198319702</v>
      </c>
      <c r="H49" s="10">
        <f>'COMP Newcastle'!O57</f>
        <v>7.5292929955701133</v>
      </c>
    </row>
    <row r="50" spans="1:8">
      <c r="A50" s="157"/>
      <c r="B50" s="10"/>
      <c r="C50" s="10"/>
      <c r="D50" s="10"/>
      <c r="E50" s="10"/>
      <c r="F50" s="10"/>
      <c r="G50" s="10"/>
      <c r="H50" s="10"/>
    </row>
    <row r="51" spans="1:8">
      <c r="A51" s="173" t="s">
        <v>22</v>
      </c>
      <c r="B51" s="174">
        <f>AVERAGE(B23:B49)</f>
        <v>9.9543599609446911</v>
      </c>
      <c r="C51" s="174">
        <f t="shared" ref="C51:H51" si="0">AVERAGE(C23:C49)</f>
        <v>9.8884044796456081</v>
      </c>
      <c r="D51" s="174">
        <f t="shared" si="0"/>
        <v>9.8511861058312515</v>
      </c>
      <c r="E51" s="174">
        <f t="shared" si="0"/>
        <v>10.228357611072008</v>
      </c>
      <c r="F51" s="174">
        <f t="shared" si="0"/>
        <v>9.9722743781510399</v>
      </c>
      <c r="G51" s="174">
        <f t="shared" si="0"/>
        <v>10.05971301687501</v>
      </c>
      <c r="H51" s="174">
        <f t="shared" si="0"/>
        <v>9.8778345707434703</v>
      </c>
    </row>
    <row r="52" spans="1:8">
      <c r="A52" s="173" t="s">
        <v>169</v>
      </c>
      <c r="B52" s="174">
        <f>MEDIAN(B23:B49)</f>
        <v>9.276273864496245</v>
      </c>
      <c r="C52" s="174">
        <f t="shared" ref="C52:H52" si="1">MEDIAN(C23:C49)</f>
        <v>9.2220508693714542</v>
      </c>
      <c r="D52" s="174">
        <f t="shared" si="1"/>
        <v>9.3124043686508244</v>
      </c>
      <c r="E52" s="174">
        <f t="shared" si="1"/>
        <v>9.0960474602306309</v>
      </c>
      <c r="F52" s="174">
        <f t="shared" si="1"/>
        <v>9.885126332216986</v>
      </c>
      <c r="G52" s="174">
        <f t="shared" si="1"/>
        <v>9.3791729767591256</v>
      </c>
      <c r="H52" s="174">
        <f t="shared" si="1"/>
        <v>9.4649772203982447</v>
      </c>
    </row>
    <row r="53" spans="1:8">
      <c r="A53" s="173" t="s">
        <v>167</v>
      </c>
      <c r="B53" s="174">
        <f>STDEV(B23:B49)</f>
        <v>2.1859241884413447</v>
      </c>
      <c r="C53" s="174">
        <f t="shared" ref="C53:H53" si="2">STDEV(C23:C49)</f>
        <v>2.0499587958459307</v>
      </c>
      <c r="D53" s="174">
        <f t="shared" si="2"/>
        <v>3.3745649536053293</v>
      </c>
      <c r="E53" s="174">
        <f t="shared" si="2"/>
        <v>4.0978143878290121</v>
      </c>
      <c r="F53" s="174">
        <f t="shared" si="2"/>
        <v>8.5779887099051599</v>
      </c>
      <c r="G53" s="174">
        <f t="shared" si="2"/>
        <v>4.4562073209999067</v>
      </c>
      <c r="H53" s="174">
        <f t="shared" si="2"/>
        <v>2.5585071922181579</v>
      </c>
    </row>
    <row r="54" spans="1:8">
      <c r="A54" s="173" t="s">
        <v>168</v>
      </c>
      <c r="B54" s="174">
        <f>MAX(B23:B49)-MIN(B23:B49)</f>
        <v>7.8600187562311179</v>
      </c>
      <c r="C54" s="174">
        <f t="shared" ref="C54:H54" si="3">MAX(C23:C49)-MIN(C23:C49)</f>
        <v>7.3118046627652502</v>
      </c>
      <c r="D54" s="174">
        <f t="shared" si="3"/>
        <v>13.214911741862132</v>
      </c>
      <c r="E54" s="174">
        <f t="shared" si="3"/>
        <v>21.137343753374143</v>
      </c>
      <c r="F54" s="174">
        <f t="shared" si="3"/>
        <v>36.980931033405042</v>
      </c>
      <c r="G54" s="174">
        <f t="shared" si="3"/>
        <v>15.533721511178562</v>
      </c>
      <c r="H54" s="174">
        <f t="shared" si="3"/>
        <v>10.167080459704867</v>
      </c>
    </row>
  </sheetData>
  <mergeCells count="1">
    <mergeCell ref="A1:H1"/>
  </mergeCells>
  <conditionalFormatting sqref="B23:H49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10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232" t="s">
        <v>101</v>
      </c>
      <c r="B1" s="233"/>
      <c r="C1" s="233"/>
      <c r="D1" s="233"/>
      <c r="E1" s="233"/>
      <c r="F1" s="233"/>
      <c r="G1" s="234"/>
    </row>
    <row r="2" spans="1:7" ht="15.75" thickBot="1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>
      <c r="A3" t="str">
        <f>'COMP Durban'!A7</f>
        <v>2002q1</v>
      </c>
      <c r="B3" s="118">
        <f>'COMP Durban'!E7</f>
        <v>20138823868.217648</v>
      </c>
      <c r="C3" s="118">
        <f>'COMP Durban'!M7</f>
        <v>11526156235.245792</v>
      </c>
      <c r="D3" s="118">
        <f>'COMP PMB'!M7</f>
        <v>1617406837.8720078</v>
      </c>
      <c r="E3" s="118">
        <f>'COMP RBay'!M7</f>
        <v>1248025121.5803554</v>
      </c>
      <c r="F3" s="118">
        <f>'COMP Newcastle'!M7</f>
        <v>570915691.75361955</v>
      </c>
      <c r="G3" s="118">
        <f>'COMP Port Shepstone'!M7</f>
        <v>614988034.45589423</v>
      </c>
    </row>
    <row r="4" spans="1:7" hidden="1">
      <c r="A4" t="str">
        <f>'COMP Durban'!A8</f>
        <v>2002q2</v>
      </c>
      <c r="B4" s="118">
        <f>'COMP Durban'!E8</f>
        <v>21014958184.63586</v>
      </c>
      <c r="C4" s="118">
        <f>'COMP Durban'!M8</f>
        <v>12027598676.978132</v>
      </c>
      <c r="D4" s="118">
        <f>'COMP PMB'!M8</f>
        <v>1687771703.4441974</v>
      </c>
      <c r="E4" s="118">
        <f>'COMP RBay'!M8</f>
        <v>1302320131.2553833</v>
      </c>
      <c r="F4" s="118">
        <f>'COMP Newcastle'!M8</f>
        <v>595753231.05582201</v>
      </c>
      <c r="G4" s="118">
        <f>'COMP Port Shepstone'!M8</f>
        <v>641742929.61259353</v>
      </c>
    </row>
    <row r="5" spans="1:7" hidden="1">
      <c r="A5" t="str">
        <f>'COMP Durban'!A9</f>
        <v>2002q3</v>
      </c>
      <c r="B5" s="118">
        <f>'COMP Durban'!E9</f>
        <v>21624059398.170063</v>
      </c>
      <c r="C5" s="118">
        <f>'COMP Durban'!M9</f>
        <v>12376208694.932194</v>
      </c>
      <c r="D5" s="118">
        <f>'COMP PMB'!M9</f>
        <v>1736690372.884527</v>
      </c>
      <c r="E5" s="118">
        <f>'COMP RBay'!M9</f>
        <v>1340066805.0954304</v>
      </c>
      <c r="F5" s="118">
        <f>'COMP Newcastle'!M9</f>
        <v>613020646.61833894</v>
      </c>
      <c r="G5" s="118">
        <f>'COMP Port Shepstone'!M9</f>
        <v>660343318.61978185</v>
      </c>
    </row>
    <row r="6" spans="1:7" hidden="1">
      <c r="A6" t="str">
        <f>'COMP Durban'!A10</f>
        <v>2002q4</v>
      </c>
      <c r="B6" s="118">
        <f>'COMP Durban'!E10</f>
        <v>22663098256.616573</v>
      </c>
      <c r="C6" s="118">
        <f>'COMP Durban'!M10</f>
        <v>12970887127.759953</v>
      </c>
      <c r="D6" s="118">
        <f>'COMP PMB'!M10</f>
        <v>1820138570.5281982</v>
      </c>
      <c r="E6" s="118">
        <f>'COMP RBay'!M10</f>
        <v>1404457188.8698223</v>
      </c>
      <c r="F6" s="118">
        <f>'COMP Newcastle'!M10</f>
        <v>642476368.18930185</v>
      </c>
      <c r="G6" s="118">
        <f>'COMP Port Shepstone'!M10</f>
        <v>692072900.71756053</v>
      </c>
    </row>
    <row r="7" spans="1:7" hidden="1">
      <c r="A7" t="str">
        <f>'COMP Durban'!A11</f>
        <v>2003q1</v>
      </c>
      <c r="B7" s="118">
        <f>'COMP Durban'!E11</f>
        <v>22299913450.05986</v>
      </c>
      <c r="C7" s="118">
        <f>'COMP Durban'!M11</f>
        <v>12763023706.835625</v>
      </c>
      <c r="D7" s="118">
        <f>'COMP PMB'!M11</f>
        <v>1790970154.6673746</v>
      </c>
      <c r="E7" s="118">
        <f>'COMP RBay'!M11</f>
        <v>1381950225.9346926</v>
      </c>
      <c r="F7" s="118">
        <f>'COMP Newcastle'!M11</f>
        <v>632180438.97185838</v>
      </c>
      <c r="G7" s="118">
        <f>'COMP Port Shepstone'!M11</f>
        <v>680982168.12115276</v>
      </c>
    </row>
    <row r="8" spans="1:7" hidden="1">
      <c r="A8" t="str">
        <f>'COMP Durban'!A12</f>
        <v>2003q2</v>
      </c>
      <c r="B8" s="118">
        <f>'COMP Durban'!E12</f>
        <v>23152044741.981071</v>
      </c>
      <c r="C8" s="118">
        <f>'COMP Durban'!M12</f>
        <v>13250728374.590633</v>
      </c>
      <c r="D8" s="118">
        <f>'COMP PMB'!M12</f>
        <v>1859407268.3407886</v>
      </c>
      <c r="E8" s="118">
        <f>'COMP RBay'!M12</f>
        <v>1434757741.7142384</v>
      </c>
      <c r="F8" s="118">
        <f>'COMP Newcastle'!M12</f>
        <v>656337516.32531154</v>
      </c>
      <c r="G8" s="118">
        <f>'COMP Port Shepstone'!M12</f>
        <v>707004072.46602488</v>
      </c>
    </row>
    <row r="9" spans="1:7" hidden="1">
      <c r="A9" t="str">
        <f>'COMP Durban'!A13</f>
        <v>2003q3</v>
      </c>
      <c r="B9" s="118">
        <f>'COMP Durban'!E13</f>
        <v>23628797581.128624</v>
      </c>
      <c r="C9" s="118">
        <f>'COMP Durban'!M13</f>
        <v>13523590769.414192</v>
      </c>
      <c r="D9" s="118">
        <f>'COMP PMB'!M13</f>
        <v>1897696659.3726587</v>
      </c>
      <c r="E9" s="118">
        <f>'COMP RBay'!M13</f>
        <v>1464302640.8570285</v>
      </c>
      <c r="F9" s="118">
        <f>'COMP Newcastle'!M13</f>
        <v>669852986.67941606</v>
      </c>
      <c r="G9" s="118">
        <f>'COMP Port Shepstone'!M13</f>
        <v>721562881.52991128</v>
      </c>
    </row>
    <row r="10" spans="1:7" hidden="1">
      <c r="A10" t="str">
        <f>'COMP Durban'!A14</f>
        <v>2003q4</v>
      </c>
      <c r="B10" s="118">
        <f>'COMP Durban'!E14</f>
        <v>25151097949.821732</v>
      </c>
      <c r="C10" s="118">
        <f>'COMP Durban'!M14</f>
        <v>14394856738.139402</v>
      </c>
      <c r="D10" s="118">
        <f>'COMP PMB'!M14</f>
        <v>2019956978.1346214</v>
      </c>
      <c r="E10" s="118">
        <f>'COMP RBay'!M14</f>
        <v>1558641273.2991314</v>
      </c>
      <c r="F10" s="118">
        <f>'COMP Newcastle'!M14</f>
        <v>713008692.97767735</v>
      </c>
      <c r="G10" s="118">
        <f>'COMP Port Shepstone'!M14</f>
        <v>768050030.81530368</v>
      </c>
    </row>
    <row r="11" spans="1:7" hidden="1">
      <c r="A11" t="str">
        <f>'COMP Durban'!A15</f>
        <v>2004q1</v>
      </c>
      <c r="B11" s="118">
        <f>'COMP Durban'!E15</f>
        <v>24401289309.587517</v>
      </c>
      <c r="C11" s="118">
        <f>'COMP Durban'!M15</f>
        <v>13965714917.821091</v>
      </c>
      <c r="D11" s="118">
        <f>'COMP PMB'!M15</f>
        <v>1959737690.7648044</v>
      </c>
      <c r="E11" s="118">
        <f>'COMP RBay'!M15</f>
        <v>1512174805.0726964</v>
      </c>
      <c r="F11" s="118">
        <f>'COMP Newcastle'!M15</f>
        <v>691752361.36053002</v>
      </c>
      <c r="G11" s="118">
        <f>'COMP Port Shepstone'!M15</f>
        <v>745152797.84414625</v>
      </c>
    </row>
    <row r="12" spans="1:7" hidden="1">
      <c r="A12" t="str">
        <f>'COMP Durban'!A16</f>
        <v>2004q2</v>
      </c>
      <c r="B12" s="118">
        <f>'COMP Durban'!E16</f>
        <v>25136932936.296471</v>
      </c>
      <c r="C12" s="118">
        <f>'COMP Durban'!M16</f>
        <v>14386749603.381439</v>
      </c>
      <c r="D12" s="118">
        <f>'COMP PMB'!M16</f>
        <v>2018819345.1782866</v>
      </c>
      <c r="E12" s="118">
        <f>'COMP RBay'!M16</f>
        <v>1557763451.7916427</v>
      </c>
      <c r="F12" s="118">
        <f>'COMP Newcastle'!M16</f>
        <v>712607128.88692451</v>
      </c>
      <c r="G12" s="118">
        <f>'COMP Port Shepstone'!M16</f>
        <v>767617467.62874699</v>
      </c>
    </row>
    <row r="13" spans="1:7" hidden="1">
      <c r="A13" t="str">
        <f>'COMP Durban'!A17</f>
        <v>2004q3</v>
      </c>
      <c r="B13" s="118">
        <f>'COMP Durban'!E17</f>
        <v>25687747657.652786</v>
      </c>
      <c r="C13" s="118">
        <f>'COMP Durban'!M17</f>
        <v>14702000214.666922</v>
      </c>
      <c r="D13" s="118">
        <f>'COMP PMB'!M17</f>
        <v>2063056858.875809</v>
      </c>
      <c r="E13" s="118">
        <f>'COMP RBay'!M17</f>
        <v>1591898047.4406886</v>
      </c>
      <c r="F13" s="118">
        <f>'COMP Newcastle'!M17</f>
        <v>728222180.17934382</v>
      </c>
      <c r="G13" s="118">
        <f>'COMP Port Shepstone'!M17</f>
        <v>784437936.64187968</v>
      </c>
    </row>
    <row r="14" spans="1:7" hidden="1">
      <c r="A14" t="str">
        <f>'COMP Durban'!A18</f>
        <v>2004q4</v>
      </c>
      <c r="B14" s="118">
        <f>'COMP Durban'!E18</f>
        <v>28022419177.823868</v>
      </c>
      <c r="C14" s="118">
        <f>'COMP Durban'!M18</f>
        <v>16038214726.276941</v>
      </c>
      <c r="D14" s="118">
        <f>'COMP PMB'!M18</f>
        <v>2250561040.1338353</v>
      </c>
      <c r="E14" s="118">
        <f>'COMP RBay'!M18</f>
        <v>1736580215.9167755</v>
      </c>
      <c r="F14" s="118">
        <f>'COMP Newcastle'!M18</f>
        <v>794407803.26627505</v>
      </c>
      <c r="G14" s="118">
        <f>'COMP Port Shepstone'!M18</f>
        <v>855732817.54880726</v>
      </c>
    </row>
    <row r="15" spans="1:7" hidden="1">
      <c r="A15" t="str">
        <f>'COMP Durban'!A19</f>
        <v>2005q1</v>
      </c>
      <c r="B15" s="118">
        <f>'COMP Durban'!E19</f>
        <v>26429535849.42841</v>
      </c>
      <c r="C15" s="118">
        <f>'COMP Durban'!M19</f>
        <v>15126551650.630346</v>
      </c>
      <c r="D15" s="118">
        <f>'COMP PMB'!M19</f>
        <v>2122632000.9735582</v>
      </c>
      <c r="E15" s="118">
        <f>'COMP RBay'!M19</f>
        <v>1637867479.6322408</v>
      </c>
      <c r="F15" s="118">
        <f>'COMP Newcastle'!M19</f>
        <v>749251140.03387618</v>
      </c>
      <c r="G15" s="118">
        <f>'COMP Port Shepstone'!M19</f>
        <v>807090245.68573725</v>
      </c>
    </row>
    <row r="16" spans="1:7" hidden="1">
      <c r="A16" t="str">
        <f>'COMP Durban'!A20</f>
        <v>2005q2</v>
      </c>
      <c r="B16" s="118">
        <f>'COMP Durban'!E20</f>
        <v>27627281130.815693</v>
      </c>
      <c r="C16" s="118">
        <f>'COMP Durban'!M20</f>
        <v>15812063343.549288</v>
      </c>
      <c r="D16" s="118">
        <f>'COMP PMB'!M20</f>
        <v>2218826367.6764722</v>
      </c>
      <c r="E16" s="118">
        <f>'COMP RBay'!M20</f>
        <v>1712093075.437005</v>
      </c>
      <c r="F16" s="118">
        <f>'COMP Newcastle'!M20</f>
        <v>783206031.3593334</v>
      </c>
      <c r="G16" s="118">
        <f>'COMP Port Shepstone'!M20</f>
        <v>843666314.93383574</v>
      </c>
    </row>
    <row r="17" spans="1:7" hidden="1">
      <c r="A17" t="str">
        <f>'COMP Durban'!A21</f>
        <v>2005q3</v>
      </c>
      <c r="B17" s="118">
        <f>'COMP Durban'!E21</f>
        <v>28659724905.727665</v>
      </c>
      <c r="C17" s="118">
        <f>'COMP Durban'!M21</f>
        <v>16402967178.431255</v>
      </c>
      <c r="D17" s="118">
        <f>'COMP PMB'!M21</f>
        <v>2301744895.2026181</v>
      </c>
      <c r="E17" s="118">
        <f>'COMP RBay'!M21</f>
        <v>1776074754.6125641</v>
      </c>
      <c r="F17" s="118">
        <f>'COMP Newcastle'!M21</f>
        <v>812474788.85022235</v>
      </c>
      <c r="G17" s="118">
        <f>'COMP Port Shepstone'!M21</f>
        <v>875194500.09371376</v>
      </c>
    </row>
    <row r="18" spans="1:7" hidden="1">
      <c r="A18" t="str">
        <f>'COMP Durban'!A22</f>
        <v>2005q4</v>
      </c>
      <c r="B18" s="118">
        <f>'COMP Durban'!E22</f>
        <v>30769146931.127964</v>
      </c>
      <c r="C18" s="118">
        <f>'COMP Durban'!M22</f>
        <v>17610263492.750942</v>
      </c>
      <c r="D18" s="118">
        <f>'COMP PMB'!M22</f>
        <v>2471158642.0115681</v>
      </c>
      <c r="E18" s="118">
        <f>'COMP RBay'!M22</f>
        <v>1906797963.5219572</v>
      </c>
      <c r="F18" s="118">
        <f>'COMP Newcastle'!M22</f>
        <v>872274812.06470203</v>
      </c>
      <c r="G18" s="118">
        <f>'COMP Port Shepstone'!M22</f>
        <v>939610839.08787942</v>
      </c>
    </row>
    <row r="19" spans="1:7" hidden="1">
      <c r="A19" t="str">
        <f>'COMP Durban'!A23</f>
        <v>2006q1</v>
      </c>
      <c r="B19" s="118">
        <f>'COMP Durban'!E23</f>
        <v>29209572124.341145</v>
      </c>
      <c r="C19" s="118">
        <f>'COMP Durban'!M23</f>
        <v>16717664053.915436</v>
      </c>
      <c r="D19" s="118">
        <f>'COMP PMB'!M23</f>
        <v>2345904705.9735861</v>
      </c>
      <c r="E19" s="118">
        <f>'COMP RBay'!M23</f>
        <v>1810149393.0498009</v>
      </c>
      <c r="F19" s="118">
        <f>'COMP Newcastle'!M23</f>
        <v>828062412.39902997</v>
      </c>
      <c r="G19" s="118">
        <f>'COMP Port Shepstone'!M23</f>
        <v>891985424.05426347</v>
      </c>
    </row>
    <row r="20" spans="1:7" hidden="1">
      <c r="A20" t="str">
        <f>'COMP Durban'!A24</f>
        <v>2006q2</v>
      </c>
      <c r="B20" s="118">
        <f>'COMP Durban'!E24</f>
        <v>30490380678.618729</v>
      </c>
      <c r="C20" s="118">
        <f>'COMP Durban'!M24</f>
        <v>17450715775.338989</v>
      </c>
      <c r="D20" s="118">
        <f>'COMP PMB'!M24</f>
        <v>2448770122.904057</v>
      </c>
      <c r="E20" s="118">
        <f>'COMP RBay'!M24</f>
        <v>1889522511.4669149</v>
      </c>
      <c r="F20" s="118">
        <f>'COMP Newcastle'!M24</f>
        <v>864372065.16496658</v>
      </c>
      <c r="G20" s="118">
        <f>'COMP Port Shepstone'!M24</f>
        <v>931098032.63874769</v>
      </c>
    </row>
    <row r="21" spans="1:7" hidden="1">
      <c r="A21" t="str">
        <f>'COMP Durban'!A25</f>
        <v>2006q3</v>
      </c>
      <c r="B21" s="118">
        <f>'COMP Durban'!E25</f>
        <v>31576476037.653343</v>
      </c>
      <c r="C21" s="118">
        <f>'COMP Durban'!M25</f>
        <v>18072326296.217751</v>
      </c>
      <c r="D21" s="118">
        <f>'COMP PMB'!M25</f>
        <v>2535997563.3831372</v>
      </c>
      <c r="E21" s="118">
        <f>'COMP RBay'!M25</f>
        <v>1956829038.4705198</v>
      </c>
      <c r="F21" s="118">
        <f>'COMP Newcastle'!M25</f>
        <v>895161791.87746906</v>
      </c>
      <c r="G21" s="118">
        <f>'COMP Port Shepstone'!M25</f>
        <v>964264599.58700323</v>
      </c>
    </row>
    <row r="22" spans="1:7" hidden="1">
      <c r="A22" t="str">
        <f>'COMP Durban'!A26</f>
        <v>2006q4</v>
      </c>
      <c r="B22" s="118">
        <f>'COMP Durban'!E26</f>
        <v>34281549924.807354</v>
      </c>
      <c r="C22" s="118">
        <f>'COMP Durban'!M26</f>
        <v>19620535092.086235</v>
      </c>
      <c r="D22" s="118">
        <f>'COMP PMB'!M26</f>
        <v>2753249823.5281153</v>
      </c>
      <c r="E22" s="118">
        <f>'COMP RBay'!M26</f>
        <v>2124465450.0599327</v>
      </c>
      <c r="F22" s="118">
        <f>'COMP Newcastle'!M26</f>
        <v>971847954.86469555</v>
      </c>
      <c r="G22" s="118">
        <f>'COMP Port Shepstone'!M26</f>
        <v>1046870618.8761547</v>
      </c>
    </row>
    <row r="23" spans="1:7" hidden="1">
      <c r="A23" t="str">
        <f>'COMP Durban'!A27</f>
        <v>2007q1</v>
      </c>
      <c r="B23" s="118">
        <f>'COMP Durban'!E27</f>
        <v>32959543950.053391</v>
      </c>
      <c r="C23" s="118">
        <f>'COMP Durban'!M27</f>
        <v>18863904639.94796</v>
      </c>
      <c r="D23" s="118">
        <f>'COMP PMB'!M27</f>
        <v>2647075723.3290877</v>
      </c>
      <c r="E23" s="118">
        <f>'COMP RBay'!M27</f>
        <v>2042539282.0687585</v>
      </c>
      <c r="F23" s="118">
        <f>'COMP Newcastle'!M27</f>
        <v>934370396.06990397</v>
      </c>
      <c r="G23" s="118">
        <f>'COMP Port Shepstone'!M27</f>
        <v>1006499946.7220591</v>
      </c>
    </row>
    <row r="24" spans="1:7" hidden="1">
      <c r="A24" t="str">
        <f>'COMP Durban'!A28</f>
        <v>2007q2</v>
      </c>
      <c r="B24" s="118">
        <f>'COMP Durban'!E28</f>
        <v>34684999889.264297</v>
      </c>
      <c r="C24" s="118">
        <f>'COMP Durban'!M28</f>
        <v>19851443677.109112</v>
      </c>
      <c r="D24" s="118">
        <f>'COMP PMB'!M28</f>
        <v>2785652049.9700327</v>
      </c>
      <c r="E24" s="118">
        <f>'COMP RBay'!M28</f>
        <v>2149467689.2293015</v>
      </c>
      <c r="F24" s="118">
        <f>'COMP Newcastle'!M28</f>
        <v>983285361.39117181</v>
      </c>
      <c r="G24" s="118">
        <f>'COMP Port Shepstone'!M28</f>
        <v>1059190946.1339071</v>
      </c>
    </row>
    <row r="25" spans="1:7" hidden="1">
      <c r="A25" t="str">
        <f>'COMP Durban'!A29</f>
        <v>2007q3</v>
      </c>
      <c r="B25" s="118">
        <f>'COMP Durban'!E29</f>
        <v>36174441637.553581</v>
      </c>
      <c r="C25" s="118">
        <f>'COMP Durban'!M29</f>
        <v>20703903503.284618</v>
      </c>
      <c r="D25" s="118">
        <f>'COMP PMB'!M29</f>
        <v>2905273398.4687886</v>
      </c>
      <c r="E25" s="118">
        <f>'COMP RBay'!M29</f>
        <v>2241770036.7327809</v>
      </c>
      <c r="F25" s="118">
        <f>'COMP Newcastle'!M29</f>
        <v>1025509558.3758469</v>
      </c>
      <c r="G25" s="118">
        <f>'COMP Port Shepstone'!M29</f>
        <v>1104674677.4188585</v>
      </c>
    </row>
    <row r="26" spans="1:7" hidden="1">
      <c r="A26" t="str">
        <f>'COMP Durban'!A30</f>
        <v>2007q4</v>
      </c>
      <c r="B26" s="118">
        <f>'COMP Durban'!E30</f>
        <v>39377383304.804321</v>
      </c>
      <c r="C26" s="118">
        <f>'COMP Durban'!M30</f>
        <v>22537059516.301479</v>
      </c>
      <c r="D26" s="118">
        <f>'COMP PMB'!M30</f>
        <v>3162510851.2523212</v>
      </c>
      <c r="E26" s="118">
        <f>'COMP RBay'!M30</f>
        <v>2440259863.6384058</v>
      </c>
      <c r="F26" s="118">
        <f>'COMP Newcastle'!M30</f>
        <v>1116309779.3604889</v>
      </c>
      <c r="G26" s="118">
        <f>'COMP Port Shepstone'!M30</f>
        <v>1202484301.91873</v>
      </c>
    </row>
    <row r="27" spans="1:7" hidden="1">
      <c r="A27" t="str">
        <f>'COMP Durban'!A31</f>
        <v>2008q1</v>
      </c>
      <c r="B27" s="118">
        <f>'COMP Durban'!E31</f>
        <v>37468513454.833817</v>
      </c>
      <c r="C27" s="118">
        <f>'COMP Durban'!M31</f>
        <v>21896952212.578766</v>
      </c>
      <c r="D27" s="118">
        <f>'COMP PMB'!M31</f>
        <v>3070704936.9408326</v>
      </c>
      <c r="E27" s="118">
        <f>'COMP RBay'!M31</f>
        <v>2362180742.994535</v>
      </c>
      <c r="F27" s="118">
        <f>'COMP Newcastle'!M31</f>
        <v>1068407555.2973433</v>
      </c>
      <c r="G27" s="118">
        <f>'COMP Port Shepstone'!M31</f>
        <v>1100901317.7361095</v>
      </c>
    </row>
    <row r="28" spans="1:7" hidden="1">
      <c r="A28" t="str">
        <f>'COMP Durban'!A32</f>
        <v>2008q2</v>
      </c>
      <c r="B28" s="118">
        <f>'COMP Durban'!E32</f>
        <v>39380346162.08049</v>
      </c>
      <c r="C28" s="118">
        <f>'COMP Durban'!M32</f>
        <v>23054615247.565224</v>
      </c>
      <c r="D28" s="118">
        <f>'COMP PMB'!M32</f>
        <v>2982336304.0888138</v>
      </c>
      <c r="E28" s="118">
        <f>'COMP RBay'!M32</f>
        <v>2691637862.0892992</v>
      </c>
      <c r="F28" s="118">
        <f>'COMP Newcastle'!M32</f>
        <v>1085543445.4966323</v>
      </c>
      <c r="G28" s="118">
        <f>'COMP Port Shepstone'!M32</f>
        <v>1110920381.4077811</v>
      </c>
    </row>
    <row r="29" spans="1:7" hidden="1">
      <c r="A29" t="str">
        <f>'COMP Durban'!A33</f>
        <v>2008q3</v>
      </c>
      <c r="B29" s="118">
        <f>'COMP Durban'!E33</f>
        <v>41300155223.960045</v>
      </c>
      <c r="C29" s="118">
        <f>'COMP Durban'!M33</f>
        <v>23990054965.039707</v>
      </c>
      <c r="D29" s="118">
        <f>'COMP PMB'!M33</f>
        <v>3192661929.8471794</v>
      </c>
      <c r="E29" s="118">
        <f>'COMP RBay'!M33</f>
        <v>2797827893.3151913</v>
      </c>
      <c r="F29" s="118">
        <f>'COMP Newcastle'!M33</f>
        <v>1146832578.2410617</v>
      </c>
      <c r="G29" s="118">
        <f>'COMP Port Shepstone'!M33</f>
        <v>1170817822.3410575</v>
      </c>
    </row>
    <row r="30" spans="1:7" hidden="1">
      <c r="A30" t="str">
        <f>'COMP Durban'!A34</f>
        <v>2008q4</v>
      </c>
      <c r="B30" s="118">
        <f>'COMP Durban'!E34</f>
        <v>44085750474.508728</v>
      </c>
      <c r="C30" s="118">
        <f>'COMP Durban'!M34</f>
        <v>24825333936.668175</v>
      </c>
      <c r="D30" s="118">
        <f>'COMP PMB'!M34</f>
        <v>3594788229.8412867</v>
      </c>
      <c r="E30" s="118">
        <f>'COMP RBay'!M34</f>
        <v>2762402489.9230952</v>
      </c>
      <c r="F30" s="118">
        <f>'COMP Newcastle'!M34</f>
        <v>1285363532.8910449</v>
      </c>
      <c r="G30" s="118">
        <f>'COMP Port Shepstone'!M34</f>
        <v>1434253583.1533039</v>
      </c>
    </row>
    <row r="31" spans="1:7" hidden="1">
      <c r="A31" t="str">
        <f>'COMP Durban'!A35</f>
        <v>2009q1</v>
      </c>
      <c r="B31" s="118">
        <f>'COMP Durban'!E35</f>
        <v>40917421669.475777</v>
      </c>
      <c r="C31" s="118">
        <f>'COMP Durban'!M35</f>
        <v>23117702622.893013</v>
      </c>
      <c r="D31" s="118">
        <f>'COMP PMB'!M35</f>
        <v>3282410519.7666678</v>
      </c>
      <c r="E31" s="118">
        <f>'COMP RBay'!M35</f>
        <v>2301170021.4654293</v>
      </c>
      <c r="F31" s="118">
        <f>'COMP Newcastle'!M35</f>
        <v>1135808634.2445023</v>
      </c>
      <c r="G31" s="118">
        <f>'COMP Port Shepstone'!M35</f>
        <v>1312104042.498713</v>
      </c>
    </row>
    <row r="32" spans="1:7" hidden="1">
      <c r="A32" t="str">
        <f>'COMP Durban'!A36</f>
        <v>2009q2</v>
      </c>
      <c r="B32" s="118">
        <f>'COMP Durban'!E36</f>
        <v>42080904283.197868</v>
      </c>
      <c r="C32" s="118">
        <f>'COMP Durban'!M36</f>
        <v>23727994266.360664</v>
      </c>
      <c r="D32" s="118">
        <f>'COMP PMB'!M36</f>
        <v>3492860041.3930449</v>
      </c>
      <c r="E32" s="118">
        <f>'COMP RBay'!M36</f>
        <v>2375169382.8097405</v>
      </c>
      <c r="F32" s="118">
        <f>'COMP Newcastle'!M36</f>
        <v>1242236581.4928117</v>
      </c>
      <c r="G32" s="118">
        <f>'COMP Port Shepstone'!M36</f>
        <v>1335577097.8182085</v>
      </c>
    </row>
    <row r="33" spans="1:7" hidden="1">
      <c r="A33" t="str">
        <f>'COMP Durban'!A37</f>
        <v>2009q3</v>
      </c>
      <c r="B33" s="118">
        <f>'COMP Durban'!E37</f>
        <v>44782980357.245941</v>
      </c>
      <c r="C33" s="118">
        <f>'COMP Durban'!M37</f>
        <v>25242641617.23127</v>
      </c>
      <c r="D33" s="118">
        <f>'COMP PMB'!M37</f>
        <v>3691718611.7499471</v>
      </c>
      <c r="E33" s="118">
        <f>'COMP RBay'!M37</f>
        <v>2645787856.4132595</v>
      </c>
      <c r="F33" s="118">
        <f>'COMP Newcastle'!M37</f>
        <v>1261073282.590791</v>
      </c>
      <c r="G33" s="118">
        <f>'COMP Port Shepstone'!M37</f>
        <v>1409870541.3044004</v>
      </c>
    </row>
    <row r="34" spans="1:7" hidden="1">
      <c r="A34" t="str">
        <f>'COMP Durban'!A38</f>
        <v>2009q4</v>
      </c>
      <c r="B34" s="118">
        <f>'COMP Durban'!E38</f>
        <v>48324962709.960442</v>
      </c>
      <c r="C34" s="118">
        <f>'COMP Durban'!M38</f>
        <v>27025715935.148064</v>
      </c>
      <c r="D34" s="118">
        <f>'COMP PMB'!M38</f>
        <v>4425535299.9864435</v>
      </c>
      <c r="E34" s="118">
        <f>'COMP RBay'!M38</f>
        <v>2865246139.6713829</v>
      </c>
      <c r="F34" s="118">
        <f>'COMP Newcastle'!M38</f>
        <v>1349334812.0619805</v>
      </c>
      <c r="G34" s="118">
        <f>'COMP Port Shepstone'!M38</f>
        <v>1504907810.6895649</v>
      </c>
    </row>
    <row r="35" spans="1:7" hidden="1">
      <c r="A35" t="str">
        <f>'COMP Durban'!A39</f>
        <v>2010q1</v>
      </c>
      <c r="B35" s="118">
        <f>'COMP Durban'!E39</f>
        <v>46100774299.073822</v>
      </c>
      <c r="C35" s="118">
        <f>'COMP Durban'!M39</f>
        <v>26457678266.223782</v>
      </c>
      <c r="D35" s="118">
        <f>'COMP PMB'!M39</f>
        <v>3726287435.5014682</v>
      </c>
      <c r="E35" s="118">
        <f>'COMP RBay'!M39</f>
        <v>2785330319.0046892</v>
      </c>
      <c r="F35" s="118">
        <f>'COMP Newcastle'!M39</f>
        <v>1300385705.0697644</v>
      </c>
      <c r="G35" s="118">
        <f>'COMP Port Shepstone'!M39</f>
        <v>1413551138.9298639</v>
      </c>
    </row>
    <row r="36" spans="1:7" hidden="1">
      <c r="A36" t="str">
        <f>'COMP Durban'!A40</f>
        <v>2010q2</v>
      </c>
      <c r="B36" s="118">
        <f>'COMP Durban'!E40</f>
        <v>47505420947.111473</v>
      </c>
      <c r="C36" s="118">
        <f>'COMP Durban'!M40</f>
        <v>27262343622.938568</v>
      </c>
      <c r="D36" s="118">
        <f>'COMP PMB'!M40</f>
        <v>3785357228.6394348</v>
      </c>
      <c r="E36" s="118">
        <f>'COMP RBay'!M40</f>
        <v>2957431068.2772689</v>
      </c>
      <c r="F36" s="118">
        <f>'COMP Newcastle'!M40</f>
        <v>1352872365.346066</v>
      </c>
      <c r="G36" s="118">
        <f>'COMP Port Shepstone'!M40</f>
        <v>1432854922.0191085</v>
      </c>
    </row>
    <row r="37" spans="1:7" hidden="1">
      <c r="A37" t="str">
        <f>'COMP Durban'!A41</f>
        <v>2010q3</v>
      </c>
      <c r="B37" s="118">
        <f>'COMP Durban'!E41</f>
        <v>49559780214.920479</v>
      </c>
      <c r="C37" s="118">
        <f>'COMP Durban'!M41</f>
        <v>28362598030.763535</v>
      </c>
      <c r="D37" s="118">
        <f>'COMP PMB'!M41</f>
        <v>3965649679.8147368</v>
      </c>
      <c r="E37" s="118">
        <f>'COMP RBay'!M41</f>
        <v>3118880794.8460746</v>
      </c>
      <c r="F37" s="118">
        <f>'COMP Newcastle'!M41</f>
        <v>1392248258.3330677</v>
      </c>
      <c r="G37" s="118">
        <f>'COMP Port Shepstone'!M41</f>
        <v>1492884526.9855921</v>
      </c>
    </row>
    <row r="38" spans="1:7" hidden="1">
      <c r="A38" t="str">
        <f>'COMP Durban'!A42</f>
        <v>2010q4</v>
      </c>
      <c r="B38" s="118">
        <f>'COMP Durban'!E42</f>
        <v>53420473508.143997</v>
      </c>
      <c r="C38" s="118">
        <f>'COMP Durban'!M42</f>
        <v>30177215074.494747</v>
      </c>
      <c r="D38" s="118">
        <f>'COMP PMB'!M42</f>
        <v>4512825446.791028</v>
      </c>
      <c r="E38" s="118">
        <f>'COMP RBay'!M42</f>
        <v>3275068279.4796538</v>
      </c>
      <c r="F38" s="118">
        <f>'COMP Newcastle'!M42</f>
        <v>1521185422.3189135</v>
      </c>
      <c r="G38" s="118">
        <f>'COMP Port Shepstone'!M42</f>
        <v>1677618713.0579045</v>
      </c>
    </row>
    <row r="39" spans="1:7" hidden="1">
      <c r="A39" t="str">
        <f>'COMP Durban'!A43</f>
        <v>2011q1</v>
      </c>
      <c r="B39" s="118">
        <f>'COMP Durban'!E43</f>
        <v>50668231130.080505</v>
      </c>
      <c r="C39" s="118">
        <f>'COMP Durban'!M43</f>
        <v>29105578196.03299</v>
      </c>
      <c r="D39" s="118">
        <f>'COMP PMB'!M43</f>
        <v>4104191155.7960205</v>
      </c>
      <c r="E39" s="118">
        <f>'COMP RBay'!M43</f>
        <v>3035062331.3324456</v>
      </c>
      <c r="F39" s="118">
        <f>'COMP Newcastle'!M43</f>
        <v>1426831368.4144645</v>
      </c>
      <c r="G39" s="118">
        <f>'COMP Port Shepstone'!M43</f>
        <v>1555706602.4009535</v>
      </c>
    </row>
    <row r="40" spans="1:7" hidden="1">
      <c r="A40" t="str">
        <f>'COMP Durban'!A44</f>
        <v>2011q2</v>
      </c>
      <c r="B40" s="118">
        <f>'COMP Durban'!E44</f>
        <v>52724623007.723541</v>
      </c>
      <c r="C40" s="118">
        <f>'COMP Durban'!M44</f>
        <v>30284658005.007233</v>
      </c>
      <c r="D40" s="118">
        <f>'COMP PMB'!M44</f>
        <v>4190160671.1101537</v>
      </c>
      <c r="E40" s="118">
        <f>'COMP RBay'!M44</f>
        <v>3287332877.7258024</v>
      </c>
      <c r="F40" s="118">
        <f>'COMP Newcastle'!M44</f>
        <v>1503778040.3695557</v>
      </c>
      <c r="G40" s="118">
        <f>'COMP Port Shepstone'!M44</f>
        <v>1583676543.2851629</v>
      </c>
    </row>
    <row r="41" spans="1:7" hidden="1">
      <c r="A41" t="str">
        <f>'COMP Durban'!A45</f>
        <v>2011q3</v>
      </c>
      <c r="B41" s="118">
        <f>'COMP Durban'!E45</f>
        <v>54482803008.962234</v>
      </c>
      <c r="C41" s="118">
        <f>'COMP Durban'!M45</f>
        <v>31179189901.008984</v>
      </c>
      <c r="D41" s="118">
        <f>'COMP PMB'!M45</f>
        <v>4354213360.1422987</v>
      </c>
      <c r="E41" s="118">
        <f>'COMP RBay'!M45</f>
        <v>3446140135.1716633</v>
      </c>
      <c r="F41" s="118">
        <f>'COMP Newcastle'!M45</f>
        <v>1525885243.6674719</v>
      </c>
      <c r="G41" s="118">
        <f>'COMP Port Shepstone'!M45</f>
        <v>1633652002.8575153</v>
      </c>
    </row>
    <row r="42" spans="1:7" hidden="1">
      <c r="A42" t="str">
        <f>'COMP Durban'!A46</f>
        <v>2011q4</v>
      </c>
      <c r="B42" s="118">
        <f>'COMP Durban'!E46</f>
        <v>58041854289.884926</v>
      </c>
      <c r="C42" s="118">
        <f>'COMP Durban'!M46</f>
        <v>32643978965.730202</v>
      </c>
      <c r="D42" s="118">
        <f>'COMP PMB'!M46</f>
        <v>4983801165.0930901</v>
      </c>
      <c r="E42" s="118">
        <f>'COMP RBay'!M46</f>
        <v>3545551351.6579413</v>
      </c>
      <c r="F42" s="118">
        <f>'COMP Newcastle'!M46</f>
        <v>1655233629.0672023</v>
      </c>
      <c r="G42" s="118">
        <f>'COMP Port Shepstone'!M46</f>
        <v>1839515196.2194996</v>
      </c>
    </row>
    <row r="43" spans="1:7" hidden="1">
      <c r="A43" t="str">
        <f>'COMP Durban'!A47</f>
        <v>2012q1</v>
      </c>
      <c r="B43" s="118">
        <f>'COMP Durban'!E47</f>
        <v>55107308993.94545</v>
      </c>
      <c r="C43" s="118">
        <f>'COMP Durban'!M47</f>
        <v>31472306519.375774</v>
      </c>
      <c r="D43" s="118">
        <f>'COMP PMB'!M47</f>
        <v>4446256252.0131111</v>
      </c>
      <c r="E43" s="118">
        <f>'COMP RBay'!M47</f>
        <v>3243218783.16676</v>
      </c>
      <c r="F43" s="118">
        <f>'COMP Newcastle'!M47</f>
        <v>1545324546.1482441</v>
      </c>
      <c r="G43" s="118">
        <f>'COMP Port Shepstone'!M47</f>
        <v>1716282443.3907495</v>
      </c>
    </row>
    <row r="44" spans="1:7" hidden="1">
      <c r="A44" t="str">
        <f>'COMP Durban'!A48</f>
        <v>2012q2</v>
      </c>
      <c r="B44" s="118">
        <f>'COMP Durban'!E48</f>
        <v>57077444045.744774</v>
      </c>
      <c r="C44" s="118">
        <f>'COMP Durban'!M48</f>
        <v>32574815054.874191</v>
      </c>
      <c r="D44" s="118">
        <f>'COMP PMB'!M48</f>
        <v>4607265426.3535967</v>
      </c>
      <c r="E44" s="118">
        <f>'COMP RBay'!M48</f>
        <v>3444559629.0480623</v>
      </c>
      <c r="F44" s="118">
        <f>'COMP Newcastle'!M48</f>
        <v>1646110289.3358853</v>
      </c>
      <c r="G44" s="118">
        <f>'COMP Port Shepstone'!M48</f>
        <v>1749176252.2010181</v>
      </c>
    </row>
    <row r="45" spans="1:7" hidden="1">
      <c r="A45" t="str">
        <f>'COMP Durban'!A49</f>
        <v>2012q3</v>
      </c>
      <c r="B45" s="118">
        <f>'COMP Durban'!E49</f>
        <v>58696366949.715019</v>
      </c>
      <c r="C45" s="118">
        <f>'COMP Durban'!M49</f>
        <v>33422345221.961571</v>
      </c>
      <c r="D45" s="118">
        <f>'COMP PMB'!M49</f>
        <v>4742124311.3936434</v>
      </c>
      <c r="E45" s="118">
        <f>'COMP RBay'!M49</f>
        <v>3624770436.5099106</v>
      </c>
      <c r="F45" s="118">
        <f>'COMP Newcastle'!M49</f>
        <v>1648559617.0293643</v>
      </c>
      <c r="G45" s="118">
        <f>'COMP Port Shepstone'!M49</f>
        <v>1791998455.5520582</v>
      </c>
    </row>
    <row r="46" spans="1:7" hidden="1">
      <c r="A46" t="str">
        <f>'COMP Durban'!A50</f>
        <v>2012q4</v>
      </c>
      <c r="B46" s="118">
        <f>'COMP Durban'!E50</f>
        <v>62733619849.281296</v>
      </c>
      <c r="C46" s="118">
        <f>'COMP Durban'!M50</f>
        <v>35268229808.512589</v>
      </c>
      <c r="D46" s="118">
        <f>'COMP PMB'!M50</f>
        <v>5477099916.9911051</v>
      </c>
      <c r="E46" s="118">
        <f>'COMP RBay'!M50</f>
        <v>3799246277.0257263</v>
      </c>
      <c r="F46" s="118">
        <f>'COMP Newcastle'!M50</f>
        <v>1775690585.926019</v>
      </c>
      <c r="G46" s="118">
        <f>'COMP Port Shepstone'!M50</f>
        <v>1970637947.2982996</v>
      </c>
    </row>
    <row r="47" spans="1:7" hidden="1">
      <c r="A47" t="str">
        <f>'COMP Durban'!A51</f>
        <v>2013q1</v>
      </c>
      <c r="B47" s="118">
        <f>'COMP Durban'!E51</f>
        <v>60005058070.471947</v>
      </c>
      <c r="C47" s="118">
        <f>'COMP Durban'!M51</f>
        <v>34391970474.097656</v>
      </c>
      <c r="D47" s="118">
        <f>'COMP PMB'!M51</f>
        <v>4850689830.8996954</v>
      </c>
      <c r="E47" s="118">
        <f>'COMP RBay'!M51</f>
        <v>3583737739.5878925</v>
      </c>
      <c r="F47" s="118">
        <f>'COMP Newcastle'!M51</f>
        <v>1688338972.1520698</v>
      </c>
      <c r="G47" s="118">
        <f>'COMP Port Shepstone'!M51</f>
        <v>1850363123.1823373</v>
      </c>
    </row>
    <row r="48" spans="1:7" hidden="1">
      <c r="A48" t="str">
        <f>'COMP Durban'!A52</f>
        <v>2013q2</v>
      </c>
      <c r="B48" s="118">
        <f>'COMP Durban'!E52</f>
        <v>62612196712.090401</v>
      </c>
      <c r="C48" s="118">
        <f>'COMP Durban'!M52</f>
        <v>35876459496.166214</v>
      </c>
      <c r="D48" s="118">
        <f>'COMP PMB'!M52</f>
        <v>5006361521.7723103</v>
      </c>
      <c r="E48" s="118">
        <f>'COMP RBay'!M52</f>
        <v>3860095776.5026021</v>
      </c>
      <c r="F48" s="118">
        <f>'COMP Newcastle'!M52</f>
        <v>1791534869.2209153</v>
      </c>
      <c r="G48" s="118">
        <f>'COMP Port Shepstone'!M52</f>
        <v>1895987982.6109581</v>
      </c>
    </row>
    <row r="49" spans="1:7" hidden="1">
      <c r="A49" t="str">
        <f>'COMP Durban'!A53</f>
        <v>2013q3</v>
      </c>
      <c r="B49" s="118">
        <f>'COMP Durban'!E53</f>
        <v>64109375768.290672</v>
      </c>
      <c r="C49" s="118">
        <f>'COMP Durban'!M53</f>
        <v>36627336919.751198</v>
      </c>
      <c r="D49" s="118">
        <f>'COMP PMB'!M53</f>
        <v>5144292393.9104881</v>
      </c>
      <c r="E49" s="118">
        <f>'COMP RBay'!M53</f>
        <v>4016199698.7620773</v>
      </c>
      <c r="F49" s="118">
        <f>'COMP Newcastle'!M53</f>
        <v>1799021527.2690129</v>
      </c>
      <c r="G49" s="118">
        <f>'COMP Port Shepstone'!M53</f>
        <v>1936906744.4090238</v>
      </c>
    </row>
    <row r="50" spans="1:7" hidden="1">
      <c r="A50" t="str">
        <f>'COMP Durban'!A54</f>
        <v>2013q4</v>
      </c>
      <c r="B50" s="118">
        <f>'COMP Durban'!E54</f>
        <v>68456269720.072723</v>
      </c>
      <c r="C50" s="118">
        <f>'COMP Durban'!M54</f>
        <v>38552549981.946327</v>
      </c>
      <c r="D50" s="118">
        <f>'COMP PMB'!M54</f>
        <v>5879260527.7131615</v>
      </c>
      <c r="E50" s="118">
        <f>'COMP RBay'!M54</f>
        <v>4174806571.1817698</v>
      </c>
      <c r="F50" s="118">
        <f>'COMP Newcastle'!M54</f>
        <v>1946414358.3636415</v>
      </c>
      <c r="G50" s="118">
        <f>'COMP Port Shepstone'!M54</f>
        <v>2156594706.591888</v>
      </c>
    </row>
    <row r="51" spans="1:7" hidden="1">
      <c r="A51" t="str">
        <f>'COMP Durban'!A55</f>
        <v>2014q1</v>
      </c>
      <c r="B51" s="118">
        <f>'COMP Durban'!E55</f>
        <v>64811828311.006371</v>
      </c>
      <c r="C51" s="118">
        <f>'COMP Durban'!M55</f>
        <v>37130591304.087799</v>
      </c>
      <c r="D51" s="118">
        <f>'COMP PMB'!M55</f>
        <v>5239450650.312418</v>
      </c>
      <c r="E51" s="118">
        <f>'COMP RBay'!M55</f>
        <v>3855815797.4652696</v>
      </c>
      <c r="F51" s="118">
        <f>'COMP Newcastle'!M55</f>
        <v>1822054596.3725801</v>
      </c>
      <c r="G51" s="118">
        <f>'COMP Port Shepstone'!M55</f>
        <v>2002360220.0285807</v>
      </c>
    </row>
    <row r="52" spans="1:7" hidden="1">
      <c r="A52" t="str">
        <f>'COMP Durban'!A56</f>
        <v>2014q2</v>
      </c>
      <c r="B52" s="118">
        <f>'COMP Durban'!E56</f>
        <v>67584985097.765541</v>
      </c>
      <c r="C52" s="118">
        <f>'COMP Durban'!M56</f>
        <v>38705929648.401367</v>
      </c>
      <c r="D52" s="118">
        <f>'COMP PMB'!M56</f>
        <v>5410186002.8825665</v>
      </c>
      <c r="E52" s="118">
        <f>'COMP RBay'!M56</f>
        <v>4153071162.9136081</v>
      </c>
      <c r="F52" s="118">
        <f>'COMP Newcastle'!M56</f>
        <v>1936861736.513545</v>
      </c>
      <c r="G52" s="118">
        <f>'COMP Port Shepstone'!M56</f>
        <v>2049263880.8284862</v>
      </c>
    </row>
    <row r="53" spans="1:7" hidden="1">
      <c r="A53" t="str">
        <f>'COMP Durban'!A57</f>
        <v>2014q3</v>
      </c>
      <c r="B53" s="118">
        <f>'COMP Durban'!E57</f>
        <v>68961381431.477432</v>
      </c>
      <c r="C53" s="118">
        <f>'COMP Durban'!M57</f>
        <v>39377232668.826096</v>
      </c>
      <c r="D53" s="118">
        <f>'COMP PMB'!M57</f>
        <v>5538799757.5047855</v>
      </c>
      <c r="E53" s="118">
        <f>'COMP RBay'!M57</f>
        <v>4313592846.7428808</v>
      </c>
      <c r="F53" s="118">
        <f>'COMP Newcastle'!M57</f>
        <v>1934475129.1104772</v>
      </c>
      <c r="G53" s="118">
        <f>'COMP Port Shepstone'!M57</f>
        <v>2085558476.3467345</v>
      </c>
    </row>
    <row r="54" spans="1:7" hidden="1"/>
    <row r="55" spans="1:7" hidden="1">
      <c r="A55" t="str">
        <f>A3</f>
        <v>2002q1</v>
      </c>
      <c r="B55" s="10">
        <f>SUM(C55:G55)</f>
        <v>77.350554445691799</v>
      </c>
      <c r="C55" s="10">
        <f t="shared" ref="C55:G64" si="0">C3/$B3*100</f>
        <v>57.233512297785914</v>
      </c>
      <c r="D55" s="10">
        <f t="shared" si="0"/>
        <v>8.0312874696944938</v>
      </c>
      <c r="E55" s="10">
        <f t="shared" si="0"/>
        <v>6.1971102669503102</v>
      </c>
      <c r="F55" s="10">
        <f t="shared" si="0"/>
        <v>2.8349008635733575</v>
      </c>
      <c r="G55" s="10">
        <f t="shared" si="0"/>
        <v>3.0537435476877364</v>
      </c>
    </row>
    <row r="56" spans="1:7" hidden="1">
      <c r="A56" t="str">
        <f>A4</f>
        <v>2002q2</v>
      </c>
      <c r="B56" s="10">
        <f t="shared" ref="B56:B79" si="1">SUM(C56:G56)</f>
        <v>77.350554445691799</v>
      </c>
      <c r="C56" s="10">
        <f t="shared" si="0"/>
        <v>57.233512297785914</v>
      </c>
      <c r="D56" s="10">
        <f t="shared" si="0"/>
        <v>8.0312874696944938</v>
      </c>
      <c r="E56" s="10">
        <f t="shared" si="0"/>
        <v>6.1971102669503093</v>
      </c>
      <c r="F56" s="10">
        <f t="shared" si="0"/>
        <v>2.8349008635733575</v>
      </c>
      <c r="G56" s="10">
        <f t="shared" si="0"/>
        <v>3.0537435476877368</v>
      </c>
    </row>
    <row r="57" spans="1:7" hidden="1">
      <c r="A57" t="str">
        <f>A5</f>
        <v>2002q3</v>
      </c>
      <c r="B57" s="10">
        <f t="shared" si="1"/>
        <v>77.350554445691799</v>
      </c>
      <c r="C57" s="10">
        <f t="shared" si="0"/>
        <v>57.233512297785914</v>
      </c>
      <c r="D57" s="10">
        <f t="shared" si="0"/>
        <v>8.0312874696944938</v>
      </c>
      <c r="E57" s="10">
        <f t="shared" si="0"/>
        <v>6.1971102669503102</v>
      </c>
      <c r="F57" s="10">
        <f t="shared" si="0"/>
        <v>2.8349008635733579</v>
      </c>
      <c r="G57" s="10">
        <f t="shared" si="0"/>
        <v>3.0537435476877364</v>
      </c>
    </row>
    <row r="58" spans="1:7" hidden="1">
      <c r="A58" t="str">
        <f>A6</f>
        <v>2002q4</v>
      </c>
      <c r="B58" s="10">
        <f t="shared" si="1"/>
        <v>77.350554445691799</v>
      </c>
      <c r="C58" s="10">
        <f t="shared" si="0"/>
        <v>57.233512297785914</v>
      </c>
      <c r="D58" s="10">
        <f t="shared" si="0"/>
        <v>8.0312874696944938</v>
      </c>
      <c r="E58" s="10">
        <f t="shared" si="0"/>
        <v>6.1971102669503093</v>
      </c>
      <c r="F58" s="10">
        <f t="shared" si="0"/>
        <v>2.8349008635733579</v>
      </c>
      <c r="G58" s="10">
        <f t="shared" si="0"/>
        <v>3.0537435476877364</v>
      </c>
    </row>
    <row r="59" spans="1:7" hidden="1">
      <c r="A59" t="str">
        <f>A7</f>
        <v>2003q1</v>
      </c>
      <c r="B59" s="10">
        <f t="shared" si="1"/>
        <v>77.350554445691799</v>
      </c>
      <c r="C59" s="10">
        <f t="shared" si="0"/>
        <v>57.233512297785914</v>
      </c>
      <c r="D59" s="10">
        <f t="shared" si="0"/>
        <v>8.0312874696944938</v>
      </c>
      <c r="E59" s="10">
        <f t="shared" si="0"/>
        <v>6.1971102669503102</v>
      </c>
      <c r="F59" s="10">
        <f t="shared" si="0"/>
        <v>2.8349008635733579</v>
      </c>
      <c r="G59" s="10">
        <f t="shared" si="0"/>
        <v>3.0537435476877368</v>
      </c>
    </row>
    <row r="60" spans="1:7" hidden="1">
      <c r="A60" t="str">
        <f>A8</f>
        <v>2003q2</v>
      </c>
      <c r="B60" s="10">
        <f t="shared" si="1"/>
        <v>77.350554445691799</v>
      </c>
      <c r="C60" s="10">
        <f t="shared" si="0"/>
        <v>57.233512297785914</v>
      </c>
      <c r="D60" s="10">
        <f t="shared" si="0"/>
        <v>8.0312874696944938</v>
      </c>
      <c r="E60" s="10">
        <f t="shared" si="0"/>
        <v>6.1971102669503102</v>
      </c>
      <c r="F60" s="10">
        <f t="shared" si="0"/>
        <v>2.8349008635733575</v>
      </c>
      <c r="G60" s="10">
        <f t="shared" si="0"/>
        <v>3.0537435476877364</v>
      </c>
    </row>
    <row r="61" spans="1:7" hidden="1">
      <c r="A61" t="str">
        <f>A9</f>
        <v>2003q3</v>
      </c>
      <c r="B61" s="10">
        <f t="shared" si="1"/>
        <v>77.350554445691799</v>
      </c>
      <c r="C61" s="10">
        <f t="shared" si="0"/>
        <v>57.233512297785914</v>
      </c>
      <c r="D61" s="10">
        <f t="shared" si="0"/>
        <v>8.0312874696944938</v>
      </c>
      <c r="E61" s="10">
        <f t="shared" si="0"/>
        <v>6.1971102669503102</v>
      </c>
      <c r="F61" s="10">
        <f t="shared" si="0"/>
        <v>2.8349008635733579</v>
      </c>
      <c r="G61" s="10">
        <f t="shared" si="0"/>
        <v>3.0537435476877364</v>
      </c>
    </row>
    <row r="62" spans="1:7" hidden="1">
      <c r="A62" t="str">
        <f>A10</f>
        <v>2003q4</v>
      </c>
      <c r="B62" s="10">
        <f t="shared" si="1"/>
        <v>77.350554445691799</v>
      </c>
      <c r="C62" s="10">
        <f t="shared" si="0"/>
        <v>57.233512297785914</v>
      </c>
      <c r="D62" s="10">
        <f t="shared" si="0"/>
        <v>8.0312874696944938</v>
      </c>
      <c r="E62" s="10">
        <f t="shared" si="0"/>
        <v>6.1971102669503102</v>
      </c>
      <c r="F62" s="10">
        <f t="shared" si="0"/>
        <v>2.8349008635733579</v>
      </c>
      <c r="G62" s="10">
        <f t="shared" si="0"/>
        <v>3.0537435476877364</v>
      </c>
    </row>
    <row r="63" spans="1:7" hidden="1">
      <c r="A63" t="str">
        <f>A11</f>
        <v>2004q1</v>
      </c>
      <c r="B63" s="10">
        <f t="shared" si="1"/>
        <v>77.350554445691799</v>
      </c>
      <c r="C63" s="10">
        <f t="shared" si="0"/>
        <v>57.233512297785914</v>
      </c>
      <c r="D63" s="10">
        <f t="shared" si="0"/>
        <v>8.0312874696944938</v>
      </c>
      <c r="E63" s="10">
        <f t="shared" si="0"/>
        <v>6.1971102669503102</v>
      </c>
      <c r="F63" s="10">
        <f t="shared" si="0"/>
        <v>2.8349008635733584</v>
      </c>
      <c r="G63" s="10">
        <f t="shared" si="0"/>
        <v>3.0537435476877364</v>
      </c>
    </row>
    <row r="64" spans="1:7" hidden="1">
      <c r="A64" t="str">
        <f>A12</f>
        <v>2004q2</v>
      </c>
      <c r="B64" s="10">
        <f t="shared" si="1"/>
        <v>77.350554445691799</v>
      </c>
      <c r="C64" s="10">
        <f t="shared" si="0"/>
        <v>57.233512297785914</v>
      </c>
      <c r="D64" s="10">
        <f t="shared" si="0"/>
        <v>8.0312874696944938</v>
      </c>
      <c r="E64" s="10">
        <f t="shared" si="0"/>
        <v>6.1971102669503102</v>
      </c>
      <c r="F64" s="10">
        <f t="shared" si="0"/>
        <v>2.8349008635733579</v>
      </c>
      <c r="G64" s="10">
        <f t="shared" si="0"/>
        <v>3.0537435476877364</v>
      </c>
    </row>
    <row r="65" spans="1:7" hidden="1">
      <c r="A65" t="str">
        <f>A13</f>
        <v>2004q3</v>
      </c>
      <c r="B65" s="10">
        <f t="shared" si="1"/>
        <v>77.350554445691799</v>
      </c>
      <c r="C65" s="10">
        <f t="shared" ref="C65:G74" si="2">C13/$B13*100</f>
        <v>57.233512297785914</v>
      </c>
      <c r="D65" s="10">
        <f t="shared" si="2"/>
        <v>8.0312874696944938</v>
      </c>
      <c r="E65" s="10">
        <f t="shared" si="2"/>
        <v>6.1971102669503102</v>
      </c>
      <c r="F65" s="10">
        <f t="shared" si="2"/>
        <v>2.8349008635733579</v>
      </c>
      <c r="G65" s="10">
        <f t="shared" si="2"/>
        <v>3.0537435476877364</v>
      </c>
    </row>
    <row r="66" spans="1:7" hidden="1">
      <c r="A66" t="str">
        <f>A14</f>
        <v>2004q4</v>
      </c>
      <c r="B66" s="10">
        <f t="shared" si="1"/>
        <v>77.350554445691799</v>
      </c>
      <c r="C66" s="10">
        <f t="shared" si="2"/>
        <v>57.233512297785914</v>
      </c>
      <c r="D66" s="10">
        <f t="shared" si="2"/>
        <v>8.0312874696944956</v>
      </c>
      <c r="E66" s="10">
        <f t="shared" si="2"/>
        <v>6.1971102669503102</v>
      </c>
      <c r="F66" s="10">
        <f t="shared" si="2"/>
        <v>2.8349008635733579</v>
      </c>
      <c r="G66" s="10">
        <f t="shared" si="2"/>
        <v>3.0537435476877364</v>
      </c>
    </row>
    <row r="67" spans="1:7" hidden="1">
      <c r="A67" t="str">
        <f>A15</f>
        <v>2005q1</v>
      </c>
      <c r="B67" s="10">
        <f t="shared" si="1"/>
        <v>77.350554445691799</v>
      </c>
      <c r="C67" s="10">
        <f t="shared" si="2"/>
        <v>57.233512297785914</v>
      </c>
      <c r="D67" s="10">
        <f t="shared" si="2"/>
        <v>8.0312874696944938</v>
      </c>
      <c r="E67" s="10">
        <f t="shared" si="2"/>
        <v>6.1971102669503102</v>
      </c>
      <c r="F67" s="10">
        <f t="shared" si="2"/>
        <v>2.8349008635733579</v>
      </c>
      <c r="G67" s="10">
        <f t="shared" si="2"/>
        <v>3.0537435476877364</v>
      </c>
    </row>
    <row r="68" spans="1:7" hidden="1">
      <c r="A68" t="str">
        <f>A16</f>
        <v>2005q2</v>
      </c>
      <c r="B68" s="10">
        <f t="shared" si="1"/>
        <v>77.350554445691799</v>
      </c>
      <c r="C68" s="10">
        <f t="shared" si="2"/>
        <v>57.233512297785914</v>
      </c>
      <c r="D68" s="10">
        <f t="shared" si="2"/>
        <v>8.0312874696944938</v>
      </c>
      <c r="E68" s="10">
        <f t="shared" si="2"/>
        <v>6.1971102669503102</v>
      </c>
      <c r="F68" s="10">
        <f t="shared" si="2"/>
        <v>2.8349008635733579</v>
      </c>
      <c r="G68" s="10">
        <f t="shared" si="2"/>
        <v>3.0537435476877364</v>
      </c>
    </row>
    <row r="69" spans="1:7" hidden="1">
      <c r="A69" t="str">
        <f>A17</f>
        <v>2005q3</v>
      </c>
      <c r="B69" s="10">
        <f t="shared" si="1"/>
        <v>77.350554445691799</v>
      </c>
      <c r="C69" s="10">
        <f t="shared" si="2"/>
        <v>57.233512297785914</v>
      </c>
      <c r="D69" s="10">
        <f t="shared" si="2"/>
        <v>8.0312874696944938</v>
      </c>
      <c r="E69" s="10">
        <f t="shared" si="2"/>
        <v>6.1971102669503102</v>
      </c>
      <c r="F69" s="10">
        <f t="shared" si="2"/>
        <v>2.8349008635733579</v>
      </c>
      <c r="G69" s="10">
        <f t="shared" si="2"/>
        <v>3.0537435476877364</v>
      </c>
    </row>
    <row r="70" spans="1:7" hidden="1">
      <c r="A70" t="str">
        <f>A18</f>
        <v>2005q4</v>
      </c>
      <c r="B70" s="10">
        <f t="shared" si="1"/>
        <v>77.350554445691799</v>
      </c>
      <c r="C70" s="10">
        <f t="shared" si="2"/>
        <v>57.233512297785914</v>
      </c>
      <c r="D70" s="10">
        <f t="shared" si="2"/>
        <v>8.0312874696944938</v>
      </c>
      <c r="E70" s="10">
        <f t="shared" si="2"/>
        <v>6.1971102669503102</v>
      </c>
      <c r="F70" s="10">
        <f t="shared" si="2"/>
        <v>2.8349008635733579</v>
      </c>
      <c r="G70" s="10">
        <f t="shared" si="2"/>
        <v>3.0537435476877364</v>
      </c>
    </row>
    <row r="71" spans="1:7" hidden="1">
      <c r="A71" t="str">
        <f>A19</f>
        <v>2006q1</v>
      </c>
      <c r="B71" s="10">
        <f t="shared" si="1"/>
        <v>77.350554445691799</v>
      </c>
      <c r="C71" s="10">
        <f t="shared" si="2"/>
        <v>57.233512297785914</v>
      </c>
      <c r="D71" s="10">
        <f t="shared" si="2"/>
        <v>8.0312874696944938</v>
      </c>
      <c r="E71" s="10">
        <f t="shared" si="2"/>
        <v>6.1971102669503102</v>
      </c>
      <c r="F71" s="10">
        <f t="shared" si="2"/>
        <v>2.8349008635733579</v>
      </c>
      <c r="G71" s="10">
        <f t="shared" si="2"/>
        <v>3.0537435476877364</v>
      </c>
    </row>
    <row r="72" spans="1:7" hidden="1">
      <c r="A72" t="str">
        <f>A20</f>
        <v>2006q2</v>
      </c>
      <c r="B72" s="10">
        <f t="shared" si="1"/>
        <v>77.350554445691799</v>
      </c>
      <c r="C72" s="10">
        <f t="shared" si="2"/>
        <v>57.233512297785914</v>
      </c>
      <c r="D72" s="10">
        <f t="shared" si="2"/>
        <v>8.0312874696944938</v>
      </c>
      <c r="E72" s="10">
        <f t="shared" si="2"/>
        <v>6.1971102669503102</v>
      </c>
      <c r="F72" s="10">
        <f t="shared" si="2"/>
        <v>2.8349008635733579</v>
      </c>
      <c r="G72" s="10">
        <f t="shared" si="2"/>
        <v>3.0537435476877364</v>
      </c>
    </row>
    <row r="73" spans="1:7" hidden="1">
      <c r="A73" t="str">
        <f>A21</f>
        <v>2006q3</v>
      </c>
      <c r="B73" s="10">
        <f t="shared" si="1"/>
        <v>77.350554445691799</v>
      </c>
      <c r="C73" s="10">
        <f t="shared" si="2"/>
        <v>57.233512297785914</v>
      </c>
      <c r="D73" s="10">
        <f t="shared" si="2"/>
        <v>8.0312874696944938</v>
      </c>
      <c r="E73" s="10">
        <f t="shared" si="2"/>
        <v>6.1971102669503102</v>
      </c>
      <c r="F73" s="10">
        <f t="shared" si="2"/>
        <v>2.8349008635733579</v>
      </c>
      <c r="G73" s="10">
        <f t="shared" si="2"/>
        <v>3.0537435476877364</v>
      </c>
    </row>
    <row r="74" spans="1:7" hidden="1">
      <c r="A74" t="str">
        <f>A22</f>
        <v>2006q4</v>
      </c>
      <c r="B74" s="10">
        <f t="shared" si="1"/>
        <v>77.350554445691799</v>
      </c>
      <c r="C74" s="10">
        <f t="shared" si="2"/>
        <v>57.233512297785914</v>
      </c>
      <c r="D74" s="10">
        <f t="shared" si="2"/>
        <v>8.0312874696944938</v>
      </c>
      <c r="E74" s="10">
        <f t="shared" si="2"/>
        <v>6.1971102669503102</v>
      </c>
      <c r="F74" s="10">
        <f t="shared" si="2"/>
        <v>2.8349008635733579</v>
      </c>
      <c r="G74" s="10">
        <f t="shared" si="2"/>
        <v>3.0537435476877364</v>
      </c>
    </row>
    <row r="75" spans="1:7" hidden="1">
      <c r="A75" t="str">
        <f>A23</f>
        <v>2007q1</v>
      </c>
      <c r="B75" s="10">
        <f t="shared" si="1"/>
        <v>77.350554445691799</v>
      </c>
      <c r="C75" s="10">
        <f t="shared" ref="C75:G79" si="3">C23/$B23*100</f>
        <v>57.233512297785914</v>
      </c>
      <c r="D75" s="10">
        <f t="shared" si="3"/>
        <v>8.0312874696944938</v>
      </c>
      <c r="E75" s="10">
        <f t="shared" si="3"/>
        <v>6.1971102669503102</v>
      </c>
      <c r="F75" s="10">
        <f t="shared" si="3"/>
        <v>2.8349008635733579</v>
      </c>
      <c r="G75" s="10">
        <f t="shared" si="3"/>
        <v>3.0537435476877364</v>
      </c>
    </row>
    <row r="76" spans="1:7" hidden="1">
      <c r="A76" t="str">
        <f>A24</f>
        <v>2007q2</v>
      </c>
      <c r="B76" s="10">
        <f t="shared" si="1"/>
        <v>77.350554445691799</v>
      </c>
      <c r="C76" s="10">
        <f t="shared" si="3"/>
        <v>57.233512297785914</v>
      </c>
      <c r="D76" s="10">
        <f t="shared" si="3"/>
        <v>8.0312874696944938</v>
      </c>
      <c r="E76" s="10">
        <f t="shared" si="3"/>
        <v>6.1971102669503102</v>
      </c>
      <c r="F76" s="10">
        <f t="shared" si="3"/>
        <v>2.8349008635733579</v>
      </c>
      <c r="G76" s="10">
        <f t="shared" si="3"/>
        <v>3.0537435476877364</v>
      </c>
    </row>
    <row r="77" spans="1:7" hidden="1">
      <c r="A77" t="str">
        <f>A25</f>
        <v>2007q3</v>
      </c>
      <c r="B77" s="10">
        <f t="shared" si="1"/>
        <v>77.350554445691799</v>
      </c>
      <c r="C77" s="10">
        <f t="shared" si="3"/>
        <v>57.233512297785914</v>
      </c>
      <c r="D77" s="10">
        <f t="shared" si="3"/>
        <v>8.0312874696944938</v>
      </c>
      <c r="E77" s="10">
        <f t="shared" si="3"/>
        <v>6.1971102669503102</v>
      </c>
      <c r="F77" s="10">
        <f t="shared" si="3"/>
        <v>2.8349008635733579</v>
      </c>
      <c r="G77" s="10">
        <f t="shared" si="3"/>
        <v>3.0537435476877364</v>
      </c>
    </row>
    <row r="78" spans="1:7" hidden="1">
      <c r="A78" t="str">
        <f>A26</f>
        <v>2007q4</v>
      </c>
      <c r="B78" s="10">
        <f t="shared" si="1"/>
        <v>77.350554445691799</v>
      </c>
      <c r="C78" s="10">
        <f t="shared" si="3"/>
        <v>57.233512297785914</v>
      </c>
      <c r="D78" s="10">
        <f t="shared" si="3"/>
        <v>8.0312874696944938</v>
      </c>
      <c r="E78" s="10">
        <f t="shared" si="3"/>
        <v>6.1971102669503102</v>
      </c>
      <c r="F78" s="10">
        <f t="shared" si="3"/>
        <v>2.8349008635733579</v>
      </c>
      <c r="G78" s="10">
        <f t="shared" si="3"/>
        <v>3.0537435476877364</v>
      </c>
    </row>
    <row r="79" spans="1:7">
      <c r="A79" t="str">
        <f>A27</f>
        <v>2008q1</v>
      </c>
      <c r="B79" s="10">
        <f t="shared" si="1"/>
        <v>78.730496743905107</v>
      </c>
      <c r="C79" s="10">
        <f t="shared" ref="C79:C91" si="4">C27/$B27*100</f>
        <v>58.440941989797132</v>
      </c>
      <c r="D79" s="10">
        <f t="shared" si="3"/>
        <v>8.195427717308279</v>
      </c>
      <c r="E79" s="10">
        <f t="shared" si="3"/>
        <v>6.3044421173581142</v>
      </c>
      <c r="F79" s="10">
        <f t="shared" si="3"/>
        <v>2.8514810350969713</v>
      </c>
      <c r="G79" s="10">
        <f t="shared" si="3"/>
        <v>2.9382038843446088</v>
      </c>
    </row>
    <row r="80" spans="1:7">
      <c r="A80" t="str">
        <f>A28</f>
        <v>2008q2</v>
      </c>
      <c r="B80" s="10">
        <f t="shared" ref="B80:B87" si="5">SUM(C80:G80)</f>
        <v>78.529155415158897</v>
      </c>
      <c r="C80" s="10">
        <f t="shared" si="4"/>
        <v>58.543455033832629</v>
      </c>
      <c r="D80" s="10">
        <f t="shared" ref="D80:G91" si="6">D28/$B28*100</f>
        <v>7.5731591891401866</v>
      </c>
      <c r="E80" s="10">
        <f t="shared" si="6"/>
        <v>6.8349776586806366</v>
      </c>
      <c r="F80" s="10">
        <f t="shared" si="6"/>
        <v>2.756561460960206</v>
      </c>
      <c r="G80" s="10">
        <f t="shared" si="6"/>
        <v>2.8210020725452414</v>
      </c>
    </row>
    <row r="81" spans="1:7">
      <c r="A81" t="str">
        <f>A29</f>
        <v>2008q3</v>
      </c>
      <c r="B81" s="10">
        <f t="shared" si="5"/>
        <v>78.203568518421903</v>
      </c>
      <c r="C81" s="10">
        <f t="shared" si="4"/>
        <v>58.087081840123489</v>
      </c>
      <c r="D81" s="10">
        <f t="shared" si="6"/>
        <v>7.7303872407602361</v>
      </c>
      <c r="E81" s="10">
        <f t="shared" si="6"/>
        <v>6.7743762175790758</v>
      </c>
      <c r="F81" s="10">
        <f t="shared" si="6"/>
        <v>2.7768238933294214</v>
      </c>
      <c r="G81" s="10">
        <f t="shared" si="6"/>
        <v>2.8348993266296838</v>
      </c>
    </row>
    <row r="82" spans="1:7">
      <c r="A82" t="str">
        <f>A30</f>
        <v>2008q4</v>
      </c>
      <c r="B82" s="10">
        <f t="shared" si="5"/>
        <v>76.90045288461134</v>
      </c>
      <c r="C82" s="10">
        <f t="shared" si="4"/>
        <v>56.311469509910431</v>
      </c>
      <c r="D82" s="10">
        <f t="shared" si="6"/>
        <v>8.1540819678682031</v>
      </c>
      <c r="E82" s="10">
        <f t="shared" si="6"/>
        <v>6.265975876990848</v>
      </c>
      <c r="F82" s="10">
        <f t="shared" si="6"/>
        <v>2.915598620997204</v>
      </c>
      <c r="G82" s="10">
        <f t="shared" si="6"/>
        <v>3.2533269088446581</v>
      </c>
    </row>
    <row r="83" spans="1:7">
      <c r="A83" t="str">
        <f>A31</f>
        <v>2009q1</v>
      </c>
      <c r="B83" s="10">
        <f t="shared" si="5"/>
        <v>76.12697616307895</v>
      </c>
      <c r="C83" s="10">
        <f t="shared" si="4"/>
        <v>56.498434357946657</v>
      </c>
      <c r="D83" s="10">
        <f t="shared" si="6"/>
        <v>8.0220365454144247</v>
      </c>
      <c r="E83" s="10">
        <f t="shared" si="6"/>
        <v>5.6239370116081693</v>
      </c>
      <c r="F83" s="10">
        <f t="shared" si="6"/>
        <v>2.7758558284033104</v>
      </c>
      <c r="G83" s="10">
        <f t="shared" si="6"/>
        <v>3.2067124197063888</v>
      </c>
    </row>
    <row r="84" spans="1:7">
      <c r="A84" t="str">
        <f>A32</f>
        <v>2009q2</v>
      </c>
      <c r="B84" s="10">
        <f t="shared" si="5"/>
        <v>76.45709596293274</v>
      </c>
      <c r="C84" s="10">
        <f t="shared" si="4"/>
        <v>56.386607347301741</v>
      </c>
      <c r="D84" s="10">
        <f t="shared" si="6"/>
        <v>8.3003445408079788</v>
      </c>
      <c r="E84" s="10">
        <f t="shared" si="6"/>
        <v>5.6442926388302501</v>
      </c>
      <c r="F84" s="10">
        <f t="shared" si="6"/>
        <v>2.9520196931433667</v>
      </c>
      <c r="G84" s="10">
        <f t="shared" si="6"/>
        <v>3.1738317428494041</v>
      </c>
    </row>
    <row r="85" spans="1:7">
      <c r="A85" t="str">
        <f>A33</f>
        <v>2009q3</v>
      </c>
      <c r="B85" s="10">
        <f t="shared" si="5"/>
        <v>76.482386022679705</v>
      </c>
      <c r="C85" s="10">
        <f t="shared" si="4"/>
        <v>56.366596005589386</v>
      </c>
      <c r="D85" s="10">
        <f t="shared" si="6"/>
        <v>8.2435750865621475</v>
      </c>
      <c r="E85" s="10">
        <f t="shared" si="6"/>
        <v>5.9080209385509725</v>
      </c>
      <c r="F85" s="10">
        <f t="shared" si="6"/>
        <v>2.8159655130830252</v>
      </c>
      <c r="G85" s="10">
        <f t="shared" si="6"/>
        <v>3.1482284788941737</v>
      </c>
    </row>
    <row r="86" spans="1:7">
      <c r="A86" t="str">
        <f>A34</f>
        <v>2009q4</v>
      </c>
      <c r="B86" s="10">
        <f t="shared" si="5"/>
        <v>76.918300425084524</v>
      </c>
      <c r="C86" s="10">
        <f t="shared" si="4"/>
        <v>55.924959730134859</v>
      </c>
      <c r="D86" s="10">
        <f t="shared" si="6"/>
        <v>9.1578659388686496</v>
      </c>
      <c r="E86" s="10">
        <f t="shared" si="6"/>
        <v>5.9291222982792204</v>
      </c>
      <c r="F86" s="10">
        <f t="shared" si="6"/>
        <v>2.7922107672601761</v>
      </c>
      <c r="G86" s="10">
        <f t="shared" si="6"/>
        <v>3.1141416905416106</v>
      </c>
    </row>
    <row r="87" spans="1:7">
      <c r="A87" t="str">
        <f>A35</f>
        <v>2010q1</v>
      </c>
      <c r="B87" s="10">
        <f t="shared" si="5"/>
        <v>77.402675784225281</v>
      </c>
      <c r="C87" s="10">
        <f t="shared" si="4"/>
        <v>57.39096288184323</v>
      </c>
      <c r="D87" s="10">
        <f t="shared" si="6"/>
        <v>8.0829172441390646</v>
      </c>
      <c r="E87" s="10">
        <f t="shared" si="6"/>
        <v>6.0418297986388643</v>
      </c>
      <c r="F87" s="10">
        <f t="shared" si="6"/>
        <v>2.8207459090245464</v>
      </c>
      <c r="G87" s="10">
        <f t="shared" si="6"/>
        <v>3.0662199505795775</v>
      </c>
    </row>
    <row r="88" spans="1:7">
      <c r="A88" t="str">
        <f>A36</f>
        <v>2010q2</v>
      </c>
      <c r="B88" s="10">
        <f t="shared" ref="B88:B91" si="7">SUM(C88:G88)</f>
        <v>77.445601941261145</v>
      </c>
      <c r="C88" s="10">
        <f t="shared" si="4"/>
        <v>57.387858226306761</v>
      </c>
      <c r="D88" s="10">
        <f t="shared" si="6"/>
        <v>7.9682637332142203</v>
      </c>
      <c r="E88" s="10">
        <f t="shared" si="6"/>
        <v>6.2254601881537326</v>
      </c>
      <c r="F88" s="10">
        <f t="shared" si="6"/>
        <v>2.8478273392256432</v>
      </c>
      <c r="G88" s="10">
        <f t="shared" si="6"/>
        <v>3.0161924543607945</v>
      </c>
    </row>
    <row r="89" spans="1:7">
      <c r="A89" t="str">
        <f>A37</f>
        <v>2010q3</v>
      </c>
      <c r="B89" s="10">
        <f t="shared" si="7"/>
        <v>77.345502995597812</v>
      </c>
      <c r="C89" s="10">
        <f t="shared" si="4"/>
        <v>57.229063381166256</v>
      </c>
      <c r="D89" s="10">
        <f t="shared" si="6"/>
        <v>8.00174993233896</v>
      </c>
      <c r="E89" s="10">
        <f t="shared" si="6"/>
        <v>6.2931691410267874</v>
      </c>
      <c r="F89" s="10">
        <f t="shared" si="6"/>
        <v>2.8092300899952685</v>
      </c>
      <c r="G89" s="10">
        <f t="shared" si="6"/>
        <v>3.0122904510705313</v>
      </c>
    </row>
    <row r="90" spans="1:7">
      <c r="A90" t="str">
        <f>A38</f>
        <v>2010q4</v>
      </c>
      <c r="B90" s="10">
        <f t="shared" si="7"/>
        <v>77.056435918462554</v>
      </c>
      <c r="C90" s="10">
        <f t="shared" si="4"/>
        <v>56.489980512610401</v>
      </c>
      <c r="D90" s="10">
        <f t="shared" si="6"/>
        <v>8.4477451254771143</v>
      </c>
      <c r="E90" s="10">
        <f t="shared" si="6"/>
        <v>6.1307361474067932</v>
      </c>
      <c r="F90" s="10">
        <f t="shared" si="6"/>
        <v>2.8475700839435794</v>
      </c>
      <c r="G90" s="10">
        <f t="shared" si="6"/>
        <v>3.1404040490246685</v>
      </c>
    </row>
    <row r="91" spans="1:7">
      <c r="A91" t="str">
        <f>A39</f>
        <v>2011q1</v>
      </c>
      <c r="B91" s="10">
        <f t="shared" si="7"/>
        <v>77.42004956373647</v>
      </c>
      <c r="C91" s="10">
        <f t="shared" si="4"/>
        <v>57.443446409862354</v>
      </c>
      <c r="D91" s="10">
        <f t="shared" si="6"/>
        <v>8.1001271689539234</v>
      </c>
      <c r="E91" s="10">
        <f t="shared" si="6"/>
        <v>5.9900696425350484</v>
      </c>
      <c r="F91" s="10">
        <f t="shared" si="6"/>
        <v>2.8160275908416095</v>
      </c>
      <c r="G91" s="10">
        <f t="shared" si="6"/>
        <v>3.070378751543525</v>
      </c>
    </row>
    <row r="92" spans="1:7">
      <c r="A92" t="str">
        <f>A40</f>
        <v>2011q2</v>
      </c>
      <c r="B92" s="10">
        <f t="shared" ref="B92:B98" si="8">SUM(C92:G92)</f>
        <v>77.477284439784256</v>
      </c>
      <c r="C92" s="10">
        <f t="shared" ref="C92:G92" si="9">C40/$B40*100</f>
        <v>57.439306869147046</v>
      </c>
      <c r="D92" s="10">
        <f t="shared" si="9"/>
        <v>7.9472558210541289</v>
      </c>
      <c r="E92" s="10">
        <f t="shared" si="9"/>
        <v>6.234910161888207</v>
      </c>
      <c r="F92" s="10">
        <f t="shared" si="9"/>
        <v>2.8521361644430718</v>
      </c>
      <c r="G92" s="10">
        <f t="shared" si="9"/>
        <v>3.003675423251813</v>
      </c>
    </row>
    <row r="93" spans="1:7">
      <c r="A93" t="str">
        <f>A41</f>
        <v>2011q3</v>
      </c>
      <c r="B93" s="10">
        <f t="shared" si="8"/>
        <v>77.343819178899793</v>
      </c>
      <c r="C93" s="10">
        <f t="shared" ref="C93:G93" si="10">C41/$B41*100</f>
        <v>57.22758040895971</v>
      </c>
      <c r="D93" s="10">
        <f t="shared" si="10"/>
        <v>7.9919040865537809</v>
      </c>
      <c r="E93" s="10">
        <f t="shared" si="10"/>
        <v>6.3251887657189458</v>
      </c>
      <c r="F93" s="10">
        <f t="shared" si="10"/>
        <v>2.8006731654692381</v>
      </c>
      <c r="G93" s="10">
        <f t="shared" si="10"/>
        <v>2.9984727521981296</v>
      </c>
    </row>
    <row r="94" spans="1:7">
      <c r="A94" t="str">
        <f>A42</f>
        <v>2011q4</v>
      </c>
      <c r="B94" s="10">
        <f t="shared" si="8"/>
        <v>76.958396409386154</v>
      </c>
      <c r="C94" s="10">
        <f t="shared" ref="C94:G94" si="11">C42/$B42*100</f>
        <v>56.242136584218564</v>
      </c>
      <c r="D94" s="10">
        <f t="shared" si="11"/>
        <v>8.5865643440713217</v>
      </c>
      <c r="E94" s="10">
        <f t="shared" si="11"/>
        <v>6.1086114408922869</v>
      </c>
      <c r="F94" s="10">
        <f t="shared" si="11"/>
        <v>2.8517931574003197</v>
      </c>
      <c r="G94" s="10">
        <f t="shared" si="11"/>
        <v>3.1692908828036459</v>
      </c>
    </row>
    <row r="95" spans="1:7">
      <c r="A95" t="str">
        <f>A43</f>
        <v>2012q1</v>
      </c>
      <c r="B95" s="10">
        <f t="shared" si="8"/>
        <v>76.983233837013572</v>
      </c>
      <c r="C95" s="10">
        <f t="shared" ref="C95:G95" si="12">C43/$B43*100</f>
        <v>57.11094788321742</v>
      </c>
      <c r="D95" s="10">
        <f t="shared" si="12"/>
        <v>8.0683603195024709</v>
      </c>
      <c r="E95" s="10">
        <f t="shared" si="12"/>
        <v>5.8852788175940276</v>
      </c>
      <c r="F95" s="10">
        <f t="shared" si="12"/>
        <v>2.8042097760898219</v>
      </c>
      <c r="G95" s="10">
        <f t="shared" si="12"/>
        <v>3.1144370406098303</v>
      </c>
    </row>
    <row r="96" spans="1:7">
      <c r="A96" t="str">
        <f t="shared" ref="A96:A105" si="13">A44</f>
        <v>2012q2</v>
      </c>
      <c r="B96" s="10">
        <f t="shared" ref="B96:B105" si="14">SUM(C96:G96)</f>
        <v>77.126660781326052</v>
      </c>
      <c r="C96" s="10">
        <f t="shared" ref="C96:G96" si="15">C44/$B44*100</f>
        <v>57.071257480918511</v>
      </c>
      <c r="D96" s="10">
        <f t="shared" si="15"/>
        <v>8.0719546983587751</v>
      </c>
      <c r="E96" s="10">
        <f t="shared" si="15"/>
        <v>6.0348876629573969</v>
      </c>
      <c r="F96" s="10">
        <f t="shared" si="15"/>
        <v>2.8839943989373609</v>
      </c>
      <c r="G96" s="10">
        <f t="shared" si="15"/>
        <v>3.0645665401540039</v>
      </c>
    </row>
    <row r="97" spans="1:7">
      <c r="A97" t="str">
        <f t="shared" si="13"/>
        <v>2012q3</v>
      </c>
      <c r="B97" s="10">
        <f t="shared" si="14"/>
        <v>77.057236065725775</v>
      </c>
      <c r="C97" s="10">
        <f t="shared" ref="C97:G97" si="16">C45/$B45*100</f>
        <v>56.941079931905122</v>
      </c>
      <c r="D97" s="10">
        <f t="shared" si="16"/>
        <v>8.0790763684849605</v>
      </c>
      <c r="E97" s="10">
        <f t="shared" si="16"/>
        <v>6.1754596150989025</v>
      </c>
      <c r="F97" s="10">
        <f t="shared" si="16"/>
        <v>2.8086229228491773</v>
      </c>
      <c r="G97" s="10">
        <f t="shared" si="16"/>
        <v>3.0529972273876123</v>
      </c>
    </row>
    <row r="98" spans="1:7">
      <c r="A98" t="str">
        <f t="shared" si="13"/>
        <v>2012q4</v>
      </c>
      <c r="B98" s="10">
        <f t="shared" si="14"/>
        <v>76.977710917644387</v>
      </c>
      <c r="C98" s="10">
        <f t="shared" ref="C98:G98" si="17">C46/$B46*100</f>
        <v>56.219025608987927</v>
      </c>
      <c r="D98" s="10">
        <f t="shared" si="17"/>
        <v>8.7307251361390286</v>
      </c>
      <c r="E98" s="10">
        <f t="shared" si="17"/>
        <v>6.0561566288594335</v>
      </c>
      <c r="F98" s="10">
        <f t="shared" si="17"/>
        <v>2.8305246695346913</v>
      </c>
      <c r="G98" s="10">
        <f t="shared" si="17"/>
        <v>3.1412788741233078</v>
      </c>
    </row>
    <row r="99" spans="1:7">
      <c r="A99" t="str">
        <f t="shared" si="13"/>
        <v>2013q1</v>
      </c>
      <c r="B99" s="10">
        <f t="shared" si="14"/>
        <v>77.268653061658441</v>
      </c>
      <c r="C99" s="10">
        <f t="shared" ref="C99:G99" si="18">C47/$B47*100</f>
        <v>57.315119058307673</v>
      </c>
      <c r="D99" s="10">
        <f t="shared" si="18"/>
        <v>8.083801577531819</v>
      </c>
      <c r="E99" s="10">
        <f t="shared" si="18"/>
        <v>5.972392752922647</v>
      </c>
      <c r="F99" s="10">
        <f t="shared" si="18"/>
        <v>2.8136610919853258</v>
      </c>
      <c r="G99" s="10">
        <f t="shared" si="18"/>
        <v>3.0836785809109775</v>
      </c>
    </row>
    <row r="100" spans="1:7">
      <c r="A100" t="str">
        <f t="shared" si="13"/>
        <v>2013q2</v>
      </c>
      <c r="B100" s="10">
        <f t="shared" si="14"/>
        <v>77.349849054123823</v>
      </c>
      <c r="C100" s="10">
        <f t="shared" ref="C100:G100" si="19">C48/$B48*100</f>
        <v>57.299474192124102</v>
      </c>
      <c r="D100" s="10">
        <f t="shared" si="19"/>
        <v>7.9958247508757072</v>
      </c>
      <c r="E100" s="10">
        <f t="shared" si="19"/>
        <v>6.1650860043331122</v>
      </c>
      <c r="F100" s="10">
        <f t="shared" si="19"/>
        <v>2.8613193008686921</v>
      </c>
      <c r="G100" s="10">
        <f t="shared" si="19"/>
        <v>3.0281448059222038</v>
      </c>
    </row>
    <row r="101" spans="1:7">
      <c r="A101" t="str">
        <f t="shared" si="13"/>
        <v>2013q3</v>
      </c>
      <c r="B101" s="10">
        <f t="shared" si="14"/>
        <v>77.248852746741122</v>
      </c>
      <c r="C101" s="10">
        <f t="shared" ref="C101:G101" si="20">C49/$B49*100</f>
        <v>57.132574574010363</v>
      </c>
      <c r="D101" s="10">
        <f t="shared" si="20"/>
        <v>8.0242434624592338</v>
      </c>
      <c r="E101" s="10">
        <f t="shared" si="20"/>
        <v>6.2646058406148786</v>
      </c>
      <c r="F101" s="10">
        <f t="shared" si="20"/>
        <v>2.8061753927712276</v>
      </c>
      <c r="G101" s="10">
        <f t="shared" si="20"/>
        <v>3.0212534768854242</v>
      </c>
    </row>
    <row r="102" spans="1:7">
      <c r="A102" t="str">
        <f t="shared" si="13"/>
        <v>2013q4</v>
      </c>
      <c r="B102" s="10">
        <f t="shared" si="14"/>
        <v>76.997514415164346</v>
      </c>
      <c r="C102" s="10">
        <f t="shared" ref="C102:G102" si="21">C50/$B50*100</f>
        <v>56.317047568605631</v>
      </c>
      <c r="D102" s="10">
        <f t="shared" si="21"/>
        <v>8.588344868562487</v>
      </c>
      <c r="E102" s="10">
        <f t="shared" si="21"/>
        <v>6.0985014057195039</v>
      </c>
      <c r="F102" s="10">
        <f t="shared" si="21"/>
        <v>2.8432959702928637</v>
      </c>
      <c r="G102" s="10">
        <f t="shared" si="21"/>
        <v>3.1503246019838733</v>
      </c>
    </row>
    <row r="103" spans="1:7">
      <c r="A103" t="str">
        <f t="shared" si="13"/>
        <v>2014q1</v>
      </c>
      <c r="B103" s="10">
        <f t="shared" si="14"/>
        <v>77.223978820802827</v>
      </c>
      <c r="C103" s="10">
        <f t="shared" ref="C103:G103" si="22">C51/$B51*100</f>
        <v>57.289837783795818</v>
      </c>
      <c r="D103" s="10">
        <f t="shared" si="22"/>
        <v>8.0840963553294056</v>
      </c>
      <c r="E103" s="10">
        <f t="shared" si="22"/>
        <v>5.9492470710172416</v>
      </c>
      <c r="F103" s="10">
        <f t="shared" si="22"/>
        <v>2.8112994863055856</v>
      </c>
      <c r="G103" s="10">
        <f t="shared" si="22"/>
        <v>3.0894981243547779</v>
      </c>
    </row>
    <row r="104" spans="1:7">
      <c r="A104" t="str">
        <f t="shared" si="13"/>
        <v>2014q2</v>
      </c>
      <c r="B104" s="10">
        <f t="shared" si="14"/>
        <v>77.317931425078029</v>
      </c>
      <c r="C104" s="10">
        <f t="shared" ref="C104:G104" si="23">C52/$B52*100</f>
        <v>57.270012847396544</v>
      </c>
      <c r="D104" s="10">
        <f t="shared" si="23"/>
        <v>8.0050117567628707</v>
      </c>
      <c r="E104" s="10">
        <f t="shared" si="23"/>
        <v>6.1449612763929053</v>
      </c>
      <c r="F104" s="10">
        <f t="shared" si="23"/>
        <v>2.8658166214163749</v>
      </c>
      <c r="G104" s="10">
        <f t="shared" si="23"/>
        <v>3.0321289231093398</v>
      </c>
    </row>
    <row r="105" spans="1:7">
      <c r="A105" t="str">
        <f t="shared" si="13"/>
        <v>2014q3</v>
      </c>
      <c r="B105" s="10">
        <f t="shared" si="14"/>
        <v>77.216635997122239</v>
      </c>
      <c r="C105" s="10">
        <f t="shared" ref="C105:G105" si="24">C53/$B53*100</f>
        <v>57.100411638291739</v>
      </c>
      <c r="D105" s="10">
        <f t="shared" si="24"/>
        <v>8.031741305832659</v>
      </c>
      <c r="E105" s="10">
        <f t="shared" si="24"/>
        <v>6.2550847404775745</v>
      </c>
      <c r="F105" s="10">
        <f t="shared" si="24"/>
        <v>2.8051571603632142</v>
      </c>
      <c r="G105" s="10">
        <f t="shared" si="24"/>
        <v>3.0242411521570549</v>
      </c>
    </row>
    <row r="107" spans="1:7">
      <c r="A107" s="173" t="s">
        <v>22</v>
      </c>
      <c r="B107" s="174">
        <f t="shared" ref="B107:G107" si="25">AVERAGE(B79:B105)</f>
        <v>77.243202055171352</v>
      </c>
      <c r="C107" s="174">
        <f t="shared" si="25"/>
        <v>57.054691468752267</v>
      </c>
      <c r="D107" s="174">
        <f t="shared" si="25"/>
        <v>8.1580217141619258</v>
      </c>
      <c r="E107" s="174">
        <f t="shared" si="25"/>
        <v>6.1346956244490967</v>
      </c>
      <c r="F107" s="174">
        <f t="shared" si="25"/>
        <v>2.8302443371863433</v>
      </c>
      <c r="G107" s="174">
        <f t="shared" si="25"/>
        <v>3.0655489106217355</v>
      </c>
    </row>
    <row r="108" spans="1:7">
      <c r="A108" s="173" t="s">
        <v>169</v>
      </c>
      <c r="B108" s="174">
        <f t="shared" ref="B108:G108" si="26">MEDIAN(B79:B105)</f>
        <v>77.223978820802827</v>
      </c>
      <c r="C108" s="174">
        <f t="shared" si="26"/>
        <v>57.132574574010363</v>
      </c>
      <c r="D108" s="174">
        <f t="shared" si="26"/>
        <v>8.0790763684849605</v>
      </c>
      <c r="E108" s="174">
        <f t="shared" si="26"/>
        <v>6.1307361474067932</v>
      </c>
      <c r="F108" s="174">
        <f t="shared" si="26"/>
        <v>2.8160275908416095</v>
      </c>
      <c r="G108" s="174">
        <f t="shared" si="26"/>
        <v>3.0662199505795775</v>
      </c>
    </row>
    <row r="109" spans="1:7">
      <c r="A109" s="173" t="s">
        <v>167</v>
      </c>
      <c r="B109" s="174">
        <f t="shared" ref="B109:G109" si="27">STDEV(B79:B105)</f>
        <v>0.5549840405158033</v>
      </c>
      <c r="C109" s="174">
        <f t="shared" si="27"/>
        <v>0.65985950802254767</v>
      </c>
      <c r="D109" s="174">
        <f t="shared" si="27"/>
        <v>0.31686663569706341</v>
      </c>
      <c r="E109" s="174">
        <f t="shared" si="27"/>
        <v>0.26493891105479106</v>
      </c>
      <c r="F109" s="174">
        <f t="shared" si="27"/>
        <v>4.2470257070256485E-2</v>
      </c>
      <c r="G109" s="174">
        <f t="shared" si="27"/>
        <v>9.9590673460658766E-2</v>
      </c>
    </row>
    <row r="110" spans="1:7">
      <c r="A110" s="173" t="s">
        <v>168</v>
      </c>
      <c r="B110" s="174">
        <f t="shared" ref="B110:G110" si="28">MAX(B79:B105)-MIN(B79:B105)</f>
        <v>2.6035205808261566</v>
      </c>
      <c r="C110" s="174">
        <f t="shared" si="28"/>
        <v>2.6184953036977703</v>
      </c>
      <c r="D110" s="174">
        <f t="shared" si="28"/>
        <v>1.584706749728463</v>
      </c>
      <c r="E110" s="174">
        <f t="shared" si="28"/>
        <v>1.2110406470724673</v>
      </c>
      <c r="F110" s="174">
        <f t="shared" si="28"/>
        <v>0.19545823218316061</v>
      </c>
      <c r="G110" s="174">
        <f t="shared" si="28"/>
        <v>0.43232483629941676</v>
      </c>
    </row>
  </sheetData>
  <mergeCells count="1">
    <mergeCell ref="A1:G1"/>
  </mergeCells>
  <conditionalFormatting sqref="B79:G105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COMP Durban</vt:lpstr>
      <vt:lpstr>COMP PMB</vt:lpstr>
      <vt:lpstr>COMP RBay</vt:lpstr>
      <vt:lpstr>COMP Port Shepstone</vt:lpstr>
      <vt:lpstr>COMP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2014-11-30T11:30:09Z</dcterms:modified>
</cp:coreProperties>
</file>