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" windowWidth="12120" windowHeight="8640"/>
  </bookViews>
  <sheets>
    <sheet name="Port Stats" sheetId="1" r:id="rId1"/>
  </sheets>
  <calcPr calcId="145621"/>
</workbook>
</file>

<file path=xl/calcChain.xml><?xml version="1.0" encoding="utf-8"?>
<calcChain xmlns="http://schemas.openxmlformats.org/spreadsheetml/2006/main">
  <c r="W79" i="1" l="1"/>
  <c r="W57" i="1"/>
  <c r="C16" i="1"/>
  <c r="D16" i="1"/>
  <c r="E16" i="1"/>
  <c r="F16" i="1"/>
  <c r="G16" i="1"/>
  <c r="H16" i="1"/>
  <c r="I16" i="1"/>
  <c r="J16" i="1"/>
  <c r="B16" i="1"/>
  <c r="C15" i="1" l="1"/>
  <c r="D15" i="1"/>
  <c r="E15" i="1"/>
  <c r="F15" i="1"/>
  <c r="G15" i="1"/>
  <c r="H15" i="1"/>
  <c r="I15" i="1"/>
  <c r="J15" i="1"/>
  <c r="B15" i="1"/>
  <c r="H104" i="1"/>
  <c r="B104" i="1"/>
  <c r="I104" i="1"/>
  <c r="J104" i="1"/>
  <c r="G104" i="1"/>
  <c r="F104" i="1"/>
  <c r="E104" i="1"/>
  <c r="D104" i="1"/>
  <c r="C104" i="1"/>
  <c r="G108" i="1" l="1"/>
  <c r="G109" i="1" s="1"/>
  <c r="D109" i="1"/>
  <c r="D108" i="1"/>
  <c r="D110" i="1" s="1"/>
  <c r="J109" i="1"/>
  <c r="J108" i="1"/>
  <c r="J110" i="1" s="1"/>
  <c r="I109" i="1"/>
  <c r="I110" i="1" s="1"/>
  <c r="I111" i="1" s="1"/>
  <c r="I108" i="1"/>
  <c r="I128" i="1" s="1"/>
  <c r="C108" i="1"/>
  <c r="C109" i="1"/>
  <c r="C110" i="1" s="1"/>
  <c r="F108" i="1"/>
  <c r="B105" i="1"/>
  <c r="F151" i="1"/>
  <c r="H105" i="1"/>
  <c r="E105" i="1"/>
  <c r="D151" i="1"/>
  <c r="C151" i="1"/>
  <c r="I151" i="1" s="1"/>
  <c r="B151" i="1"/>
  <c r="E151" i="1"/>
  <c r="G151" i="1"/>
  <c r="C14" i="1"/>
  <c r="D14" i="1"/>
  <c r="E14" i="1"/>
  <c r="F14" i="1"/>
  <c r="G14" i="1"/>
  <c r="G127" i="1" s="1"/>
  <c r="B14" i="1"/>
  <c r="J90" i="1"/>
  <c r="J14" i="1" s="1"/>
  <c r="J127" i="1" s="1"/>
  <c r="I90" i="1"/>
  <c r="I14" i="1" s="1"/>
  <c r="I127" i="1" s="1"/>
  <c r="H90" i="1"/>
  <c r="H14" i="1" s="1"/>
  <c r="H127" i="1" s="1"/>
  <c r="J13" i="1"/>
  <c r="I13" i="1"/>
  <c r="H13" i="1"/>
  <c r="G13" i="1"/>
  <c r="F13" i="1"/>
  <c r="E13" i="1"/>
  <c r="D13" i="1"/>
  <c r="C13" i="1"/>
  <c r="B13" i="1"/>
  <c r="C12" i="1"/>
  <c r="D12" i="1"/>
  <c r="E12" i="1"/>
  <c r="F12" i="1"/>
  <c r="G12" i="1"/>
  <c r="H12" i="1"/>
  <c r="I12" i="1"/>
  <c r="J12" i="1"/>
  <c r="B12" i="1"/>
  <c r="W2" i="1"/>
  <c r="B11" i="1"/>
  <c r="B10" i="1"/>
  <c r="J9" i="1"/>
  <c r="C11" i="1"/>
  <c r="J11" i="1"/>
  <c r="I11" i="1"/>
  <c r="H11" i="1"/>
  <c r="G11" i="1"/>
  <c r="F11" i="1"/>
  <c r="E11" i="1"/>
  <c r="D11" i="1"/>
  <c r="C116" i="1"/>
  <c r="C139" i="1" s="1"/>
  <c r="D116" i="1"/>
  <c r="D139" i="1" s="1"/>
  <c r="E116" i="1"/>
  <c r="E139" i="1" s="1"/>
  <c r="F116" i="1"/>
  <c r="F139" i="1" s="1"/>
  <c r="G116" i="1"/>
  <c r="G139" i="1" s="1"/>
  <c r="H116" i="1"/>
  <c r="H139" i="1" s="1"/>
  <c r="I116" i="1"/>
  <c r="I139" i="1" s="1"/>
  <c r="J116" i="1"/>
  <c r="J139" i="1" s="1"/>
  <c r="B116" i="1"/>
  <c r="B139" i="1" s="1"/>
  <c r="H115" i="1"/>
  <c r="E115" i="1"/>
  <c r="B115" i="1"/>
  <c r="B138" i="1" s="1"/>
  <c r="G117" i="1"/>
  <c r="G141" i="1"/>
  <c r="G142" i="1"/>
  <c r="G143" i="1"/>
  <c r="G144" i="1"/>
  <c r="G140" i="1"/>
  <c r="F141" i="1"/>
  <c r="F142" i="1"/>
  <c r="F143" i="1"/>
  <c r="F144" i="1"/>
  <c r="F140" i="1"/>
  <c r="B140" i="1"/>
  <c r="E141" i="1"/>
  <c r="E142" i="1"/>
  <c r="E143" i="1"/>
  <c r="E144" i="1"/>
  <c r="E140" i="1"/>
  <c r="D141" i="1"/>
  <c r="D142" i="1"/>
  <c r="J142" i="1" s="1"/>
  <c r="D143" i="1"/>
  <c r="J143" i="1" s="1"/>
  <c r="D144" i="1"/>
  <c r="J144" i="1" s="1"/>
  <c r="D140" i="1"/>
  <c r="J140" i="1" s="1"/>
  <c r="C141" i="1"/>
  <c r="C142" i="1"/>
  <c r="I142" i="1" s="1"/>
  <c r="C143" i="1"/>
  <c r="I143" i="1" s="1"/>
  <c r="C144" i="1"/>
  <c r="I144" i="1" s="1"/>
  <c r="C140" i="1"/>
  <c r="I140" i="1" s="1"/>
  <c r="B141" i="1"/>
  <c r="B142" i="1"/>
  <c r="B143" i="1"/>
  <c r="B144" i="1"/>
  <c r="A141" i="1"/>
  <c r="A142" i="1" s="1"/>
  <c r="A143" i="1" s="1"/>
  <c r="A144" i="1" s="1"/>
  <c r="C117" i="1"/>
  <c r="D117" i="1"/>
  <c r="E117" i="1"/>
  <c r="F117" i="1"/>
  <c r="H117" i="1"/>
  <c r="I117" i="1"/>
  <c r="J117" i="1"/>
  <c r="C118" i="1"/>
  <c r="D118" i="1"/>
  <c r="E118" i="1"/>
  <c r="F118" i="1"/>
  <c r="G118" i="1"/>
  <c r="H118" i="1"/>
  <c r="I118" i="1"/>
  <c r="J118" i="1"/>
  <c r="C119" i="1"/>
  <c r="D119" i="1"/>
  <c r="E119" i="1"/>
  <c r="F119" i="1"/>
  <c r="G119" i="1"/>
  <c r="H119" i="1"/>
  <c r="I119" i="1"/>
  <c r="J119" i="1"/>
  <c r="C120" i="1"/>
  <c r="D120" i="1"/>
  <c r="E120" i="1"/>
  <c r="F120" i="1"/>
  <c r="G120" i="1"/>
  <c r="H120" i="1"/>
  <c r="I120" i="1"/>
  <c r="J120" i="1"/>
  <c r="B118" i="1"/>
  <c r="B119" i="1"/>
  <c r="B120" i="1"/>
  <c r="B117" i="1"/>
  <c r="A118" i="1"/>
  <c r="A119" i="1" s="1"/>
  <c r="A120" i="1" s="1"/>
  <c r="J111" i="1" l="1"/>
  <c r="G110" i="1"/>
  <c r="D111" i="1"/>
  <c r="B108" i="1"/>
  <c r="F109" i="1"/>
  <c r="C111" i="1"/>
  <c r="E108" i="1"/>
  <c r="H108" i="1"/>
  <c r="H110" i="1" s="1"/>
  <c r="H111" i="1" s="1"/>
  <c r="G111" i="1"/>
  <c r="J141" i="1"/>
  <c r="I141" i="1"/>
  <c r="H109" i="1"/>
  <c r="E147" i="1"/>
  <c r="B147" i="1"/>
  <c r="D149" i="1"/>
  <c r="C150" i="1"/>
  <c r="J151" i="1"/>
  <c r="F149" i="1"/>
  <c r="C149" i="1"/>
  <c r="H151" i="1"/>
  <c r="G147" i="1"/>
  <c r="C147" i="1"/>
  <c r="F125" i="1"/>
  <c r="F148" i="1"/>
  <c r="B125" i="1"/>
  <c r="B149" i="1"/>
  <c r="E150" i="1"/>
  <c r="C127" i="1"/>
  <c r="C135" i="1" s="1"/>
  <c r="F147" i="1"/>
  <c r="I147" i="1" s="1"/>
  <c r="E148" i="1"/>
  <c r="G149" i="1"/>
  <c r="B126" i="1"/>
  <c r="B150" i="1"/>
  <c r="D150" i="1"/>
  <c r="D127" i="1"/>
  <c r="D135" i="1" s="1"/>
  <c r="B127" i="1"/>
  <c r="B135" i="1" s="1"/>
  <c r="E127" i="1"/>
  <c r="E135" i="1" s="1"/>
  <c r="D148" i="1"/>
  <c r="G150" i="1"/>
  <c r="D147" i="1"/>
  <c r="B148" i="1"/>
  <c r="G148" i="1"/>
  <c r="C148" i="1"/>
  <c r="E149" i="1"/>
  <c r="F150" i="1"/>
  <c r="F127" i="1"/>
  <c r="F135" i="1" s="1"/>
  <c r="B123" i="1"/>
  <c r="B124" i="1"/>
  <c r="F126" i="1"/>
  <c r="E126" i="1"/>
  <c r="I135" i="1"/>
  <c r="I126" i="1"/>
  <c r="H135" i="1"/>
  <c r="H126" i="1"/>
  <c r="J126" i="1"/>
  <c r="J135" i="1"/>
  <c r="D126" i="1"/>
  <c r="G135" i="1"/>
  <c r="I124" i="1"/>
  <c r="G126" i="1"/>
  <c r="C126" i="1"/>
  <c r="E125" i="1"/>
  <c r="J125" i="1"/>
  <c r="I125" i="1"/>
  <c r="F124" i="1"/>
  <c r="J124" i="1"/>
  <c r="H124" i="1"/>
  <c r="D124" i="1"/>
  <c r="H125" i="1"/>
  <c r="D125" i="1"/>
  <c r="G124" i="1"/>
  <c r="G125" i="1"/>
  <c r="C124" i="1"/>
  <c r="E124" i="1"/>
  <c r="C125" i="1"/>
  <c r="H142" i="1"/>
  <c r="H143" i="1"/>
  <c r="H141" i="1"/>
  <c r="H140" i="1"/>
  <c r="H144" i="1"/>
  <c r="C10" i="1"/>
  <c r="D10" i="1"/>
  <c r="E10" i="1"/>
  <c r="F10" i="1"/>
  <c r="G10" i="1"/>
  <c r="G146" i="1" s="1"/>
  <c r="H10" i="1"/>
  <c r="B146" i="1" s="1"/>
  <c r="I10" i="1"/>
  <c r="J10" i="1"/>
  <c r="J123" i="1" s="1"/>
  <c r="C9" i="1"/>
  <c r="D9" i="1"/>
  <c r="D145" i="1" s="1"/>
  <c r="E9" i="1"/>
  <c r="F9" i="1"/>
  <c r="G9" i="1"/>
  <c r="H9" i="1"/>
  <c r="I9" i="1"/>
  <c r="B9" i="1"/>
  <c r="A5" i="1"/>
  <c r="A6" i="1" s="1"/>
  <c r="A7" i="1" s="1"/>
  <c r="A8" i="1" s="1"/>
  <c r="G128" i="1" l="1"/>
  <c r="G152" i="1"/>
  <c r="G159" i="1" s="1"/>
  <c r="H147" i="1"/>
  <c r="D158" i="1"/>
  <c r="F110" i="1"/>
  <c r="F111" i="1" s="1"/>
  <c r="H128" i="1"/>
  <c r="C128" i="1"/>
  <c r="C152" i="1"/>
  <c r="D128" i="1"/>
  <c r="D152" i="1"/>
  <c r="D157" i="1" s="1"/>
  <c r="B109" i="1"/>
  <c r="B110" i="1" s="1"/>
  <c r="B111" i="1" s="1"/>
  <c r="E109" i="1"/>
  <c r="E110" i="1" s="1"/>
  <c r="E111" i="1" s="1"/>
  <c r="J147" i="1"/>
  <c r="J149" i="1"/>
  <c r="C145" i="1"/>
  <c r="C146" i="1"/>
  <c r="F146" i="1"/>
  <c r="E145" i="1"/>
  <c r="I150" i="1"/>
  <c r="H150" i="1"/>
  <c r="I149" i="1"/>
  <c r="E123" i="1"/>
  <c r="E146" i="1"/>
  <c r="H146" i="1" s="1"/>
  <c r="J148" i="1"/>
  <c r="H148" i="1"/>
  <c r="D146" i="1"/>
  <c r="J146" i="1" s="1"/>
  <c r="I148" i="1"/>
  <c r="J150" i="1"/>
  <c r="H149" i="1"/>
  <c r="D122" i="1"/>
  <c r="D123" i="1"/>
  <c r="J121" i="1"/>
  <c r="H121" i="1"/>
  <c r="I121" i="1"/>
  <c r="B145" i="1"/>
  <c r="B121" i="1"/>
  <c r="G145" i="1"/>
  <c r="G121" i="1"/>
  <c r="E121" i="1"/>
  <c r="C121" i="1"/>
  <c r="F122" i="1"/>
  <c r="G123" i="1"/>
  <c r="C123" i="1"/>
  <c r="J122" i="1"/>
  <c r="H122" i="1"/>
  <c r="I123" i="1"/>
  <c r="F145" i="1"/>
  <c r="F121" i="1"/>
  <c r="D121" i="1"/>
  <c r="B122" i="1"/>
  <c r="G122" i="1"/>
  <c r="E122" i="1"/>
  <c r="C122" i="1"/>
  <c r="H123" i="1"/>
  <c r="F123" i="1"/>
  <c r="I122" i="1"/>
  <c r="D156" i="1" l="1"/>
  <c r="F128" i="1"/>
  <c r="F152" i="1"/>
  <c r="F159" i="1" s="1"/>
  <c r="C159" i="1"/>
  <c r="I152" i="1"/>
  <c r="I159" i="1" s="1"/>
  <c r="D155" i="1"/>
  <c r="G154" i="1"/>
  <c r="G158" i="1"/>
  <c r="G156" i="1"/>
  <c r="G157" i="1"/>
  <c r="G155" i="1"/>
  <c r="D159" i="1"/>
  <c r="J152" i="1"/>
  <c r="J159" i="1" s="1"/>
  <c r="D154" i="1"/>
  <c r="F157" i="1"/>
  <c r="F156" i="1"/>
  <c r="F158" i="1"/>
  <c r="F154" i="1"/>
  <c r="C157" i="1"/>
  <c r="C154" i="1"/>
  <c r="C158" i="1"/>
  <c r="C155" i="1"/>
  <c r="C156" i="1"/>
  <c r="I146" i="1"/>
  <c r="F134" i="1"/>
  <c r="F131" i="1"/>
  <c r="F130" i="1"/>
  <c r="F133" i="1"/>
  <c r="F132" i="1"/>
  <c r="C130" i="1"/>
  <c r="C133" i="1"/>
  <c r="C134" i="1"/>
  <c r="C131" i="1"/>
  <c r="C132" i="1"/>
  <c r="E134" i="1"/>
  <c r="E131" i="1"/>
  <c r="E132" i="1"/>
  <c r="E130" i="1"/>
  <c r="E133" i="1"/>
  <c r="G134" i="1"/>
  <c r="G130" i="1"/>
  <c r="G131" i="1"/>
  <c r="G132" i="1"/>
  <c r="G133" i="1"/>
  <c r="B131" i="1"/>
  <c r="B130" i="1"/>
  <c r="B134" i="1"/>
  <c r="B132" i="1"/>
  <c r="B133" i="1"/>
  <c r="I131" i="1"/>
  <c r="I132" i="1"/>
  <c r="I134" i="1"/>
  <c r="I130" i="1"/>
  <c r="I133" i="1"/>
  <c r="J134" i="1"/>
  <c r="J131" i="1"/>
  <c r="J130" i="1"/>
  <c r="J133" i="1"/>
  <c r="J132" i="1"/>
  <c r="D131" i="1"/>
  <c r="D133" i="1"/>
  <c r="D132" i="1"/>
  <c r="D134" i="1"/>
  <c r="D130" i="1"/>
  <c r="H131" i="1"/>
  <c r="H134" i="1"/>
  <c r="H133" i="1"/>
  <c r="H130" i="1"/>
  <c r="H132" i="1"/>
  <c r="J145" i="1"/>
  <c r="I145" i="1"/>
  <c r="H145" i="1"/>
  <c r="F155" i="1" l="1"/>
  <c r="I157" i="1"/>
  <c r="I158" i="1"/>
  <c r="I156" i="1"/>
  <c r="I155" i="1"/>
  <c r="I154" i="1"/>
  <c r="B128" i="1"/>
  <c r="B152" i="1"/>
  <c r="E152" i="1"/>
  <c r="E128" i="1"/>
  <c r="J154" i="1"/>
  <c r="J157" i="1"/>
  <c r="J156" i="1"/>
  <c r="J158" i="1"/>
  <c r="J155" i="1"/>
  <c r="E159" i="1" l="1"/>
  <c r="E158" i="1"/>
  <c r="E154" i="1"/>
  <c r="E156" i="1"/>
  <c r="E157" i="1"/>
  <c r="E155" i="1"/>
  <c r="B159" i="1"/>
  <c r="H152" i="1"/>
  <c r="B157" i="1"/>
  <c r="B158" i="1"/>
  <c r="B155" i="1"/>
  <c r="B156" i="1"/>
  <c r="B154" i="1"/>
  <c r="H159" i="1" l="1"/>
  <c r="H156" i="1"/>
  <c r="H154" i="1"/>
  <c r="H158" i="1"/>
  <c r="H157" i="1"/>
  <c r="H155" i="1"/>
</calcChain>
</file>

<file path=xl/comments1.xml><?xml version="1.0" encoding="utf-8"?>
<comments xmlns="http://schemas.openxmlformats.org/spreadsheetml/2006/main">
  <authors>
    <author>user</author>
    <author>ANubieZ</author>
    <author>ZULUST</author>
    <author>Thusisa</author>
    <author>zethembiso mthuli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Transnet NPA statistics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" authorId="1">
      <text>
        <r>
          <rPr>
            <b/>
            <sz val="8"/>
            <color indexed="81"/>
            <rFont val="Tahoma"/>
            <family val="2"/>
          </rPr>
          <t>Source
http://www.transnetnationalportsauthority.net/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Transnet National Ports Authority</t>
        </r>
      </text>
    </comment>
    <comment ref="H90" authorId="2">
      <text>
        <r>
          <rPr>
            <b/>
            <sz val="8"/>
            <color indexed="81"/>
            <rFont val="Tahoma"/>
            <family val="2"/>
          </rPr>
          <t>THREE MONTH MOVING AVERAGE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0" authorId="2">
      <text>
        <r>
          <rPr>
            <b/>
            <sz val="8"/>
            <color indexed="81"/>
            <rFont val="Tahoma"/>
            <family val="2"/>
          </rPr>
          <t>THREE MONTH MOVING AVERAGE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0" authorId="2">
      <text>
        <r>
          <rPr>
            <b/>
            <sz val="8"/>
            <color indexed="81"/>
            <rFont val="Tahoma"/>
            <family val="2"/>
          </rPr>
          <t>THREE MONTH MOVING AVERAGE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4" authorId="3">
      <text>
        <r>
          <rPr>
            <b/>
            <sz val="8"/>
            <color indexed="81"/>
            <rFont val="Tahoma"/>
            <family val="2"/>
          </rPr>
          <t>Cargo data we only have  march data only. Some values are estimated using average for 6months</t>
        </r>
      </text>
    </comment>
    <comment ref="C104" authorId="3">
      <text>
        <r>
          <rPr>
            <sz val="8"/>
            <color indexed="81"/>
            <rFont val="Tahoma"/>
            <family val="2"/>
          </rPr>
          <t xml:space="preserve">Vessel data we feb and march, no jan data, avareged jan values
</t>
        </r>
      </text>
    </comment>
    <comment ref="H104" authorId="3">
      <text>
        <r>
          <rPr>
            <sz val="8"/>
            <color indexed="81"/>
            <rFont val="Tahoma"/>
            <family val="2"/>
          </rPr>
          <t xml:space="preserve">Cargo data we only have  march data only. Some values are estimated using average for 6months
</t>
        </r>
      </text>
    </comment>
    <comment ref="B108" authorId="4">
      <text>
        <r>
          <rPr>
            <sz val="9"/>
            <color indexed="81"/>
            <rFont val="Tahoma"/>
            <charset val="1"/>
          </rPr>
          <t xml:space="preserve">Data for May,June and July is not available so I did 6 months average
</t>
        </r>
      </text>
    </comment>
  </commentList>
</comments>
</file>

<file path=xl/sharedStrings.xml><?xml version="1.0" encoding="utf-8"?>
<sst xmlns="http://schemas.openxmlformats.org/spreadsheetml/2006/main" count="32" uniqueCount="17">
  <si>
    <t>Durban</t>
  </si>
  <si>
    <t xml:space="preserve">Total - SA </t>
  </si>
  <si>
    <t>Total Number of Vessels</t>
  </si>
  <si>
    <t>Annual Percentage Changes</t>
  </si>
  <si>
    <t>Median</t>
  </si>
  <si>
    <t>Richards Bay</t>
  </si>
  <si>
    <t>Contribution Per Port (% of SA Total)</t>
  </si>
  <si>
    <t>KZN</t>
  </si>
  <si>
    <t>KZN PORT MOVEMENTS</t>
  </si>
  <si>
    <t>Total Cargo Handled (metric tonnes)</t>
  </si>
  <si>
    <t>Gross Tonnage of Vessels</t>
  </si>
  <si>
    <t>Average</t>
  </si>
  <si>
    <t>St Dev</t>
  </si>
  <si>
    <t>Skew</t>
  </si>
  <si>
    <t>Range</t>
  </si>
  <si>
    <t>Trend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</si>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</sst>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7" fontId="0" fillId="0" borderId="0" xfId="0" applyNumberForma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2" fontId="0" fillId="0" borderId="0" xfId="0" applyNumberFormat="1" applyAlignment="1">
      <alignment horizontal="center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17" fontId="0" fillId="7" borderId="1" xfId="0" applyNumberFormat="1" applyFill="1" applyBorder="1" applyAlignment="1">
      <alignment horizontal="center" vertical="center"/>
    </xf>
    <xf numFmtId="3" fontId="0" fillId="7" borderId="2" xfId="0" applyNumberFormat="1" applyFill="1" applyBorder="1" applyAlignment="1">
      <alignment horizontal="center" vertical="center"/>
    </xf>
    <xf numFmtId="3" fontId="0" fillId="7" borderId="3" xfId="0" applyNumberFormat="1" applyFill="1" applyBorder="1" applyAlignment="1">
      <alignment horizontal="center" vertical="center"/>
    </xf>
    <xf numFmtId="17" fontId="0" fillId="7" borderId="10" xfId="0" applyNumberFormat="1" applyFill="1" applyBorder="1" applyAlignment="1">
      <alignment horizontal="center" vertical="center"/>
    </xf>
    <xf numFmtId="3" fontId="0" fillId="7" borderId="0" xfId="0" applyNumberFormat="1" applyFill="1" applyBorder="1" applyAlignment="1">
      <alignment horizontal="center" vertical="center"/>
    </xf>
    <xf numFmtId="3" fontId="0" fillId="7" borderId="11" xfId="0" applyNumberFormat="1" applyFill="1" applyBorder="1" applyAlignment="1">
      <alignment horizontal="center" vertical="center"/>
    </xf>
    <xf numFmtId="17" fontId="0" fillId="7" borderId="10" xfId="0" applyNumberFormat="1" applyFill="1" applyBorder="1" applyAlignment="1">
      <alignment horizontal="center"/>
    </xf>
    <xf numFmtId="3" fontId="0" fillId="7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3" fontId="0" fillId="7" borderId="11" xfId="0" applyNumberFormat="1" applyFill="1" applyBorder="1" applyAlignment="1">
      <alignment horizontal="center"/>
    </xf>
    <xf numFmtId="0" fontId="9" fillId="8" borderId="0" xfId="0" applyFont="1" applyFill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17" fontId="0" fillId="7" borderId="10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vertical="center" wrapText="1"/>
    </xf>
    <xf numFmtId="0" fontId="0" fillId="0" borderId="0" xfId="0" applyBorder="1"/>
    <xf numFmtId="0" fontId="0" fillId="0" borderId="5" xfId="0" applyBorder="1" applyAlignment="1">
      <alignment horizontal="center"/>
    </xf>
    <xf numFmtId="17" fontId="0" fillId="7" borderId="1" xfId="0" applyNumberFormat="1" applyFill="1" applyBorder="1" applyAlignment="1">
      <alignment horizontal="center"/>
    </xf>
    <xf numFmtId="3" fontId="0" fillId="7" borderId="2" xfId="0" applyNumberForma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3" fontId="0" fillId="7" borderId="3" xfId="0" applyNumberFormat="1" applyFill="1" applyBorder="1" applyAlignment="1">
      <alignment horizontal="center"/>
    </xf>
    <xf numFmtId="0" fontId="9" fillId="8" borderId="0" xfId="0" applyFont="1" applyFill="1" applyAlignment="1">
      <alignment horizontal="center" vertical="center" wrapText="1"/>
    </xf>
    <xf numFmtId="0" fontId="9" fillId="8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Total Cargo Handled (metric tonnes)</a:t>
            </a:r>
            <a:endParaRPr lang="en-ZA" sz="1200" baseline="0"/>
          </a:p>
        </c:rich>
      </c:tx>
      <c:layout>
        <c:manualLayout>
          <c:xMode val="edge"/>
          <c:yMode val="edge"/>
          <c:x val="0.1505378916243075"/>
          <c:y val="2.292263610315183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902073158576744"/>
          <c:y val="0.10277763990103014"/>
          <c:w val="0.84881075783248661"/>
          <c:h val="0.7850524558355707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numRef>
              <c:f>'Port Stats'!$A$4:$A$16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'Port Stats'!$B$4:$B$16</c:f>
              <c:numCache>
                <c:formatCode>#,##0</c:formatCode>
                <c:ptCount val="13"/>
                <c:pt idx="0">
                  <c:v>87797601</c:v>
                </c:pt>
                <c:pt idx="1">
                  <c:v>85688419</c:v>
                </c:pt>
                <c:pt idx="2">
                  <c:v>86623684</c:v>
                </c:pt>
                <c:pt idx="3">
                  <c:v>86319200</c:v>
                </c:pt>
                <c:pt idx="4">
                  <c:v>84517409</c:v>
                </c:pt>
                <c:pt idx="5">
                  <c:v>81737929</c:v>
                </c:pt>
                <c:pt idx="6">
                  <c:v>79086951</c:v>
                </c:pt>
                <c:pt idx="7">
                  <c:v>85148039</c:v>
                </c:pt>
                <c:pt idx="8">
                  <c:v>86376249</c:v>
                </c:pt>
                <c:pt idx="9">
                  <c:v>90240598</c:v>
                </c:pt>
                <c:pt idx="10">
                  <c:v>94505105</c:v>
                </c:pt>
                <c:pt idx="11">
                  <c:v>95402836</c:v>
                </c:pt>
                <c:pt idx="12">
                  <c:v>99278546.44101508</c:v>
                </c:pt>
              </c:numCache>
            </c:numRef>
          </c:val>
        </c:ser>
        <c:ser>
          <c:idx val="4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</c:spPr>
          <c:invertIfNegative val="0"/>
          <c:cat>
            <c:numRef>
              <c:f>'Port Stats'!$A$4:$A$16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'Port Stats'!$E$4:$E$16</c:f>
              <c:numCache>
                <c:formatCode>#,##0</c:formatCode>
                <c:ptCount val="13"/>
                <c:pt idx="0">
                  <c:v>41273633</c:v>
                </c:pt>
                <c:pt idx="1">
                  <c:v>40026277</c:v>
                </c:pt>
                <c:pt idx="2">
                  <c:v>40778495</c:v>
                </c:pt>
                <c:pt idx="3">
                  <c:v>43861241</c:v>
                </c:pt>
                <c:pt idx="4">
                  <c:v>41883269</c:v>
                </c:pt>
                <c:pt idx="5">
                  <c:v>41578997</c:v>
                </c:pt>
                <c:pt idx="6">
                  <c:v>37527690</c:v>
                </c:pt>
                <c:pt idx="7">
                  <c:v>41645861</c:v>
                </c:pt>
                <c:pt idx="8">
                  <c:v>44138867</c:v>
                </c:pt>
                <c:pt idx="9">
                  <c:v>42977232</c:v>
                </c:pt>
                <c:pt idx="10">
                  <c:v>44829622</c:v>
                </c:pt>
                <c:pt idx="11">
                  <c:v>44616024</c:v>
                </c:pt>
                <c:pt idx="12">
                  <c:v>43850421.835048005</c:v>
                </c:pt>
              </c:numCache>
            </c:numRef>
          </c:val>
        </c:ser>
        <c:ser>
          <c:idx val="5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'Port Stats'!$A$4:$A$16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'Port Stats'!$H$4:$H$16</c:f>
              <c:numCache>
                <c:formatCode>#,##0</c:formatCode>
                <c:ptCount val="13"/>
                <c:pt idx="0">
                  <c:v>171621146</c:v>
                </c:pt>
                <c:pt idx="1">
                  <c:v>168750600</c:v>
                </c:pt>
                <c:pt idx="2">
                  <c:v>173550690</c:v>
                </c:pt>
                <c:pt idx="3">
                  <c:v>179983594</c:v>
                </c:pt>
                <c:pt idx="4">
                  <c:v>183328184</c:v>
                </c:pt>
                <c:pt idx="5">
                  <c:v>184971543.80000001</c:v>
                </c:pt>
                <c:pt idx="6">
                  <c:v>188966168</c:v>
                </c:pt>
                <c:pt idx="7">
                  <c:v>194619071</c:v>
                </c:pt>
                <c:pt idx="8">
                  <c:v>205167139</c:v>
                </c:pt>
                <c:pt idx="9">
                  <c:v>210480423</c:v>
                </c:pt>
                <c:pt idx="10">
                  <c:v>214568833.33333334</c:v>
                </c:pt>
                <c:pt idx="11">
                  <c:v>220159047</c:v>
                </c:pt>
                <c:pt idx="12">
                  <c:v>225927251.93430331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401856"/>
        <c:axId val="51403392"/>
      </c:barChart>
      <c:catAx>
        <c:axId val="51401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403392"/>
        <c:crosses val="autoZero"/>
        <c:auto val="1"/>
        <c:lblAlgn val="ctr"/>
        <c:lblOffset val="100"/>
        <c:noMultiLvlLbl val="0"/>
      </c:catAx>
      <c:valAx>
        <c:axId val="5140339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4018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9995638736112356"/>
          <c:y val="3.9822815844294656E-3"/>
          <c:w val="0.35657623199110472"/>
          <c:h val="0.1609839887492574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711" l="0.70000000000000062" r="0.70000000000000062" t="0.750000000000007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Total</a:t>
            </a:r>
            <a:r>
              <a:rPr lang="en-ZA" sz="1200" baseline="0"/>
              <a:t> Number of Vessels</a:t>
            </a:r>
          </a:p>
        </c:rich>
      </c:tx>
      <c:layout>
        <c:manualLayout>
          <c:xMode val="edge"/>
          <c:yMode val="edge"/>
          <c:x val="0.12430551822789375"/>
          <c:y val="7.5329566854991491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9.8449268606538493E-2"/>
          <c:y val="0.10342512270712079"/>
          <c:w val="0.88258460385708049"/>
          <c:h val="0.7915860087689543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numRef>
              <c:f>'Port Stats'!$A$4:$A$16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'Port Stats'!$C$4:$C$16</c:f>
              <c:numCache>
                <c:formatCode>#,##0</c:formatCode>
                <c:ptCount val="13"/>
                <c:pt idx="0">
                  <c:v>1584</c:v>
                </c:pt>
                <c:pt idx="1">
                  <c:v>1584</c:v>
                </c:pt>
                <c:pt idx="2">
                  <c:v>1517</c:v>
                </c:pt>
                <c:pt idx="3">
                  <c:v>1470</c:v>
                </c:pt>
                <c:pt idx="4">
                  <c:v>1570</c:v>
                </c:pt>
                <c:pt idx="5">
                  <c:v>1615.4</c:v>
                </c:pt>
                <c:pt idx="6">
                  <c:v>1843</c:v>
                </c:pt>
                <c:pt idx="7">
                  <c:v>1733</c:v>
                </c:pt>
                <c:pt idx="8">
                  <c:v>1746</c:v>
                </c:pt>
                <c:pt idx="9">
                  <c:v>1654</c:v>
                </c:pt>
                <c:pt idx="10">
                  <c:v>1836</c:v>
                </c:pt>
                <c:pt idx="11">
                  <c:v>1922</c:v>
                </c:pt>
                <c:pt idx="12">
                  <c:v>2031.0745884773664</c:v>
                </c:pt>
              </c:numCache>
            </c:numRef>
          </c:val>
        </c:ser>
        <c:ser>
          <c:idx val="1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numRef>
              <c:f>'Port Stats'!$A$4:$A$16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'Port Stats'!$F$4:$F$16</c:f>
              <c:numCache>
                <c:formatCode>#,##0</c:formatCode>
                <c:ptCount val="13"/>
                <c:pt idx="0">
                  <c:v>4028</c:v>
                </c:pt>
                <c:pt idx="1">
                  <c:v>3707</c:v>
                </c:pt>
                <c:pt idx="2">
                  <c:v>3887</c:v>
                </c:pt>
                <c:pt idx="3">
                  <c:v>4161</c:v>
                </c:pt>
                <c:pt idx="4">
                  <c:v>4128</c:v>
                </c:pt>
                <c:pt idx="5">
                  <c:v>4228.8</c:v>
                </c:pt>
                <c:pt idx="6">
                  <c:v>4569</c:v>
                </c:pt>
                <c:pt idx="7">
                  <c:v>4317</c:v>
                </c:pt>
                <c:pt idx="8">
                  <c:v>4172</c:v>
                </c:pt>
                <c:pt idx="9">
                  <c:v>3935</c:v>
                </c:pt>
                <c:pt idx="10">
                  <c:v>3958</c:v>
                </c:pt>
                <c:pt idx="11">
                  <c:v>3963</c:v>
                </c:pt>
                <c:pt idx="12">
                  <c:v>3932.8309327846368</c:v>
                </c:pt>
              </c:numCache>
            </c:numRef>
          </c:val>
        </c:ser>
        <c:ser>
          <c:idx val="2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'Port Stats'!$A$4:$A$16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'Port Stats'!$I$4:$I$16</c:f>
              <c:numCache>
                <c:formatCode>#,##0</c:formatCode>
                <c:ptCount val="13"/>
                <c:pt idx="0">
                  <c:v>9405</c:v>
                </c:pt>
                <c:pt idx="1">
                  <c:v>8833</c:v>
                </c:pt>
                <c:pt idx="2">
                  <c:v>8929</c:v>
                </c:pt>
                <c:pt idx="3">
                  <c:v>9200</c:v>
                </c:pt>
                <c:pt idx="4">
                  <c:v>9099</c:v>
                </c:pt>
                <c:pt idx="5">
                  <c:v>9436.7999999999993</c:v>
                </c:pt>
                <c:pt idx="6">
                  <c:v>9934</c:v>
                </c:pt>
                <c:pt idx="7">
                  <c:v>9251</c:v>
                </c:pt>
                <c:pt idx="8">
                  <c:v>10966</c:v>
                </c:pt>
                <c:pt idx="9">
                  <c:v>11049</c:v>
                </c:pt>
                <c:pt idx="10">
                  <c:v>11072.333333333334</c:v>
                </c:pt>
                <c:pt idx="11">
                  <c:v>12316</c:v>
                </c:pt>
                <c:pt idx="12">
                  <c:v>11618.732363315696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412544"/>
        <c:axId val="226881920"/>
      </c:barChart>
      <c:catAx>
        <c:axId val="220412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881920"/>
        <c:crosses val="autoZero"/>
        <c:auto val="1"/>
        <c:lblAlgn val="ctr"/>
        <c:lblOffset val="100"/>
        <c:noMultiLvlLbl val="0"/>
      </c:catAx>
      <c:valAx>
        <c:axId val="22688192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4125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9578028336024758"/>
          <c:y val="1.932855850645817E-2"/>
          <c:w val="0.38983615758168133"/>
          <c:h val="0.14087815294274658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688" l="0.70000000000000062" r="0.70000000000000062" t="0.7500000000000068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Gross</a:t>
            </a:r>
            <a:r>
              <a:rPr lang="en-ZA" sz="1200" baseline="0"/>
              <a:t> Tonnage of Vessels</a:t>
            </a:r>
            <a:endParaRPr lang="en-ZA" sz="1200"/>
          </a:p>
        </c:rich>
      </c:tx>
      <c:layout>
        <c:manualLayout>
          <c:xMode val="edge"/>
          <c:yMode val="edge"/>
          <c:x val="0.18574669997371859"/>
          <c:y val="1.1267605633803019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90207084918588"/>
          <c:y val="7.0362500462090138E-2"/>
          <c:w val="0.84380613246185465"/>
          <c:h val="0.826422978817788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trendline>
            <c:trendlineType val="linear"/>
            <c:dispRSqr val="0"/>
            <c:dispEq val="0"/>
          </c:trendline>
          <c:cat>
            <c:numRef>
              <c:f>'Port Stats'!$A$4:$A$16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'Port Stats'!$D$4:$D$16</c:f>
              <c:numCache>
                <c:formatCode>#,##0</c:formatCode>
                <c:ptCount val="13"/>
                <c:pt idx="0">
                  <c:v>56238304</c:v>
                </c:pt>
                <c:pt idx="1">
                  <c:v>56847580</c:v>
                </c:pt>
                <c:pt idx="2">
                  <c:v>57988427</c:v>
                </c:pt>
                <c:pt idx="3">
                  <c:v>56810539</c:v>
                </c:pt>
                <c:pt idx="4">
                  <c:v>57822557</c:v>
                </c:pt>
                <c:pt idx="5">
                  <c:v>57090284.200000003</c:v>
                </c:pt>
                <c:pt idx="6">
                  <c:v>61784777</c:v>
                </c:pt>
                <c:pt idx="7">
                  <c:v>61761815</c:v>
                </c:pt>
                <c:pt idx="8">
                  <c:v>64490940</c:v>
                </c:pt>
                <c:pt idx="9">
                  <c:v>65852264</c:v>
                </c:pt>
                <c:pt idx="10">
                  <c:v>69899507</c:v>
                </c:pt>
                <c:pt idx="11">
                  <c:v>72840796</c:v>
                </c:pt>
                <c:pt idx="12">
                  <c:v>77168550.062414259</c:v>
                </c:pt>
              </c:numCache>
            </c:numRef>
          </c:val>
        </c:ser>
        <c:ser>
          <c:idx val="1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trendline>
            <c:trendlineType val="linear"/>
            <c:dispRSqr val="0"/>
            <c:dispEq val="0"/>
          </c:trendline>
          <c:cat>
            <c:numRef>
              <c:f>'Port Stats'!$A$4:$A$16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'Port Stats'!$G$4:$G$16</c:f>
              <c:numCache>
                <c:formatCode>#,##0</c:formatCode>
                <c:ptCount val="13"/>
                <c:pt idx="0">
                  <c:v>84251191</c:v>
                </c:pt>
                <c:pt idx="1">
                  <c:v>79970878</c:v>
                </c:pt>
                <c:pt idx="2">
                  <c:v>87589347</c:v>
                </c:pt>
                <c:pt idx="3">
                  <c:v>95085938</c:v>
                </c:pt>
                <c:pt idx="4">
                  <c:v>103501737</c:v>
                </c:pt>
                <c:pt idx="5">
                  <c:v>106505793</c:v>
                </c:pt>
                <c:pt idx="6">
                  <c:v>120207888</c:v>
                </c:pt>
                <c:pt idx="7">
                  <c:v>124192321</c:v>
                </c:pt>
                <c:pt idx="8">
                  <c:v>125132719</c:v>
                </c:pt>
                <c:pt idx="9">
                  <c:v>121373327</c:v>
                </c:pt>
                <c:pt idx="10">
                  <c:v>126305167</c:v>
                </c:pt>
                <c:pt idx="11">
                  <c:v>135461981</c:v>
                </c:pt>
                <c:pt idx="12">
                  <c:v>140208686.92026749</c:v>
                </c:pt>
              </c:numCache>
            </c:numRef>
          </c:val>
        </c:ser>
        <c:ser>
          <c:idx val="2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trendline>
            <c:trendlineType val="linear"/>
            <c:dispRSqr val="0"/>
            <c:dispEq val="0"/>
          </c:trendline>
          <c:cat>
            <c:numRef>
              <c:f>'Port Stats'!$A$4:$A$16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'Port Stats'!$J$4:$J$16</c:f>
              <c:numCache>
                <c:formatCode>#,##0</c:formatCode>
                <c:ptCount val="13"/>
                <c:pt idx="0">
                  <c:v>239987027</c:v>
                </c:pt>
                <c:pt idx="1">
                  <c:v>233191159</c:v>
                </c:pt>
                <c:pt idx="2">
                  <c:v>245599099</c:v>
                </c:pt>
                <c:pt idx="3">
                  <c:v>255976219</c:v>
                </c:pt>
                <c:pt idx="4">
                  <c:v>269726312</c:v>
                </c:pt>
                <c:pt idx="5">
                  <c:v>282345379.19999999</c:v>
                </c:pt>
                <c:pt idx="6">
                  <c:v>300417981</c:v>
                </c:pt>
                <c:pt idx="7">
                  <c:v>299570865</c:v>
                </c:pt>
                <c:pt idx="8">
                  <c:v>324797252</c:v>
                </c:pt>
                <c:pt idx="9">
                  <c:v>330524545</c:v>
                </c:pt>
                <c:pt idx="10">
                  <c:v>353139744.66666669</c:v>
                </c:pt>
                <c:pt idx="11">
                  <c:v>376445463</c:v>
                </c:pt>
                <c:pt idx="12">
                  <c:v>389418853.30629045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6591616"/>
        <c:axId val="116597504"/>
      </c:barChart>
      <c:catAx>
        <c:axId val="116591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6597504"/>
        <c:crosses val="autoZero"/>
        <c:auto val="1"/>
        <c:lblAlgn val="ctr"/>
        <c:lblOffset val="100"/>
        <c:noMultiLvlLbl val="0"/>
      </c:catAx>
      <c:valAx>
        <c:axId val="11659750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65916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220230551834226"/>
          <c:y val="2.1007134671546402E-2"/>
          <c:w val="0.3645216488619234"/>
          <c:h val="0.1439136445972459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688" l="0.70000000000000062" r="0.70000000000000062" t="0.7500000000000068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530914347099224E-2"/>
          <c:y val="2.6043574650256095E-2"/>
          <c:w val="0.92159680601961935"/>
          <c:h val="0.8225073338905089"/>
        </c:manualLayout>
      </c:layout>
      <c:lineChart>
        <c:grouping val="standard"/>
        <c:varyColors val="0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Stats'!$A$56:$A$112</c:f>
              <c:numCache>
                <c:formatCode>mmm\-yy</c:formatCode>
                <c:ptCount val="5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42109</c:v>
                </c:pt>
                <c:pt idx="52">
                  <c:v>42139</c:v>
                </c:pt>
                <c:pt idx="53">
                  <c:v>42170</c:v>
                </c:pt>
                <c:pt idx="54">
                  <c:v>42200</c:v>
                </c:pt>
                <c:pt idx="55">
                  <c:v>42231</c:v>
                </c:pt>
                <c:pt idx="56">
                  <c:v>42262</c:v>
                </c:pt>
              </c:numCache>
            </c:numRef>
          </c:cat>
          <c:val>
            <c:numRef>
              <c:f>'Port Stats'!$C$56:$C$112</c:f>
              <c:numCache>
                <c:formatCode>#,##0</c:formatCode>
                <c:ptCount val="57"/>
                <c:pt idx="0">
                  <c:v>130</c:v>
                </c:pt>
                <c:pt idx="1">
                  <c:v>160</c:v>
                </c:pt>
                <c:pt idx="2">
                  <c:v>137</c:v>
                </c:pt>
                <c:pt idx="3">
                  <c:v>143</c:v>
                </c:pt>
                <c:pt idx="4">
                  <c:v>117</c:v>
                </c:pt>
                <c:pt idx="5">
                  <c:v>157</c:v>
                </c:pt>
                <c:pt idx="6">
                  <c:v>140</c:v>
                </c:pt>
                <c:pt idx="7">
                  <c:v>164</c:v>
                </c:pt>
                <c:pt idx="8">
                  <c:v>147</c:v>
                </c:pt>
                <c:pt idx="9">
                  <c:v>157</c:v>
                </c:pt>
                <c:pt idx="10">
                  <c:v>146</c:v>
                </c:pt>
                <c:pt idx="11">
                  <c:v>148</c:v>
                </c:pt>
                <c:pt idx="12">
                  <c:v>141</c:v>
                </c:pt>
                <c:pt idx="13">
                  <c:v>158</c:v>
                </c:pt>
                <c:pt idx="14">
                  <c:v>137</c:v>
                </c:pt>
                <c:pt idx="15">
                  <c:v>148</c:v>
                </c:pt>
                <c:pt idx="16">
                  <c:v>136</c:v>
                </c:pt>
                <c:pt idx="17">
                  <c:v>124</c:v>
                </c:pt>
                <c:pt idx="18">
                  <c:v>114</c:v>
                </c:pt>
                <c:pt idx="19">
                  <c:v>125</c:v>
                </c:pt>
                <c:pt idx="20">
                  <c:v>131</c:v>
                </c:pt>
                <c:pt idx="21">
                  <c:v>141</c:v>
                </c:pt>
                <c:pt idx="22">
                  <c:v>151</c:v>
                </c:pt>
                <c:pt idx="23">
                  <c:v>148</c:v>
                </c:pt>
                <c:pt idx="24">
                  <c:v>138</c:v>
                </c:pt>
                <c:pt idx="25">
                  <c:v>168</c:v>
                </c:pt>
                <c:pt idx="26">
                  <c:v>152</c:v>
                </c:pt>
                <c:pt idx="27">
                  <c:v>155</c:v>
                </c:pt>
                <c:pt idx="28">
                  <c:v>144</c:v>
                </c:pt>
                <c:pt idx="29">
                  <c:v>146</c:v>
                </c:pt>
                <c:pt idx="30">
                  <c:v>146</c:v>
                </c:pt>
                <c:pt idx="31">
                  <c:v>142</c:v>
                </c:pt>
                <c:pt idx="32">
                  <c:v>162</c:v>
                </c:pt>
                <c:pt idx="33">
                  <c:v>174</c:v>
                </c:pt>
                <c:pt idx="34">
                  <c:v>161</c:v>
                </c:pt>
                <c:pt idx="35">
                  <c:v>148</c:v>
                </c:pt>
                <c:pt idx="36">
                  <c:v>148</c:v>
                </c:pt>
                <c:pt idx="37">
                  <c:v>149</c:v>
                </c:pt>
                <c:pt idx="38">
                  <c:v>148</c:v>
                </c:pt>
                <c:pt idx="39">
                  <c:v>159</c:v>
                </c:pt>
                <c:pt idx="40">
                  <c:v>167</c:v>
                </c:pt>
                <c:pt idx="41">
                  <c:v>140</c:v>
                </c:pt>
                <c:pt idx="42">
                  <c:v>157</c:v>
                </c:pt>
                <c:pt idx="43">
                  <c:v>154</c:v>
                </c:pt>
                <c:pt idx="44">
                  <c:v>168</c:v>
                </c:pt>
                <c:pt idx="45">
                  <c:v>163</c:v>
                </c:pt>
                <c:pt idx="46">
                  <c:v>186</c:v>
                </c:pt>
                <c:pt idx="47">
                  <c:v>183</c:v>
                </c:pt>
                <c:pt idx="48">
                  <c:v>168.5</c:v>
                </c:pt>
                <c:pt idx="49">
                  <c:v>179</c:v>
                </c:pt>
                <c:pt idx="50">
                  <c:v>158</c:v>
                </c:pt>
                <c:pt idx="51">
                  <c:v>158</c:v>
                </c:pt>
                <c:pt idx="52">
                  <c:v>172.08333333333334</c:v>
                </c:pt>
                <c:pt idx="53">
                  <c:v>169.76388888888889</c:v>
                </c:pt>
                <c:pt idx="54">
                  <c:v>167.55787037037038</c:v>
                </c:pt>
                <c:pt idx="55">
                  <c:v>167.4008487654321</c:v>
                </c:pt>
                <c:pt idx="56">
                  <c:v>183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Stats'!$A$56:$A$112</c:f>
              <c:numCache>
                <c:formatCode>mmm\-yy</c:formatCode>
                <c:ptCount val="5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42109</c:v>
                </c:pt>
                <c:pt idx="52">
                  <c:v>42139</c:v>
                </c:pt>
                <c:pt idx="53">
                  <c:v>42170</c:v>
                </c:pt>
                <c:pt idx="54">
                  <c:v>42200</c:v>
                </c:pt>
                <c:pt idx="55">
                  <c:v>42231</c:v>
                </c:pt>
                <c:pt idx="56">
                  <c:v>42262</c:v>
                </c:pt>
              </c:numCache>
            </c:numRef>
          </c:cat>
          <c:val>
            <c:numRef>
              <c:f>'Port Stats'!$F$56:$F$112</c:f>
              <c:numCache>
                <c:formatCode>General</c:formatCode>
                <c:ptCount val="57"/>
                <c:pt idx="0">
                  <c:v>329</c:v>
                </c:pt>
                <c:pt idx="1">
                  <c:v>348</c:v>
                </c:pt>
                <c:pt idx="2">
                  <c:v>324</c:v>
                </c:pt>
                <c:pt idx="3">
                  <c:v>339</c:v>
                </c:pt>
                <c:pt idx="4">
                  <c:v>350</c:v>
                </c:pt>
                <c:pt idx="5">
                  <c:v>374</c:v>
                </c:pt>
                <c:pt idx="6">
                  <c:v>350</c:v>
                </c:pt>
                <c:pt idx="7">
                  <c:v>360</c:v>
                </c:pt>
                <c:pt idx="8">
                  <c:v>382</c:v>
                </c:pt>
                <c:pt idx="9">
                  <c:v>323</c:v>
                </c:pt>
                <c:pt idx="10">
                  <c:v>355</c:v>
                </c:pt>
                <c:pt idx="11">
                  <c:v>338</c:v>
                </c:pt>
                <c:pt idx="12">
                  <c:v>315</c:v>
                </c:pt>
                <c:pt idx="13">
                  <c:v>327</c:v>
                </c:pt>
                <c:pt idx="14">
                  <c:v>299</c:v>
                </c:pt>
                <c:pt idx="15">
                  <c:v>310</c:v>
                </c:pt>
                <c:pt idx="16">
                  <c:v>342</c:v>
                </c:pt>
                <c:pt idx="17">
                  <c:v>369</c:v>
                </c:pt>
                <c:pt idx="18">
                  <c:v>298</c:v>
                </c:pt>
                <c:pt idx="19">
                  <c:v>325</c:v>
                </c:pt>
                <c:pt idx="20">
                  <c:v>330</c:v>
                </c:pt>
                <c:pt idx="21">
                  <c:v>345</c:v>
                </c:pt>
                <c:pt idx="22">
                  <c:v>343</c:v>
                </c:pt>
                <c:pt idx="23">
                  <c:v>332</c:v>
                </c:pt>
                <c:pt idx="24">
                  <c:v>308</c:v>
                </c:pt>
                <c:pt idx="25">
                  <c:v>334</c:v>
                </c:pt>
                <c:pt idx="26">
                  <c:v>298</c:v>
                </c:pt>
                <c:pt idx="27">
                  <c:v>331</c:v>
                </c:pt>
                <c:pt idx="28">
                  <c:v>330</c:v>
                </c:pt>
                <c:pt idx="29">
                  <c:v>340</c:v>
                </c:pt>
                <c:pt idx="30">
                  <c:v>321</c:v>
                </c:pt>
                <c:pt idx="31">
                  <c:v>369</c:v>
                </c:pt>
                <c:pt idx="32">
                  <c:v>354</c:v>
                </c:pt>
                <c:pt idx="33">
                  <c:v>320</c:v>
                </c:pt>
                <c:pt idx="34">
                  <c:v>338</c:v>
                </c:pt>
                <c:pt idx="35">
                  <c:v>315</c:v>
                </c:pt>
                <c:pt idx="36">
                  <c:v>311</c:v>
                </c:pt>
                <c:pt idx="37">
                  <c:v>343</c:v>
                </c:pt>
                <c:pt idx="38">
                  <c:v>308</c:v>
                </c:pt>
                <c:pt idx="39">
                  <c:v>336</c:v>
                </c:pt>
                <c:pt idx="40">
                  <c:v>309</c:v>
                </c:pt>
                <c:pt idx="41">
                  <c:v>300</c:v>
                </c:pt>
                <c:pt idx="42">
                  <c:v>320</c:v>
                </c:pt>
                <c:pt idx="43">
                  <c:v>328</c:v>
                </c:pt>
                <c:pt idx="44">
                  <c:v>345</c:v>
                </c:pt>
                <c:pt idx="45">
                  <c:v>345</c:v>
                </c:pt>
                <c:pt idx="46">
                  <c:v>366</c:v>
                </c:pt>
                <c:pt idx="47">
                  <c:v>352</c:v>
                </c:pt>
                <c:pt idx="48" formatCode="#,##0">
                  <c:v>342.66666666666669</c:v>
                </c:pt>
                <c:pt idx="49">
                  <c:v>357</c:v>
                </c:pt>
                <c:pt idx="50">
                  <c:v>293</c:v>
                </c:pt>
                <c:pt idx="51">
                  <c:v>293</c:v>
                </c:pt>
                <c:pt idx="52" formatCode="#,##0">
                  <c:v>333.94444444444446</c:v>
                </c:pt>
                <c:pt idx="53" formatCode="#,##0">
                  <c:v>328.6018518518519</c:v>
                </c:pt>
                <c:pt idx="54" formatCode="#,##0">
                  <c:v>324.70216049382719</c:v>
                </c:pt>
                <c:pt idx="55" formatCode="#,##0">
                  <c:v>321.70807613168728</c:v>
                </c:pt>
                <c:pt idx="56" formatCode="#,##0">
                  <c:v>355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Stats'!$A$56:$A$112</c:f>
              <c:numCache>
                <c:formatCode>mmm\-yy</c:formatCode>
                <c:ptCount val="5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42109</c:v>
                </c:pt>
                <c:pt idx="52">
                  <c:v>42139</c:v>
                </c:pt>
                <c:pt idx="53">
                  <c:v>42170</c:v>
                </c:pt>
                <c:pt idx="54">
                  <c:v>42200</c:v>
                </c:pt>
                <c:pt idx="55">
                  <c:v>42231</c:v>
                </c:pt>
                <c:pt idx="56">
                  <c:v>42262</c:v>
                </c:pt>
              </c:numCache>
            </c:numRef>
          </c:cat>
          <c:val>
            <c:numRef>
              <c:f>'Port Stats'!$I$56:$I$112</c:f>
              <c:numCache>
                <c:formatCode>#,##0</c:formatCode>
                <c:ptCount val="57"/>
                <c:pt idx="0">
                  <c:v>724</c:v>
                </c:pt>
                <c:pt idx="1">
                  <c:v>782</c:v>
                </c:pt>
                <c:pt idx="2">
                  <c:v>729</c:v>
                </c:pt>
                <c:pt idx="3">
                  <c:v>765</c:v>
                </c:pt>
                <c:pt idx="4">
                  <c:v>756</c:v>
                </c:pt>
                <c:pt idx="5">
                  <c:v>1083</c:v>
                </c:pt>
                <c:pt idx="6">
                  <c:v>1086</c:v>
                </c:pt>
                <c:pt idx="7">
                  <c:v>1122</c:v>
                </c:pt>
                <c:pt idx="8">
                  <c:v>1052</c:v>
                </c:pt>
                <c:pt idx="9">
                  <c:v>1025</c:v>
                </c:pt>
                <c:pt idx="10">
                  <c:v>908</c:v>
                </c:pt>
                <c:pt idx="11">
                  <c:v>934</c:v>
                </c:pt>
                <c:pt idx="12">
                  <c:v>908</c:v>
                </c:pt>
                <c:pt idx="13">
                  <c:v>939</c:v>
                </c:pt>
                <c:pt idx="14">
                  <c:v>846</c:v>
                </c:pt>
                <c:pt idx="15">
                  <c:v>1064</c:v>
                </c:pt>
                <c:pt idx="16">
                  <c:v>980</c:v>
                </c:pt>
                <c:pt idx="17">
                  <c:v>982</c:v>
                </c:pt>
                <c:pt idx="18">
                  <c:v>770</c:v>
                </c:pt>
                <c:pt idx="19">
                  <c:v>846</c:v>
                </c:pt>
                <c:pt idx="20">
                  <c:v>907</c:v>
                </c:pt>
                <c:pt idx="21">
                  <c:v>932</c:v>
                </c:pt>
                <c:pt idx="22">
                  <c:v>942</c:v>
                </c:pt>
                <c:pt idx="23">
                  <c:v>933</c:v>
                </c:pt>
                <c:pt idx="24">
                  <c:v>916</c:v>
                </c:pt>
                <c:pt idx="25">
                  <c:v>991</c:v>
                </c:pt>
                <c:pt idx="26">
                  <c:v>925</c:v>
                </c:pt>
                <c:pt idx="27">
                  <c:v>611</c:v>
                </c:pt>
                <c:pt idx="28">
                  <c:v>907</c:v>
                </c:pt>
                <c:pt idx="29">
                  <c:v>760</c:v>
                </c:pt>
                <c:pt idx="30">
                  <c:v>922</c:v>
                </c:pt>
                <c:pt idx="31">
                  <c:v>1026</c:v>
                </c:pt>
                <c:pt idx="32">
                  <c:v>1058</c:v>
                </c:pt>
                <c:pt idx="33">
                  <c:v>998</c:v>
                </c:pt>
                <c:pt idx="34">
                  <c:v>1027.3333333333333</c:v>
                </c:pt>
                <c:pt idx="35">
                  <c:v>931</c:v>
                </c:pt>
                <c:pt idx="36">
                  <c:v>926</c:v>
                </c:pt>
                <c:pt idx="37">
                  <c:v>998</c:v>
                </c:pt>
                <c:pt idx="38">
                  <c:v>976</c:v>
                </c:pt>
                <c:pt idx="39">
                  <c:v>1194</c:v>
                </c:pt>
                <c:pt idx="40">
                  <c:v>950</c:v>
                </c:pt>
                <c:pt idx="41">
                  <c:v>1053</c:v>
                </c:pt>
                <c:pt idx="42">
                  <c:v>1067</c:v>
                </c:pt>
                <c:pt idx="43">
                  <c:v>1019</c:v>
                </c:pt>
                <c:pt idx="44">
                  <c:v>1063</c:v>
                </c:pt>
                <c:pt idx="45">
                  <c:v>1015</c:v>
                </c:pt>
                <c:pt idx="46">
                  <c:v>1053</c:v>
                </c:pt>
                <c:pt idx="47">
                  <c:v>1002</c:v>
                </c:pt>
                <c:pt idx="48">
                  <c:v>1038.8571428571429</c:v>
                </c:pt>
                <c:pt idx="49">
                  <c:v>1034</c:v>
                </c:pt>
                <c:pt idx="50">
                  <c:v>893</c:v>
                </c:pt>
                <c:pt idx="51">
                  <c:v>893</c:v>
                </c:pt>
                <c:pt idx="52">
                  <c:v>985.64285714285722</c:v>
                </c:pt>
                <c:pt idx="53">
                  <c:v>974.41666666666663</c:v>
                </c:pt>
                <c:pt idx="54">
                  <c:v>969.81944444444446</c:v>
                </c:pt>
                <c:pt idx="55">
                  <c:v>958.31316137566137</c:v>
                </c:pt>
                <c:pt idx="56">
                  <c:v>967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627712"/>
        <c:axId val="116629504"/>
      </c:lineChart>
      <c:dateAx>
        <c:axId val="11662771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6629504"/>
        <c:crosses val="autoZero"/>
        <c:auto val="1"/>
        <c:lblOffset val="100"/>
        <c:baseTimeUnit val="months"/>
        <c:majorUnit val="1"/>
        <c:majorTimeUnit val="months"/>
      </c:dateAx>
      <c:valAx>
        <c:axId val="11662950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66277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489098862642168"/>
          <c:y val="1.0558189644347949E-2"/>
          <c:w val="0.645109011373595"/>
          <c:h val="7.8812802854864833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66" l="0.70000000000000062" r="0.70000000000000062" t="0.7500000000000056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155584919147785"/>
          <c:y val="2.8967798380041203E-2"/>
          <c:w val="0.88058494754271266"/>
          <c:h val="0.82721601660257771"/>
        </c:manualLayout>
      </c:layout>
      <c:lineChart>
        <c:grouping val="standard"/>
        <c:varyColors val="0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Stats'!$A$56:$A$112</c:f>
              <c:numCache>
                <c:formatCode>mmm\-yy</c:formatCode>
                <c:ptCount val="5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42109</c:v>
                </c:pt>
                <c:pt idx="52">
                  <c:v>42139</c:v>
                </c:pt>
                <c:pt idx="53">
                  <c:v>42170</c:v>
                </c:pt>
                <c:pt idx="54">
                  <c:v>42200</c:v>
                </c:pt>
                <c:pt idx="55">
                  <c:v>42231</c:v>
                </c:pt>
                <c:pt idx="56">
                  <c:v>42262</c:v>
                </c:pt>
              </c:numCache>
            </c:numRef>
          </c:cat>
          <c:val>
            <c:numRef>
              <c:f>'Port Stats'!$B$56:$B$112</c:f>
              <c:numCache>
                <c:formatCode>#,##0</c:formatCode>
                <c:ptCount val="57"/>
                <c:pt idx="0">
                  <c:v>6327013</c:v>
                </c:pt>
                <c:pt idx="1">
                  <c:v>7271996</c:v>
                </c:pt>
                <c:pt idx="2">
                  <c:v>6972140</c:v>
                </c:pt>
                <c:pt idx="3">
                  <c:v>6787453</c:v>
                </c:pt>
                <c:pt idx="4">
                  <c:v>5957596</c:v>
                </c:pt>
                <c:pt idx="5">
                  <c:v>5728342</c:v>
                </c:pt>
                <c:pt idx="6">
                  <c:v>6659237</c:v>
                </c:pt>
                <c:pt idx="7">
                  <c:v>8727730</c:v>
                </c:pt>
                <c:pt idx="8">
                  <c:v>6491290</c:v>
                </c:pt>
                <c:pt idx="9">
                  <c:v>8940044</c:v>
                </c:pt>
                <c:pt idx="10">
                  <c:v>8209754</c:v>
                </c:pt>
                <c:pt idx="11">
                  <c:v>8303654</c:v>
                </c:pt>
                <c:pt idx="12">
                  <c:v>8417549</c:v>
                </c:pt>
                <c:pt idx="13">
                  <c:v>7860519</c:v>
                </c:pt>
                <c:pt idx="14">
                  <c:v>6918735</c:v>
                </c:pt>
                <c:pt idx="15">
                  <c:v>7580418</c:v>
                </c:pt>
                <c:pt idx="16">
                  <c:v>7552317</c:v>
                </c:pt>
                <c:pt idx="17">
                  <c:v>6239733</c:v>
                </c:pt>
                <c:pt idx="18">
                  <c:v>7476850</c:v>
                </c:pt>
                <c:pt idx="19">
                  <c:v>7854420</c:v>
                </c:pt>
                <c:pt idx="20">
                  <c:v>7575389</c:v>
                </c:pt>
                <c:pt idx="21">
                  <c:v>6929793</c:v>
                </c:pt>
                <c:pt idx="22">
                  <c:v>8340789</c:v>
                </c:pt>
                <c:pt idx="23">
                  <c:v>7494086</c:v>
                </c:pt>
                <c:pt idx="24">
                  <c:v>8190908</c:v>
                </c:pt>
                <c:pt idx="25">
                  <c:v>7443194</c:v>
                </c:pt>
                <c:pt idx="26">
                  <c:v>9135026</c:v>
                </c:pt>
                <c:pt idx="27">
                  <c:v>7792493</c:v>
                </c:pt>
                <c:pt idx="28">
                  <c:v>6712626</c:v>
                </c:pt>
                <c:pt idx="29">
                  <c:v>6657624</c:v>
                </c:pt>
                <c:pt idx="30">
                  <c:v>8064696</c:v>
                </c:pt>
                <c:pt idx="31">
                  <c:v>7454985</c:v>
                </c:pt>
                <c:pt idx="32">
                  <c:v>7421111</c:v>
                </c:pt>
                <c:pt idx="33">
                  <c:v>8842458</c:v>
                </c:pt>
                <c:pt idx="34">
                  <c:v>8340298</c:v>
                </c:pt>
                <c:pt idx="35">
                  <c:v>8449686</c:v>
                </c:pt>
                <c:pt idx="36">
                  <c:v>7357424</c:v>
                </c:pt>
                <c:pt idx="37">
                  <c:v>7173726</c:v>
                </c:pt>
                <c:pt idx="38">
                  <c:v>7471990</c:v>
                </c:pt>
                <c:pt idx="39">
                  <c:v>7965105</c:v>
                </c:pt>
                <c:pt idx="40">
                  <c:v>8095707</c:v>
                </c:pt>
                <c:pt idx="41">
                  <c:v>6522394</c:v>
                </c:pt>
                <c:pt idx="42">
                  <c:v>8095707</c:v>
                </c:pt>
                <c:pt idx="43">
                  <c:v>8725647</c:v>
                </c:pt>
                <c:pt idx="44">
                  <c:v>8331172</c:v>
                </c:pt>
                <c:pt idx="45">
                  <c:v>8392197</c:v>
                </c:pt>
                <c:pt idx="46">
                  <c:v>9160673</c:v>
                </c:pt>
                <c:pt idx="47">
                  <c:v>8111094</c:v>
                </c:pt>
                <c:pt idx="48">
                  <c:v>8469415</c:v>
                </c:pt>
                <c:pt idx="49">
                  <c:v>8531699.666666666</c:v>
                </c:pt>
                <c:pt idx="50">
                  <c:v>7904890</c:v>
                </c:pt>
                <c:pt idx="51">
                  <c:v>7928131</c:v>
                </c:pt>
                <c:pt idx="52">
                  <c:v>8350983.7777777771</c:v>
                </c:pt>
                <c:pt idx="53">
                  <c:v>8216035.5740740737</c:v>
                </c:pt>
                <c:pt idx="54">
                  <c:v>8233525.8364197528</c:v>
                </c:pt>
                <c:pt idx="55">
                  <c:v>8194210.9758230448</c:v>
                </c:pt>
                <c:pt idx="56">
                  <c:v>8630018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Stats'!$A$56:$A$112</c:f>
              <c:numCache>
                <c:formatCode>mmm\-yy</c:formatCode>
                <c:ptCount val="5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42109</c:v>
                </c:pt>
                <c:pt idx="52">
                  <c:v>42139</c:v>
                </c:pt>
                <c:pt idx="53">
                  <c:v>42170</c:v>
                </c:pt>
                <c:pt idx="54">
                  <c:v>42200</c:v>
                </c:pt>
                <c:pt idx="55">
                  <c:v>42231</c:v>
                </c:pt>
                <c:pt idx="56">
                  <c:v>42262</c:v>
                </c:pt>
              </c:numCache>
            </c:numRef>
          </c:cat>
          <c:val>
            <c:numRef>
              <c:f>'Port Stats'!$E$56:$E$112</c:f>
              <c:numCache>
                <c:formatCode>#,##0</c:formatCode>
                <c:ptCount val="57"/>
                <c:pt idx="0">
                  <c:v>2940830</c:v>
                </c:pt>
                <c:pt idx="1">
                  <c:v>4298149</c:v>
                </c:pt>
                <c:pt idx="2">
                  <c:v>3312353</c:v>
                </c:pt>
                <c:pt idx="3">
                  <c:v>3368295</c:v>
                </c:pt>
                <c:pt idx="4">
                  <c:v>3423329</c:v>
                </c:pt>
                <c:pt idx="5">
                  <c:v>4100656</c:v>
                </c:pt>
                <c:pt idx="6">
                  <c:v>3550532</c:v>
                </c:pt>
                <c:pt idx="7">
                  <c:v>4155352</c:v>
                </c:pt>
                <c:pt idx="8">
                  <c:v>3711676</c:v>
                </c:pt>
                <c:pt idx="9">
                  <c:v>4396014</c:v>
                </c:pt>
                <c:pt idx="10">
                  <c:v>3854505</c:v>
                </c:pt>
                <c:pt idx="11">
                  <c:v>3027176</c:v>
                </c:pt>
                <c:pt idx="12">
                  <c:v>2135310</c:v>
                </c:pt>
                <c:pt idx="13">
                  <c:v>2402131</c:v>
                </c:pt>
                <c:pt idx="14">
                  <c:v>3550540</c:v>
                </c:pt>
                <c:pt idx="15">
                  <c:v>3361260</c:v>
                </c:pt>
                <c:pt idx="16">
                  <c:v>4436116</c:v>
                </c:pt>
                <c:pt idx="17">
                  <c:v>4802213</c:v>
                </c:pt>
                <c:pt idx="18">
                  <c:v>2583562</c:v>
                </c:pt>
                <c:pt idx="19">
                  <c:v>4156439</c:v>
                </c:pt>
                <c:pt idx="20">
                  <c:v>4368266</c:v>
                </c:pt>
                <c:pt idx="21">
                  <c:v>4026438</c:v>
                </c:pt>
                <c:pt idx="22">
                  <c:v>3208960</c:v>
                </c:pt>
                <c:pt idx="23">
                  <c:v>3945997</c:v>
                </c:pt>
                <c:pt idx="24">
                  <c:v>3529552</c:v>
                </c:pt>
                <c:pt idx="25">
                  <c:v>3764048</c:v>
                </c:pt>
                <c:pt idx="26">
                  <c:v>3664795</c:v>
                </c:pt>
                <c:pt idx="27">
                  <c:v>4007485</c:v>
                </c:pt>
                <c:pt idx="28">
                  <c:v>3033387</c:v>
                </c:pt>
                <c:pt idx="29">
                  <c:v>3122472</c:v>
                </c:pt>
                <c:pt idx="30">
                  <c:v>4475497</c:v>
                </c:pt>
                <c:pt idx="31">
                  <c:v>4333708</c:v>
                </c:pt>
                <c:pt idx="32">
                  <c:v>4250410</c:v>
                </c:pt>
                <c:pt idx="33">
                  <c:v>3874840</c:v>
                </c:pt>
                <c:pt idx="34">
                  <c:v>3393230</c:v>
                </c:pt>
                <c:pt idx="35">
                  <c:v>3380198</c:v>
                </c:pt>
                <c:pt idx="36">
                  <c:v>4605574</c:v>
                </c:pt>
                <c:pt idx="37">
                  <c:v>3309882</c:v>
                </c:pt>
                <c:pt idx="38">
                  <c:v>3421628</c:v>
                </c:pt>
                <c:pt idx="39">
                  <c:v>4165701</c:v>
                </c:pt>
                <c:pt idx="40">
                  <c:v>3557100</c:v>
                </c:pt>
                <c:pt idx="41">
                  <c:v>3333063</c:v>
                </c:pt>
                <c:pt idx="42">
                  <c:v>3557100</c:v>
                </c:pt>
                <c:pt idx="43">
                  <c:v>2981879</c:v>
                </c:pt>
                <c:pt idx="44">
                  <c:v>4578789</c:v>
                </c:pt>
                <c:pt idx="45">
                  <c:v>3883662</c:v>
                </c:pt>
                <c:pt idx="46">
                  <c:v>3330232</c:v>
                </c:pt>
                <c:pt idx="47">
                  <c:v>3891414</c:v>
                </c:pt>
                <c:pt idx="48">
                  <c:v>3703846</c:v>
                </c:pt>
                <c:pt idx="49">
                  <c:v>3728303.6666666665</c:v>
                </c:pt>
                <c:pt idx="50">
                  <c:v>3566662</c:v>
                </c:pt>
                <c:pt idx="51">
                  <c:v>3566662</c:v>
                </c:pt>
                <c:pt idx="52">
                  <c:v>3631186.6111111105</c:v>
                </c:pt>
                <c:pt idx="53">
                  <c:v>3681345.7129629627</c:v>
                </c:pt>
                <c:pt idx="54">
                  <c:v>3646334.3317901231</c:v>
                </c:pt>
                <c:pt idx="55">
                  <c:v>3636749.0537551437</c:v>
                </c:pt>
                <c:pt idx="56">
                  <c:v>3726727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Stats'!$A$56:$A$112</c:f>
              <c:numCache>
                <c:formatCode>mmm\-yy</c:formatCode>
                <c:ptCount val="5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42109</c:v>
                </c:pt>
                <c:pt idx="52">
                  <c:v>42139</c:v>
                </c:pt>
                <c:pt idx="53">
                  <c:v>42170</c:v>
                </c:pt>
                <c:pt idx="54">
                  <c:v>42200</c:v>
                </c:pt>
                <c:pt idx="55">
                  <c:v>42231</c:v>
                </c:pt>
                <c:pt idx="56">
                  <c:v>42262</c:v>
                </c:pt>
              </c:numCache>
            </c:numRef>
          </c:cat>
          <c:val>
            <c:numRef>
              <c:f>'Port Stats'!$H$56:$H$112</c:f>
              <c:numCache>
                <c:formatCode>#,##0</c:formatCode>
                <c:ptCount val="57"/>
                <c:pt idx="0">
                  <c:v>15094397</c:v>
                </c:pt>
                <c:pt idx="1">
                  <c:v>18387613</c:v>
                </c:pt>
                <c:pt idx="2">
                  <c:v>17232029</c:v>
                </c:pt>
                <c:pt idx="3">
                  <c:v>17354222</c:v>
                </c:pt>
                <c:pt idx="4">
                  <c:v>15560179</c:v>
                </c:pt>
                <c:pt idx="5">
                  <c:v>15973156</c:v>
                </c:pt>
                <c:pt idx="6">
                  <c:v>16293979</c:v>
                </c:pt>
                <c:pt idx="7">
                  <c:v>17564097</c:v>
                </c:pt>
                <c:pt idx="8">
                  <c:v>16133065</c:v>
                </c:pt>
                <c:pt idx="9">
                  <c:v>19739441</c:v>
                </c:pt>
                <c:pt idx="10">
                  <c:v>18276893</c:v>
                </c:pt>
                <c:pt idx="11">
                  <c:v>17558068</c:v>
                </c:pt>
                <c:pt idx="12">
                  <c:v>17648348</c:v>
                </c:pt>
                <c:pt idx="13">
                  <c:v>14190455</c:v>
                </c:pt>
                <c:pt idx="14">
                  <c:v>18111603</c:v>
                </c:pt>
                <c:pt idx="15">
                  <c:v>18114145</c:v>
                </c:pt>
                <c:pt idx="16">
                  <c:v>18839850</c:v>
                </c:pt>
                <c:pt idx="17">
                  <c:v>17383614</c:v>
                </c:pt>
                <c:pt idx="18">
                  <c:v>16785909</c:v>
                </c:pt>
                <c:pt idx="19">
                  <c:v>17361651</c:v>
                </c:pt>
                <c:pt idx="20">
                  <c:v>18328358</c:v>
                </c:pt>
                <c:pt idx="21">
                  <c:v>18104672</c:v>
                </c:pt>
                <c:pt idx="22">
                  <c:v>17813020</c:v>
                </c:pt>
                <c:pt idx="23">
                  <c:v>17798798</c:v>
                </c:pt>
                <c:pt idx="24">
                  <c:v>17386170</c:v>
                </c:pt>
                <c:pt idx="25">
                  <c:v>17203101</c:v>
                </c:pt>
                <c:pt idx="26">
                  <c:v>18754341</c:v>
                </c:pt>
                <c:pt idx="27">
                  <c:v>18624393</c:v>
                </c:pt>
                <c:pt idx="28">
                  <c:v>16357377</c:v>
                </c:pt>
                <c:pt idx="29">
                  <c:v>15752599</c:v>
                </c:pt>
                <c:pt idx="30">
                  <c:v>19413617</c:v>
                </c:pt>
                <c:pt idx="31">
                  <c:v>17817802</c:v>
                </c:pt>
                <c:pt idx="32">
                  <c:v>18279078</c:v>
                </c:pt>
                <c:pt idx="33">
                  <c:v>18829314</c:v>
                </c:pt>
                <c:pt idx="34">
                  <c:v>18308731.333333332</c:v>
                </c:pt>
                <c:pt idx="35">
                  <c:v>17842310</c:v>
                </c:pt>
                <c:pt idx="36">
                  <c:v>18263437</c:v>
                </c:pt>
                <c:pt idx="37">
                  <c:v>17204219</c:v>
                </c:pt>
                <c:pt idx="38">
                  <c:v>16628604</c:v>
                </c:pt>
                <c:pt idx="39">
                  <c:v>19582637</c:v>
                </c:pt>
                <c:pt idx="40">
                  <c:v>17951982</c:v>
                </c:pt>
                <c:pt idx="41">
                  <c:v>16061636</c:v>
                </c:pt>
                <c:pt idx="42">
                  <c:v>17951982</c:v>
                </c:pt>
                <c:pt idx="43">
                  <c:v>17080012</c:v>
                </c:pt>
                <c:pt idx="44">
                  <c:v>19889136</c:v>
                </c:pt>
                <c:pt idx="45">
                  <c:v>20364339</c:v>
                </c:pt>
                <c:pt idx="46">
                  <c:v>19975638</c:v>
                </c:pt>
                <c:pt idx="47">
                  <c:v>19205425</c:v>
                </c:pt>
                <c:pt idx="48">
                  <c:v>18646881.142857142</c:v>
                </c:pt>
                <c:pt idx="49">
                  <c:v>19016201.877551019</c:v>
                </c:pt>
                <c:pt idx="50">
                  <c:v>18649346</c:v>
                </c:pt>
                <c:pt idx="51">
                  <c:v>18649346</c:v>
                </c:pt>
                <c:pt idx="52">
                  <c:v>19023806.336734693</c:v>
                </c:pt>
                <c:pt idx="53">
                  <c:v>18865167.726190474</c:v>
                </c:pt>
                <c:pt idx="54">
                  <c:v>18808458.180555556</c:v>
                </c:pt>
                <c:pt idx="55">
                  <c:v>18835387.686838623</c:v>
                </c:pt>
                <c:pt idx="56">
                  <c:v>18950844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659712"/>
        <c:axId val="116661248"/>
      </c:lineChart>
      <c:dateAx>
        <c:axId val="11665971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116661248"/>
        <c:crosses val="autoZero"/>
        <c:auto val="1"/>
        <c:lblOffset val="100"/>
        <c:baseTimeUnit val="months"/>
        <c:majorUnit val="1"/>
        <c:majorTimeUnit val="months"/>
      </c:dateAx>
      <c:valAx>
        <c:axId val="11666124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66597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67236438499641"/>
          <c:y val="1.0675880535955221E-3"/>
          <c:w val="0.64510901137359566"/>
          <c:h val="0.10031666971861079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88" l="0.70000000000000062" r="0.70000000000000062" t="0.7500000000000058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8589601321103712E-2"/>
          <c:y val="2.3326812563764211E-2"/>
          <c:w val="0.87871142134199764"/>
          <c:h val="0.84229494208043065"/>
        </c:manualLayout>
      </c:layout>
      <c:lineChart>
        <c:grouping val="standard"/>
        <c:varyColors val="0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Stats'!$A$56:$A$112</c:f>
              <c:numCache>
                <c:formatCode>mmm\-yy</c:formatCode>
                <c:ptCount val="5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42109</c:v>
                </c:pt>
                <c:pt idx="52">
                  <c:v>42139</c:v>
                </c:pt>
                <c:pt idx="53">
                  <c:v>42170</c:v>
                </c:pt>
                <c:pt idx="54">
                  <c:v>42200</c:v>
                </c:pt>
                <c:pt idx="55">
                  <c:v>42231</c:v>
                </c:pt>
                <c:pt idx="56">
                  <c:v>42262</c:v>
                </c:pt>
              </c:numCache>
            </c:numRef>
          </c:cat>
          <c:val>
            <c:numRef>
              <c:f>'Port Stats'!$D$56:$D$112</c:f>
              <c:numCache>
                <c:formatCode>#,##0</c:formatCode>
                <c:ptCount val="57"/>
                <c:pt idx="0">
                  <c:v>4862313</c:v>
                </c:pt>
                <c:pt idx="1">
                  <c:v>5559062</c:v>
                </c:pt>
                <c:pt idx="2">
                  <c:v>5193110</c:v>
                </c:pt>
                <c:pt idx="3">
                  <c:v>5070479</c:v>
                </c:pt>
                <c:pt idx="4">
                  <c:v>4119250</c:v>
                </c:pt>
                <c:pt idx="5">
                  <c:v>5216347</c:v>
                </c:pt>
                <c:pt idx="6">
                  <c:v>4639208</c:v>
                </c:pt>
                <c:pt idx="7">
                  <c:v>6513869</c:v>
                </c:pt>
                <c:pt idx="8">
                  <c:v>5241736</c:v>
                </c:pt>
                <c:pt idx="9">
                  <c:v>6288687</c:v>
                </c:pt>
                <c:pt idx="10">
                  <c:v>5775106</c:v>
                </c:pt>
                <c:pt idx="11">
                  <c:v>6011773</c:v>
                </c:pt>
                <c:pt idx="12">
                  <c:v>5641518</c:v>
                </c:pt>
                <c:pt idx="13">
                  <c:v>6383874</c:v>
                </c:pt>
                <c:pt idx="14">
                  <c:v>5033219</c:v>
                </c:pt>
                <c:pt idx="15">
                  <c:v>5580202</c:v>
                </c:pt>
                <c:pt idx="16">
                  <c:v>5111228</c:v>
                </c:pt>
                <c:pt idx="17">
                  <c:v>5003726</c:v>
                </c:pt>
                <c:pt idx="18">
                  <c:v>4876201</c:v>
                </c:pt>
                <c:pt idx="19">
                  <c:v>5153540</c:v>
                </c:pt>
                <c:pt idx="20">
                  <c:v>5409721</c:v>
                </c:pt>
                <c:pt idx="21">
                  <c:v>5776637</c:v>
                </c:pt>
                <c:pt idx="22">
                  <c:v>5710151</c:v>
                </c:pt>
                <c:pt idx="23">
                  <c:v>6172247</c:v>
                </c:pt>
                <c:pt idx="24">
                  <c:v>5274428</c:v>
                </c:pt>
                <c:pt idx="25">
                  <c:v>6700504</c:v>
                </c:pt>
                <c:pt idx="26">
                  <c:v>6145146</c:v>
                </c:pt>
                <c:pt idx="27">
                  <c:v>5968447</c:v>
                </c:pt>
                <c:pt idx="28">
                  <c:v>6355723</c:v>
                </c:pt>
                <c:pt idx="29">
                  <c:v>5631207</c:v>
                </c:pt>
                <c:pt idx="30">
                  <c:v>5856986</c:v>
                </c:pt>
                <c:pt idx="31">
                  <c:v>5327444</c:v>
                </c:pt>
                <c:pt idx="32">
                  <c:v>5881230</c:v>
                </c:pt>
                <c:pt idx="33">
                  <c:v>6584959</c:v>
                </c:pt>
                <c:pt idx="34">
                  <c:v>6023943</c:v>
                </c:pt>
                <c:pt idx="35">
                  <c:v>4149490</c:v>
                </c:pt>
                <c:pt idx="36">
                  <c:v>6043465</c:v>
                </c:pt>
                <c:pt idx="37">
                  <c:v>5599987</c:v>
                </c:pt>
                <c:pt idx="38">
                  <c:v>6126619</c:v>
                </c:pt>
                <c:pt idx="39">
                  <c:v>5855202</c:v>
                </c:pt>
                <c:pt idx="40">
                  <c:v>6318795</c:v>
                </c:pt>
                <c:pt idx="41">
                  <c:v>4991124</c:v>
                </c:pt>
                <c:pt idx="42">
                  <c:v>5499826</c:v>
                </c:pt>
                <c:pt idx="43">
                  <c:v>6335205</c:v>
                </c:pt>
                <c:pt idx="44">
                  <c:v>6559932</c:v>
                </c:pt>
                <c:pt idx="45">
                  <c:v>5957199</c:v>
                </c:pt>
                <c:pt idx="46">
                  <c:v>6830339</c:v>
                </c:pt>
                <c:pt idx="47">
                  <c:v>6723103</c:v>
                </c:pt>
                <c:pt idx="48">
                  <c:v>6317600.666666667</c:v>
                </c:pt>
                <c:pt idx="49">
                  <c:v>6926514</c:v>
                </c:pt>
                <c:pt idx="50">
                  <c:v>6093597</c:v>
                </c:pt>
                <c:pt idx="51">
                  <c:v>6093597</c:v>
                </c:pt>
                <c:pt idx="52">
                  <c:v>6497458.444444445</c:v>
                </c:pt>
                <c:pt idx="53">
                  <c:v>6441978.3518518517</c:v>
                </c:pt>
                <c:pt idx="54">
                  <c:v>6395124.2438271604</c:v>
                </c:pt>
                <c:pt idx="55">
                  <c:v>6408044.8400205756</c:v>
                </c:pt>
                <c:pt idx="56">
                  <c:v>6702498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Stats'!$A$56:$A$112</c:f>
              <c:numCache>
                <c:formatCode>mmm\-yy</c:formatCode>
                <c:ptCount val="5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42109</c:v>
                </c:pt>
                <c:pt idx="52">
                  <c:v>42139</c:v>
                </c:pt>
                <c:pt idx="53">
                  <c:v>42170</c:v>
                </c:pt>
                <c:pt idx="54">
                  <c:v>42200</c:v>
                </c:pt>
                <c:pt idx="55">
                  <c:v>42231</c:v>
                </c:pt>
                <c:pt idx="56">
                  <c:v>42262</c:v>
                </c:pt>
              </c:numCache>
            </c:numRef>
          </c:cat>
          <c:val>
            <c:numRef>
              <c:f>'Port Stats'!$G$56:$G$112</c:f>
              <c:numCache>
                <c:formatCode>#,##0</c:formatCode>
                <c:ptCount val="57"/>
                <c:pt idx="0">
                  <c:v>10435719</c:v>
                </c:pt>
                <c:pt idx="1">
                  <c:v>11140379</c:v>
                </c:pt>
                <c:pt idx="2">
                  <c:v>9981423</c:v>
                </c:pt>
                <c:pt idx="3">
                  <c:v>10434520</c:v>
                </c:pt>
                <c:pt idx="4">
                  <c:v>10879544</c:v>
                </c:pt>
                <c:pt idx="5">
                  <c:v>11039791</c:v>
                </c:pt>
                <c:pt idx="6">
                  <c:v>10140758</c:v>
                </c:pt>
                <c:pt idx="7">
                  <c:v>10692675</c:v>
                </c:pt>
                <c:pt idx="8">
                  <c:v>10620098</c:v>
                </c:pt>
                <c:pt idx="9">
                  <c:v>9229725</c:v>
                </c:pt>
                <c:pt idx="10">
                  <c:v>10775519</c:v>
                </c:pt>
                <c:pt idx="11">
                  <c:v>9762568</c:v>
                </c:pt>
                <c:pt idx="12">
                  <c:v>10245904</c:v>
                </c:pt>
                <c:pt idx="13">
                  <c:v>10487707</c:v>
                </c:pt>
                <c:pt idx="14">
                  <c:v>9155469</c:v>
                </c:pt>
                <c:pt idx="15">
                  <c:v>9395654</c:v>
                </c:pt>
                <c:pt idx="16">
                  <c:v>9988964</c:v>
                </c:pt>
                <c:pt idx="17">
                  <c:v>11371975</c:v>
                </c:pt>
                <c:pt idx="18">
                  <c:v>9122221</c:v>
                </c:pt>
                <c:pt idx="19">
                  <c:v>9961503</c:v>
                </c:pt>
                <c:pt idx="20">
                  <c:v>9874273</c:v>
                </c:pt>
                <c:pt idx="21">
                  <c:v>10796013</c:v>
                </c:pt>
                <c:pt idx="22">
                  <c:v>10472677</c:v>
                </c:pt>
                <c:pt idx="23">
                  <c:v>10500967</c:v>
                </c:pt>
                <c:pt idx="24">
                  <c:v>9850639</c:v>
                </c:pt>
                <c:pt idx="25">
                  <c:v>11275913</c:v>
                </c:pt>
                <c:pt idx="26">
                  <c:v>9664887</c:v>
                </c:pt>
                <c:pt idx="27">
                  <c:v>10316081</c:v>
                </c:pt>
                <c:pt idx="28">
                  <c:v>10112708</c:v>
                </c:pt>
                <c:pt idx="29">
                  <c:v>10506771</c:v>
                </c:pt>
                <c:pt idx="30">
                  <c:v>9912363</c:v>
                </c:pt>
                <c:pt idx="31">
                  <c:v>11419676</c:v>
                </c:pt>
                <c:pt idx="32">
                  <c:v>10979271</c:v>
                </c:pt>
                <c:pt idx="33">
                  <c:v>10271810</c:v>
                </c:pt>
                <c:pt idx="34">
                  <c:v>11200766</c:v>
                </c:pt>
                <c:pt idx="35">
                  <c:v>10794282</c:v>
                </c:pt>
                <c:pt idx="36">
                  <c:v>10880108</c:v>
                </c:pt>
                <c:pt idx="37">
                  <c:v>11842566</c:v>
                </c:pt>
                <c:pt idx="38">
                  <c:v>10151232</c:v>
                </c:pt>
                <c:pt idx="39">
                  <c:v>10729191</c:v>
                </c:pt>
                <c:pt idx="40">
                  <c:v>10583551</c:v>
                </c:pt>
                <c:pt idx="41">
                  <c:v>10105382</c:v>
                </c:pt>
                <c:pt idx="42">
                  <c:v>10965916</c:v>
                </c:pt>
                <c:pt idx="43">
                  <c:v>11306212</c:v>
                </c:pt>
                <c:pt idx="44">
                  <c:v>12002176</c:v>
                </c:pt>
                <c:pt idx="45">
                  <c:v>11949314</c:v>
                </c:pt>
                <c:pt idx="46">
                  <c:v>12944157</c:v>
                </c:pt>
                <c:pt idx="47">
                  <c:v>12002176</c:v>
                </c:pt>
                <c:pt idx="48">
                  <c:v>11861658.5</c:v>
                </c:pt>
                <c:pt idx="49">
                  <c:v>13547097</c:v>
                </c:pt>
                <c:pt idx="50">
                  <c:v>10369594</c:v>
                </c:pt>
                <c:pt idx="51">
                  <c:v>10369594</c:v>
                </c:pt>
                <c:pt idx="52">
                  <c:v>11849046.083333334</c:v>
                </c:pt>
                <c:pt idx="53">
                  <c:v>11666527.597222222</c:v>
                </c:pt>
                <c:pt idx="54">
                  <c:v>11610586.196759259</c:v>
                </c:pt>
                <c:pt idx="55">
                  <c:v>11568740.812885804</c:v>
                </c:pt>
                <c:pt idx="56">
                  <c:v>12313671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Stats'!$A$56:$A$112</c:f>
              <c:numCache>
                <c:formatCode>mmm\-yy</c:formatCode>
                <c:ptCount val="5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42109</c:v>
                </c:pt>
                <c:pt idx="52">
                  <c:v>42139</c:v>
                </c:pt>
                <c:pt idx="53">
                  <c:v>42170</c:v>
                </c:pt>
                <c:pt idx="54">
                  <c:v>42200</c:v>
                </c:pt>
                <c:pt idx="55">
                  <c:v>42231</c:v>
                </c:pt>
                <c:pt idx="56">
                  <c:v>42262</c:v>
                </c:pt>
              </c:numCache>
            </c:numRef>
          </c:cat>
          <c:val>
            <c:numRef>
              <c:f>'Port Stats'!$J$56:$J$112</c:f>
              <c:numCache>
                <c:formatCode>#,##0</c:formatCode>
                <c:ptCount val="57"/>
                <c:pt idx="0">
                  <c:v>24879515</c:v>
                </c:pt>
                <c:pt idx="1">
                  <c:v>26892708</c:v>
                </c:pt>
                <c:pt idx="2">
                  <c:v>25388365</c:v>
                </c:pt>
                <c:pt idx="3">
                  <c:v>26567964</c:v>
                </c:pt>
                <c:pt idx="4">
                  <c:v>26160111</c:v>
                </c:pt>
                <c:pt idx="5">
                  <c:v>27732911</c:v>
                </c:pt>
                <c:pt idx="6">
                  <c:v>26377054</c:v>
                </c:pt>
                <c:pt idx="7">
                  <c:v>29045999</c:v>
                </c:pt>
                <c:pt idx="8">
                  <c:v>27594206</c:v>
                </c:pt>
                <c:pt idx="9">
                  <c:v>28686848</c:v>
                </c:pt>
                <c:pt idx="10">
                  <c:v>28131170</c:v>
                </c:pt>
                <c:pt idx="11">
                  <c:v>27340401</c:v>
                </c:pt>
                <c:pt idx="12">
                  <c:v>28412729</c:v>
                </c:pt>
                <c:pt idx="13">
                  <c:v>28148157</c:v>
                </c:pt>
                <c:pt idx="14">
                  <c:v>25345248</c:v>
                </c:pt>
                <c:pt idx="15">
                  <c:v>28814934</c:v>
                </c:pt>
                <c:pt idx="16">
                  <c:v>26595347</c:v>
                </c:pt>
                <c:pt idx="17">
                  <c:v>27989898</c:v>
                </c:pt>
                <c:pt idx="18">
                  <c:v>24350693</c:v>
                </c:pt>
                <c:pt idx="19">
                  <c:v>26215329</c:v>
                </c:pt>
                <c:pt idx="20">
                  <c:v>27463760</c:v>
                </c:pt>
                <c:pt idx="21">
                  <c:v>29227591</c:v>
                </c:pt>
                <c:pt idx="22">
                  <c:v>28534383</c:v>
                </c:pt>
                <c:pt idx="23">
                  <c:v>29426476</c:v>
                </c:pt>
                <c:pt idx="24">
                  <c:v>28209733</c:v>
                </c:pt>
                <c:pt idx="25">
                  <c:v>31797474</c:v>
                </c:pt>
                <c:pt idx="26">
                  <c:v>28185450</c:v>
                </c:pt>
                <c:pt idx="27">
                  <c:v>25284570</c:v>
                </c:pt>
                <c:pt idx="28">
                  <c:v>28917472</c:v>
                </c:pt>
                <c:pt idx="29">
                  <c:v>28531386</c:v>
                </c:pt>
                <c:pt idx="30">
                  <c:v>28947794</c:v>
                </c:pt>
                <c:pt idx="31">
                  <c:v>30466559</c:v>
                </c:pt>
                <c:pt idx="32">
                  <c:v>31070515</c:v>
                </c:pt>
                <c:pt idx="33">
                  <c:v>30631328</c:v>
                </c:pt>
                <c:pt idx="34">
                  <c:v>30722800.666666668</c:v>
                </c:pt>
                <c:pt idx="35">
                  <c:v>30374663</c:v>
                </c:pt>
                <c:pt idx="36">
                  <c:v>30004809</c:v>
                </c:pt>
                <c:pt idx="37">
                  <c:v>31833090</c:v>
                </c:pt>
                <c:pt idx="38">
                  <c:v>29531368</c:v>
                </c:pt>
                <c:pt idx="39">
                  <c:v>30688456</c:v>
                </c:pt>
                <c:pt idx="40">
                  <c:v>30252131</c:v>
                </c:pt>
                <c:pt idx="41">
                  <c:v>29397125</c:v>
                </c:pt>
                <c:pt idx="42">
                  <c:v>30252228</c:v>
                </c:pt>
                <c:pt idx="43">
                  <c:v>31521202</c:v>
                </c:pt>
                <c:pt idx="44">
                  <c:v>33719327</c:v>
                </c:pt>
                <c:pt idx="45">
                  <c:v>32229103</c:v>
                </c:pt>
                <c:pt idx="46">
                  <c:v>35040979</c:v>
                </c:pt>
                <c:pt idx="47">
                  <c:v>31975645</c:v>
                </c:pt>
                <c:pt idx="48">
                  <c:v>32019372.714285713</c:v>
                </c:pt>
                <c:pt idx="49">
                  <c:v>35373035</c:v>
                </c:pt>
                <c:pt idx="50">
                  <c:v>30623884</c:v>
                </c:pt>
                <c:pt idx="51">
                  <c:v>30623884</c:v>
                </c:pt>
                <c:pt idx="52">
                  <c:v>32609466.619047623</c:v>
                </c:pt>
                <c:pt idx="53">
                  <c:v>32204214.555555556</c:v>
                </c:pt>
                <c:pt idx="54">
                  <c:v>32242309.481481481</c:v>
                </c:pt>
                <c:pt idx="55">
                  <c:v>32279465.609347448</c:v>
                </c:pt>
                <c:pt idx="56">
                  <c:v>34088508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7712"/>
        <c:axId val="116709248"/>
      </c:lineChart>
      <c:dateAx>
        <c:axId val="11670771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6709248"/>
        <c:crosses val="autoZero"/>
        <c:auto val="1"/>
        <c:lblOffset val="100"/>
        <c:baseTimeUnit val="months"/>
        <c:majorUnit val="1"/>
        <c:majorTimeUnit val="months"/>
      </c:dateAx>
      <c:valAx>
        <c:axId val="11670924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67077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390877371265422"/>
          <c:y val="6.0842192861601985E-4"/>
          <c:w val="0.64510901137359566"/>
          <c:h val="0.10967690696588295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88" l="0.70000000000000062" r="0.70000000000000062" t="0.7500000000000058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160</xdr:row>
      <xdr:rowOff>47624</xdr:rowOff>
    </xdr:from>
    <xdr:to>
      <xdr:col>4</xdr:col>
      <xdr:colOff>971550</xdr:colOff>
      <xdr:row>177</xdr:row>
      <xdr:rowOff>133349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1228724</xdr:colOff>
      <xdr:row>160</xdr:row>
      <xdr:rowOff>47625</xdr:rowOff>
    </xdr:from>
    <xdr:to>
      <xdr:col>9</xdr:col>
      <xdr:colOff>1000125</xdr:colOff>
      <xdr:row>177</xdr:row>
      <xdr:rowOff>133350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142874</xdr:colOff>
      <xdr:row>178</xdr:row>
      <xdr:rowOff>190499</xdr:rowOff>
    </xdr:from>
    <xdr:to>
      <xdr:col>4</xdr:col>
      <xdr:colOff>971550</xdr:colOff>
      <xdr:row>196</xdr:row>
      <xdr:rowOff>142874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127001</xdr:colOff>
      <xdr:row>0</xdr:row>
      <xdr:rowOff>123825</xdr:rowOff>
    </xdr:from>
    <xdr:to>
      <xdr:col>21</xdr:col>
      <xdr:colOff>0</xdr:colOff>
      <xdr:row>16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152401</xdr:colOff>
      <xdr:row>55</xdr:row>
      <xdr:rowOff>161926</xdr:rowOff>
    </xdr:from>
    <xdr:to>
      <xdr:col>20</xdr:col>
      <xdr:colOff>600076</xdr:colOff>
      <xdr:row>77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89958</xdr:colOff>
      <xdr:row>78</xdr:row>
      <xdr:rowOff>20109</xdr:rowOff>
    </xdr:from>
    <xdr:to>
      <xdr:col>20</xdr:col>
      <xdr:colOff>561974</xdr:colOff>
      <xdr:row>98</xdr:row>
      <xdr:rowOff>95251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59"/>
  <sheetViews>
    <sheetView tabSelected="1" workbookViewId="0">
      <selection sqref="A1:J1"/>
    </sheetView>
  </sheetViews>
  <sheetFormatPr defaultRowHeight="15" x14ac:dyDescent="0.25"/>
  <cols>
    <col min="1" max="1" width="18.85546875" style="1" customWidth="1"/>
    <col min="2" max="2" width="22.42578125" style="1" customWidth="1"/>
    <col min="3" max="4" width="18.28515625" style="1" customWidth="1"/>
    <col min="5" max="5" width="19.42578125" style="1" customWidth="1"/>
    <col min="6" max="6" width="13.42578125" style="1" customWidth="1"/>
    <col min="7" max="7" width="18.7109375" style="1" customWidth="1"/>
    <col min="8" max="8" width="19" style="1" customWidth="1"/>
    <col min="9" max="9" width="16.28515625" style="1" customWidth="1"/>
    <col min="10" max="10" width="16.85546875" style="1" customWidth="1"/>
    <col min="11" max="11" width="14.7109375" style="1" customWidth="1"/>
    <col min="12" max="17" width="9.140625" style="1"/>
    <col min="22" max="22" width="1.42578125" customWidth="1"/>
    <col min="23" max="23" width="20.140625" customWidth="1"/>
  </cols>
  <sheetData>
    <row r="1" spans="1:23" ht="44.25" customHeight="1" thickBot="1" x14ac:dyDescent="0.3">
      <c r="A1" s="55" t="s">
        <v>8</v>
      </c>
      <c r="B1" s="56"/>
      <c r="C1" s="56"/>
      <c r="D1" s="56"/>
      <c r="E1" s="56"/>
      <c r="F1" s="56"/>
      <c r="G1" s="56"/>
      <c r="H1" s="56"/>
      <c r="I1" s="56"/>
      <c r="J1" s="57"/>
    </row>
    <row r="2" spans="1:23" ht="33" customHeight="1" x14ac:dyDescent="0.25">
      <c r="A2" s="18"/>
      <c r="B2" s="58" t="s">
        <v>5</v>
      </c>
      <c r="C2" s="59"/>
      <c r="D2" s="60"/>
      <c r="E2" s="59" t="s">
        <v>0</v>
      </c>
      <c r="F2" s="59"/>
      <c r="G2" s="60"/>
      <c r="H2" s="58" t="s">
        <v>1</v>
      </c>
      <c r="I2" s="59"/>
      <c r="J2" s="60"/>
      <c r="W2" s="33" t="str">
        <f>I3</f>
        <v>Total Number of Vessels</v>
      </c>
    </row>
    <row r="3" spans="1:23" s="4" customFormat="1" ht="30.75" thickBot="1" x14ac:dyDescent="0.3">
      <c r="A3" s="19"/>
      <c r="B3" s="20" t="s">
        <v>9</v>
      </c>
      <c r="C3" s="21" t="s">
        <v>2</v>
      </c>
      <c r="D3" s="22" t="s">
        <v>10</v>
      </c>
      <c r="E3" s="20" t="s">
        <v>9</v>
      </c>
      <c r="F3" s="21" t="s">
        <v>2</v>
      </c>
      <c r="G3" s="22" t="s">
        <v>10</v>
      </c>
      <c r="H3" s="20" t="s">
        <v>9</v>
      </c>
      <c r="I3" s="21" t="s">
        <v>2</v>
      </c>
      <c r="J3" s="22" t="s">
        <v>10</v>
      </c>
      <c r="K3" s="3"/>
      <c r="L3" s="3"/>
      <c r="M3" s="3"/>
      <c r="N3" s="3"/>
      <c r="O3" s="3"/>
      <c r="P3" s="3"/>
      <c r="Q3" s="3"/>
    </row>
    <row r="4" spans="1:23" s="4" customFormat="1" x14ac:dyDescent="0.25">
      <c r="A4" s="3">
        <v>2003</v>
      </c>
      <c r="B4" s="6">
        <v>87797601</v>
      </c>
      <c r="C4" s="6">
        <v>1584</v>
      </c>
      <c r="D4" s="6">
        <v>56238304</v>
      </c>
      <c r="E4" s="6">
        <v>41273633</v>
      </c>
      <c r="F4" s="6">
        <v>4028</v>
      </c>
      <c r="G4" s="6">
        <v>84251191</v>
      </c>
      <c r="H4" s="6">
        <v>171621146</v>
      </c>
      <c r="I4" s="6">
        <v>9405</v>
      </c>
      <c r="J4" s="6">
        <v>239987027</v>
      </c>
      <c r="K4" s="3"/>
      <c r="L4" s="3"/>
      <c r="M4" s="3"/>
      <c r="N4" s="3"/>
      <c r="O4" s="3"/>
      <c r="P4" s="3"/>
      <c r="Q4" s="3"/>
    </row>
    <row r="5" spans="1:23" s="4" customFormat="1" x14ac:dyDescent="0.25">
      <c r="A5" s="3">
        <f>A4+1</f>
        <v>2004</v>
      </c>
      <c r="B5" s="6">
        <v>85688419</v>
      </c>
      <c r="C5" s="6">
        <v>1584</v>
      </c>
      <c r="D5" s="6">
        <v>56847580</v>
      </c>
      <c r="E5" s="6">
        <v>40026277</v>
      </c>
      <c r="F5" s="6">
        <v>3707</v>
      </c>
      <c r="G5" s="6">
        <v>79970878</v>
      </c>
      <c r="H5" s="6">
        <v>168750600</v>
      </c>
      <c r="I5" s="6">
        <v>8833</v>
      </c>
      <c r="J5" s="6">
        <v>233191159</v>
      </c>
      <c r="K5" s="3"/>
      <c r="L5" s="3"/>
      <c r="M5" s="3"/>
      <c r="N5" s="3"/>
      <c r="O5" s="3"/>
      <c r="P5" s="3"/>
      <c r="Q5" s="3"/>
    </row>
    <row r="6" spans="1:23" s="4" customFormat="1" x14ac:dyDescent="0.25">
      <c r="A6" s="3">
        <f t="shared" ref="A6:A7" si="0">A5+1</f>
        <v>2005</v>
      </c>
      <c r="B6" s="6">
        <v>86623684</v>
      </c>
      <c r="C6" s="6">
        <v>1517</v>
      </c>
      <c r="D6" s="6">
        <v>57988427</v>
      </c>
      <c r="E6" s="6">
        <v>40778495</v>
      </c>
      <c r="F6" s="6">
        <v>3887</v>
      </c>
      <c r="G6" s="6">
        <v>87589347</v>
      </c>
      <c r="H6" s="6">
        <v>173550690</v>
      </c>
      <c r="I6" s="6">
        <v>8929</v>
      </c>
      <c r="J6" s="6">
        <v>245599099</v>
      </c>
      <c r="K6" s="3"/>
      <c r="L6" s="3"/>
      <c r="M6" s="3"/>
      <c r="N6" s="3"/>
      <c r="O6" s="3"/>
      <c r="P6" s="3"/>
      <c r="Q6" s="3"/>
    </row>
    <row r="7" spans="1:23" s="4" customFormat="1" x14ac:dyDescent="0.25">
      <c r="A7" s="3">
        <f t="shared" si="0"/>
        <v>2006</v>
      </c>
      <c r="B7" s="6">
        <v>86319200</v>
      </c>
      <c r="C7" s="6">
        <v>1470</v>
      </c>
      <c r="D7" s="6">
        <v>56810539</v>
      </c>
      <c r="E7" s="6">
        <v>43861241</v>
      </c>
      <c r="F7" s="6">
        <v>4161</v>
      </c>
      <c r="G7" s="6">
        <v>95085938</v>
      </c>
      <c r="H7" s="6">
        <v>179983594</v>
      </c>
      <c r="I7" s="6">
        <v>9200</v>
      </c>
      <c r="J7" s="6">
        <v>255976219</v>
      </c>
      <c r="K7" s="3"/>
      <c r="L7" s="3"/>
      <c r="M7" s="3"/>
      <c r="N7" s="3"/>
      <c r="O7" s="3"/>
      <c r="P7" s="3"/>
      <c r="Q7" s="3"/>
    </row>
    <row r="8" spans="1:23" s="4" customFormat="1" x14ac:dyDescent="0.25">
      <c r="A8" s="3">
        <f>A7+1</f>
        <v>2007</v>
      </c>
      <c r="B8" s="6">
        <v>84517409</v>
      </c>
      <c r="C8" s="6">
        <v>1570</v>
      </c>
      <c r="D8" s="6">
        <v>57822557</v>
      </c>
      <c r="E8" s="6">
        <v>41883269</v>
      </c>
      <c r="F8" s="6">
        <v>4128</v>
      </c>
      <c r="G8" s="6">
        <v>103501737</v>
      </c>
      <c r="H8" s="6">
        <v>183328184</v>
      </c>
      <c r="I8" s="6">
        <v>9099</v>
      </c>
      <c r="J8" s="6">
        <v>269726312</v>
      </c>
      <c r="K8" s="3"/>
      <c r="L8" s="3"/>
      <c r="M8" s="3"/>
      <c r="N8" s="3"/>
      <c r="O8" s="3"/>
      <c r="P8" s="3"/>
      <c r="Q8" s="3"/>
    </row>
    <row r="9" spans="1:23" s="4" customFormat="1" x14ac:dyDescent="0.25">
      <c r="A9" s="3">
        <v>2008</v>
      </c>
      <c r="B9" s="6">
        <f>SUM(B17:B28)</f>
        <v>81737929</v>
      </c>
      <c r="C9" s="6">
        <f t="shared" ref="C9:I9" si="1">SUM(C17:C28)</f>
        <v>1615.4</v>
      </c>
      <c r="D9" s="6">
        <f t="shared" si="1"/>
        <v>57090284.200000003</v>
      </c>
      <c r="E9" s="6">
        <f t="shared" si="1"/>
        <v>41578997</v>
      </c>
      <c r="F9" s="6">
        <f t="shared" si="1"/>
        <v>4228.8</v>
      </c>
      <c r="G9" s="6">
        <f t="shared" si="1"/>
        <v>106505793</v>
      </c>
      <c r="H9" s="6">
        <f t="shared" si="1"/>
        <v>184971543.80000001</v>
      </c>
      <c r="I9" s="6">
        <f t="shared" si="1"/>
        <v>9436.7999999999993</v>
      </c>
      <c r="J9" s="6">
        <f>SUM(J17:J28)</f>
        <v>282345379.19999999</v>
      </c>
      <c r="K9" s="3"/>
      <c r="L9" s="3"/>
      <c r="M9" s="3"/>
      <c r="N9" s="3"/>
      <c r="O9" s="3"/>
      <c r="P9" s="3"/>
      <c r="Q9" s="3"/>
    </row>
    <row r="10" spans="1:23" s="4" customFormat="1" x14ac:dyDescent="0.25">
      <c r="A10" s="3">
        <v>2009</v>
      </c>
      <c r="B10" s="6">
        <f>SUM(B29:B40)</f>
        <v>79086951</v>
      </c>
      <c r="C10" s="6">
        <f t="shared" ref="C10:J10" si="2">SUM(C29:C40)</f>
        <v>1843</v>
      </c>
      <c r="D10" s="6">
        <f t="shared" si="2"/>
        <v>61784777</v>
      </c>
      <c r="E10" s="6">
        <f t="shared" si="2"/>
        <v>37527690</v>
      </c>
      <c r="F10" s="6">
        <f t="shared" si="2"/>
        <v>4569</v>
      </c>
      <c r="G10" s="6">
        <f t="shared" si="2"/>
        <v>120207888</v>
      </c>
      <c r="H10" s="6">
        <f t="shared" si="2"/>
        <v>188966168</v>
      </c>
      <c r="I10" s="6">
        <f t="shared" si="2"/>
        <v>9934</v>
      </c>
      <c r="J10" s="6">
        <f t="shared" si="2"/>
        <v>300417981</v>
      </c>
      <c r="K10" s="3"/>
      <c r="L10" s="3"/>
      <c r="M10" s="3"/>
      <c r="N10" s="3"/>
      <c r="O10" s="3"/>
      <c r="P10" s="3"/>
      <c r="Q10" s="3"/>
    </row>
    <row r="11" spans="1:23" s="4" customFormat="1" ht="15.75" customHeight="1" x14ac:dyDescent="0.25">
      <c r="A11" s="3">
        <v>2010</v>
      </c>
      <c r="B11" s="6">
        <f>SUM(B44:B55)</f>
        <v>85148039</v>
      </c>
      <c r="C11" s="6">
        <f t="shared" ref="C11:J11" si="3">SUM(C44:C55)</f>
        <v>1733</v>
      </c>
      <c r="D11" s="6">
        <f t="shared" si="3"/>
        <v>61761815</v>
      </c>
      <c r="E11" s="6">
        <f t="shared" si="3"/>
        <v>41645861</v>
      </c>
      <c r="F11" s="6">
        <f t="shared" si="3"/>
        <v>4317</v>
      </c>
      <c r="G11" s="6">
        <f t="shared" si="3"/>
        <v>124192321</v>
      </c>
      <c r="H11" s="6">
        <f t="shared" si="3"/>
        <v>194619071</v>
      </c>
      <c r="I11" s="6">
        <f t="shared" si="3"/>
        <v>9251</v>
      </c>
      <c r="J11" s="6">
        <f t="shared" si="3"/>
        <v>299570865</v>
      </c>
      <c r="K11" s="3"/>
      <c r="L11" s="3"/>
      <c r="M11" s="3"/>
      <c r="N11" s="3"/>
      <c r="O11" s="3"/>
      <c r="P11" s="3"/>
      <c r="Q11" s="3"/>
    </row>
    <row r="12" spans="1:23" s="4" customFormat="1" ht="15.75" customHeight="1" x14ac:dyDescent="0.25">
      <c r="A12" s="3">
        <v>2011</v>
      </c>
      <c r="B12" s="6">
        <f>SUM(B56:B67)</f>
        <v>86376249</v>
      </c>
      <c r="C12" s="6">
        <f t="shared" ref="C12:J12" si="4">SUM(C56:C67)</f>
        <v>1746</v>
      </c>
      <c r="D12" s="6">
        <f t="shared" si="4"/>
        <v>64490940</v>
      </c>
      <c r="E12" s="6">
        <f t="shared" si="4"/>
        <v>44138867</v>
      </c>
      <c r="F12" s="6">
        <f t="shared" si="4"/>
        <v>4172</v>
      </c>
      <c r="G12" s="6">
        <f t="shared" si="4"/>
        <v>125132719</v>
      </c>
      <c r="H12" s="6">
        <f t="shared" si="4"/>
        <v>205167139</v>
      </c>
      <c r="I12" s="6">
        <f t="shared" si="4"/>
        <v>10966</v>
      </c>
      <c r="J12" s="6">
        <f t="shared" si="4"/>
        <v>324797252</v>
      </c>
      <c r="K12" s="3"/>
      <c r="L12" s="3"/>
      <c r="M12" s="3"/>
      <c r="N12" s="3"/>
      <c r="O12" s="3"/>
      <c r="P12" s="3"/>
      <c r="Q12" s="3"/>
    </row>
    <row r="13" spans="1:23" s="4" customFormat="1" ht="15.75" customHeight="1" x14ac:dyDescent="0.25">
      <c r="A13" s="3">
        <v>2012</v>
      </c>
      <c r="B13" s="6">
        <f t="shared" ref="B13:J13" si="5">SUM(B68:B79)</f>
        <v>90240598</v>
      </c>
      <c r="C13" s="6">
        <f t="shared" si="5"/>
        <v>1654</v>
      </c>
      <c r="D13" s="6">
        <f t="shared" si="5"/>
        <v>65852264</v>
      </c>
      <c r="E13" s="6">
        <f t="shared" si="5"/>
        <v>42977232</v>
      </c>
      <c r="F13" s="6">
        <f t="shared" si="5"/>
        <v>3935</v>
      </c>
      <c r="G13" s="6">
        <f t="shared" si="5"/>
        <v>121373327</v>
      </c>
      <c r="H13" s="6">
        <f t="shared" si="5"/>
        <v>210480423</v>
      </c>
      <c r="I13" s="6">
        <f t="shared" si="5"/>
        <v>11049</v>
      </c>
      <c r="J13" s="6">
        <f t="shared" si="5"/>
        <v>330524545</v>
      </c>
      <c r="K13" s="3"/>
      <c r="L13" s="3"/>
      <c r="M13" s="3"/>
      <c r="N13" s="3"/>
      <c r="O13" s="3"/>
      <c r="P13" s="3"/>
      <c r="Q13" s="3"/>
    </row>
    <row r="14" spans="1:23" s="4" customFormat="1" ht="15.75" customHeight="1" x14ac:dyDescent="0.25">
      <c r="A14" s="3">
        <v>2013</v>
      </c>
      <c r="B14" s="6">
        <f>SUM(B80:B91)</f>
        <v>94505105</v>
      </c>
      <c r="C14" s="6">
        <f t="shared" ref="C14:J14" si="6">SUM(C80:C91)</f>
        <v>1836</v>
      </c>
      <c r="D14" s="6">
        <f t="shared" si="6"/>
        <v>69899507</v>
      </c>
      <c r="E14" s="6">
        <f t="shared" si="6"/>
        <v>44829622</v>
      </c>
      <c r="F14" s="6">
        <f t="shared" si="6"/>
        <v>3958</v>
      </c>
      <c r="G14" s="6">
        <f t="shared" si="6"/>
        <v>126305167</v>
      </c>
      <c r="H14" s="6">
        <f t="shared" si="6"/>
        <v>214568833.33333334</v>
      </c>
      <c r="I14" s="6">
        <f t="shared" si="6"/>
        <v>11072.333333333334</v>
      </c>
      <c r="J14" s="6">
        <f t="shared" si="6"/>
        <v>353139744.66666669</v>
      </c>
      <c r="K14" s="3"/>
      <c r="L14" s="3"/>
      <c r="M14" s="3"/>
      <c r="N14" s="3"/>
      <c r="O14" s="3"/>
      <c r="P14" s="3"/>
      <c r="Q14" s="3"/>
    </row>
    <row r="15" spans="1:23" s="4" customFormat="1" ht="15.75" customHeight="1" x14ac:dyDescent="0.25">
      <c r="A15" s="3">
        <v>2014</v>
      </c>
      <c r="B15" s="6">
        <f>SUM(B92:B103)</f>
        <v>95402836</v>
      </c>
      <c r="C15" s="6">
        <f t="shared" ref="C15:J15" si="7">SUM(C92:C103)</f>
        <v>1922</v>
      </c>
      <c r="D15" s="6">
        <f t="shared" si="7"/>
        <v>72840796</v>
      </c>
      <c r="E15" s="6">
        <f t="shared" si="7"/>
        <v>44616024</v>
      </c>
      <c r="F15" s="6">
        <f t="shared" si="7"/>
        <v>3963</v>
      </c>
      <c r="G15" s="6">
        <f t="shared" si="7"/>
        <v>135461981</v>
      </c>
      <c r="H15" s="6">
        <f t="shared" si="7"/>
        <v>220159047</v>
      </c>
      <c r="I15" s="6">
        <f t="shared" si="7"/>
        <v>12316</v>
      </c>
      <c r="J15" s="6">
        <f t="shared" si="7"/>
        <v>376445463</v>
      </c>
      <c r="K15" s="3"/>
      <c r="L15" s="3"/>
      <c r="M15" s="3"/>
      <c r="N15" s="3"/>
      <c r="O15" s="3"/>
      <c r="P15" s="3"/>
      <c r="Q15" s="3"/>
    </row>
    <row r="16" spans="1:23" ht="15.75" thickBot="1" x14ac:dyDescent="0.3">
      <c r="A16" s="3">
        <v>2015</v>
      </c>
      <c r="B16" s="6">
        <f>SUM(B104:B112)/COUNTA(B104:B112)*12</f>
        <v>99278546.44101508</v>
      </c>
      <c r="C16" s="6">
        <f t="shared" ref="C16:J16" si="8">SUM(C104:C112)/COUNTA(C104:C112)*12</f>
        <v>2031.0745884773664</v>
      </c>
      <c r="D16" s="6">
        <f t="shared" si="8"/>
        <v>77168550.062414259</v>
      </c>
      <c r="E16" s="6">
        <f t="shared" si="8"/>
        <v>43850421.835048005</v>
      </c>
      <c r="F16" s="6">
        <f t="shared" si="8"/>
        <v>3932.8309327846368</v>
      </c>
      <c r="G16" s="6">
        <f t="shared" si="8"/>
        <v>140208686.92026749</v>
      </c>
      <c r="H16" s="6">
        <f t="shared" si="8"/>
        <v>225927251.93430331</v>
      </c>
      <c r="I16" s="6">
        <f t="shared" si="8"/>
        <v>11618.732363315696</v>
      </c>
      <c r="J16" s="6">
        <f t="shared" si="8"/>
        <v>389418853.30629045</v>
      </c>
    </row>
    <row r="17" spans="1:17" s="4" customFormat="1" ht="15" hidden="1" customHeight="1" x14ac:dyDescent="0.25">
      <c r="A17" s="5">
        <v>39448</v>
      </c>
      <c r="B17" s="6">
        <v>6875906.7999999998</v>
      </c>
      <c r="C17" s="6">
        <v>129</v>
      </c>
      <c r="D17" s="6">
        <v>4582097.2</v>
      </c>
      <c r="E17" s="6">
        <v>3579594.8</v>
      </c>
      <c r="F17" s="6">
        <v>344.6</v>
      </c>
      <c r="G17" s="6">
        <v>8536267.4000000004</v>
      </c>
      <c r="H17" s="6">
        <v>15020719.199999999</v>
      </c>
      <c r="I17" s="6">
        <v>776.2</v>
      </c>
      <c r="J17" s="6">
        <v>23258500</v>
      </c>
      <c r="K17" s="3"/>
      <c r="L17" s="3"/>
      <c r="M17" s="3"/>
      <c r="N17" s="3"/>
      <c r="O17" s="3"/>
      <c r="P17" s="3"/>
      <c r="Q17" s="3"/>
    </row>
    <row r="18" spans="1:17" s="4" customFormat="1" ht="15" hidden="1" customHeight="1" x14ac:dyDescent="0.25">
      <c r="A18" s="5">
        <v>39479</v>
      </c>
      <c r="B18" s="6">
        <v>6809934.2000000002</v>
      </c>
      <c r="C18" s="6">
        <v>132.4</v>
      </c>
      <c r="D18" s="6">
        <v>4647887</v>
      </c>
      <c r="E18" s="6">
        <v>3622128.2</v>
      </c>
      <c r="F18" s="6">
        <v>349.2</v>
      </c>
      <c r="G18" s="6">
        <v>8670678.5999999996</v>
      </c>
      <c r="H18" s="6">
        <v>15734906.6</v>
      </c>
      <c r="I18" s="6">
        <v>798.6</v>
      </c>
      <c r="J18" s="6">
        <v>23672054.199999999</v>
      </c>
      <c r="K18" s="3"/>
      <c r="L18" s="3"/>
      <c r="M18" s="3"/>
      <c r="N18" s="3"/>
      <c r="O18" s="3"/>
      <c r="P18" s="3"/>
      <c r="Q18" s="3"/>
    </row>
    <row r="19" spans="1:17" s="10" customFormat="1" ht="15" hidden="1" customHeight="1" x14ac:dyDescent="0.25">
      <c r="A19" s="7">
        <v>39508</v>
      </c>
      <c r="B19" s="8">
        <v>6612792</v>
      </c>
      <c r="C19" s="8">
        <v>119</v>
      </c>
      <c r="D19" s="8">
        <v>4355373</v>
      </c>
      <c r="E19" s="8">
        <v>3069269</v>
      </c>
      <c r="F19" s="8">
        <v>324</v>
      </c>
      <c r="G19" s="8">
        <v>8351902</v>
      </c>
      <c r="H19" s="8">
        <v>13704837</v>
      </c>
      <c r="I19" s="8">
        <v>697</v>
      </c>
      <c r="J19" s="8">
        <v>21370279</v>
      </c>
      <c r="K19" s="9"/>
      <c r="L19" s="9"/>
      <c r="M19" s="9"/>
      <c r="N19" s="9"/>
      <c r="O19" s="9"/>
      <c r="P19" s="9"/>
      <c r="Q19" s="9"/>
    </row>
    <row r="20" spans="1:17" s="4" customFormat="1" ht="15" hidden="1" customHeight="1" x14ac:dyDescent="0.25">
      <c r="A20" s="5">
        <v>39539</v>
      </c>
      <c r="B20" s="6">
        <v>7110557</v>
      </c>
      <c r="C20" s="6">
        <v>134</v>
      </c>
      <c r="D20" s="6">
        <v>4831688</v>
      </c>
      <c r="E20" s="6">
        <v>4247291</v>
      </c>
      <c r="F20" s="6">
        <v>362</v>
      </c>
      <c r="G20" s="6">
        <v>8909112</v>
      </c>
      <c r="H20" s="6">
        <v>16424644</v>
      </c>
      <c r="I20" s="6">
        <v>803</v>
      </c>
      <c r="J20" s="6">
        <v>23472258</v>
      </c>
      <c r="K20" s="3"/>
      <c r="L20" s="3"/>
      <c r="M20" s="3"/>
      <c r="N20" s="3"/>
      <c r="O20" s="3"/>
      <c r="P20" s="3"/>
      <c r="Q20" s="3"/>
    </row>
    <row r="21" spans="1:17" s="4" customFormat="1" ht="15" hidden="1" customHeight="1" x14ac:dyDescent="0.25">
      <c r="A21" s="5">
        <v>39569</v>
      </c>
      <c r="B21" s="6">
        <v>7052084</v>
      </c>
      <c r="C21" s="6">
        <v>129</v>
      </c>
      <c r="D21" s="6">
        <v>4398470</v>
      </c>
      <c r="E21" s="6">
        <v>3109483</v>
      </c>
      <c r="F21" s="6">
        <v>335</v>
      </c>
      <c r="G21" s="6">
        <v>8464455</v>
      </c>
      <c r="H21" s="6">
        <v>14020584</v>
      </c>
      <c r="I21" s="6">
        <v>752</v>
      </c>
      <c r="J21" s="6">
        <v>22383087</v>
      </c>
      <c r="K21" s="3"/>
      <c r="L21" s="3"/>
      <c r="M21" s="3"/>
      <c r="N21" s="3"/>
      <c r="O21" s="3"/>
      <c r="P21" s="3"/>
      <c r="Q21" s="3"/>
    </row>
    <row r="22" spans="1:17" s="4" customFormat="1" ht="15" hidden="1" customHeight="1" x14ac:dyDescent="0.25">
      <c r="A22" s="5">
        <v>39600</v>
      </c>
      <c r="B22" s="6">
        <v>7648342</v>
      </c>
      <c r="C22" s="6">
        <v>136</v>
      </c>
      <c r="D22" s="6">
        <v>5074200</v>
      </c>
      <c r="E22" s="6">
        <v>3544039</v>
      </c>
      <c r="F22" s="6">
        <v>360</v>
      </c>
      <c r="G22" s="6">
        <v>8696591</v>
      </c>
      <c r="H22" s="6">
        <v>16072235</v>
      </c>
      <c r="I22" s="6">
        <v>833</v>
      </c>
      <c r="J22" s="6">
        <v>27222142</v>
      </c>
      <c r="K22" s="3"/>
      <c r="L22" s="3"/>
      <c r="M22" s="3"/>
      <c r="N22" s="3"/>
      <c r="O22" s="3"/>
      <c r="P22" s="3"/>
      <c r="Q22" s="3"/>
    </row>
    <row r="23" spans="1:17" s="4" customFormat="1" ht="15" hidden="1" customHeight="1" x14ac:dyDescent="0.25">
      <c r="A23" s="5">
        <v>39630</v>
      </c>
      <c r="B23" s="6">
        <v>5955759</v>
      </c>
      <c r="C23" s="6">
        <v>127</v>
      </c>
      <c r="D23" s="6">
        <v>4250755</v>
      </c>
      <c r="E23" s="6">
        <v>3927892</v>
      </c>
      <c r="F23" s="6">
        <v>342</v>
      </c>
      <c r="G23" s="6">
        <v>8259277</v>
      </c>
      <c r="H23" s="6">
        <v>14881296</v>
      </c>
      <c r="I23" s="6">
        <v>796</v>
      </c>
      <c r="J23" s="6">
        <v>21844734</v>
      </c>
      <c r="K23" s="3"/>
      <c r="L23" s="3"/>
      <c r="M23" s="3"/>
      <c r="N23" s="3"/>
      <c r="O23" s="3"/>
      <c r="P23" s="3"/>
      <c r="Q23" s="3"/>
    </row>
    <row r="24" spans="1:17" s="4" customFormat="1" ht="15" hidden="1" customHeight="1" x14ac:dyDescent="0.25">
      <c r="A24" s="5">
        <v>39661</v>
      </c>
      <c r="B24" s="6">
        <v>6282929</v>
      </c>
      <c r="C24" s="6">
        <v>136</v>
      </c>
      <c r="D24" s="6">
        <v>4684322</v>
      </c>
      <c r="E24" s="6">
        <v>3281936</v>
      </c>
      <c r="F24" s="6">
        <v>347</v>
      </c>
      <c r="G24" s="6">
        <v>9023958</v>
      </c>
      <c r="H24" s="6">
        <v>17275774</v>
      </c>
      <c r="I24" s="6">
        <v>809</v>
      </c>
      <c r="J24" s="6">
        <v>23438050</v>
      </c>
      <c r="K24" s="3"/>
      <c r="L24" s="3"/>
      <c r="M24" s="3"/>
      <c r="N24" s="3"/>
      <c r="O24" s="3"/>
      <c r="P24" s="3"/>
      <c r="Q24" s="3"/>
    </row>
    <row r="25" spans="1:17" s="4" customFormat="1" ht="15" hidden="1" customHeight="1" x14ac:dyDescent="0.25">
      <c r="A25" s="5">
        <v>39692</v>
      </c>
      <c r="B25" s="6">
        <v>7312636</v>
      </c>
      <c r="C25" s="6">
        <v>144</v>
      </c>
      <c r="D25" s="6">
        <v>5287780</v>
      </c>
      <c r="E25" s="6">
        <v>3851236</v>
      </c>
      <c r="F25" s="6">
        <v>352</v>
      </c>
      <c r="G25" s="6">
        <v>8873015</v>
      </c>
      <c r="H25" s="6">
        <v>17367097</v>
      </c>
      <c r="I25" s="6">
        <v>810</v>
      </c>
      <c r="J25" s="6">
        <v>24142213</v>
      </c>
      <c r="K25" s="3"/>
      <c r="L25" s="3"/>
      <c r="M25" s="3"/>
      <c r="N25" s="3"/>
      <c r="O25" s="3"/>
      <c r="P25" s="3"/>
      <c r="Q25" s="3"/>
    </row>
    <row r="26" spans="1:17" s="4" customFormat="1" ht="15" hidden="1" customHeight="1" x14ac:dyDescent="0.25">
      <c r="A26" s="5">
        <v>39722</v>
      </c>
      <c r="B26" s="6">
        <v>7359904</v>
      </c>
      <c r="C26" s="6">
        <v>165</v>
      </c>
      <c r="D26" s="6">
        <v>5738368</v>
      </c>
      <c r="E26" s="6">
        <v>2848733</v>
      </c>
      <c r="F26" s="6">
        <v>322</v>
      </c>
      <c r="G26" s="6">
        <v>8277482</v>
      </c>
      <c r="H26" s="6">
        <v>14642433</v>
      </c>
      <c r="I26" s="6">
        <v>779</v>
      </c>
      <c r="J26" s="6">
        <v>23178147</v>
      </c>
      <c r="K26" s="3"/>
      <c r="L26" s="3"/>
      <c r="M26" s="3"/>
      <c r="N26" s="3"/>
      <c r="O26" s="3"/>
      <c r="P26" s="3"/>
      <c r="Q26" s="3"/>
    </row>
    <row r="27" spans="1:17" s="4" customFormat="1" ht="15" hidden="1" customHeight="1" x14ac:dyDescent="0.25">
      <c r="A27" s="5">
        <v>39753</v>
      </c>
      <c r="B27" s="6">
        <v>6291269</v>
      </c>
      <c r="C27" s="6">
        <v>130</v>
      </c>
      <c r="D27" s="6">
        <v>4733318</v>
      </c>
      <c r="E27" s="6">
        <v>3744550</v>
      </c>
      <c r="F27" s="6">
        <v>402</v>
      </c>
      <c r="G27" s="6">
        <v>10088249</v>
      </c>
      <c r="H27" s="6">
        <v>15537993</v>
      </c>
      <c r="I27" s="6">
        <v>825</v>
      </c>
      <c r="J27" s="6">
        <v>24996712</v>
      </c>
      <c r="K27" s="3"/>
      <c r="L27" s="3"/>
      <c r="M27" s="3"/>
      <c r="N27" s="3"/>
      <c r="O27" s="3"/>
      <c r="P27" s="3"/>
      <c r="Q27" s="3"/>
    </row>
    <row r="28" spans="1:17" s="4" customFormat="1" ht="15" hidden="1" customHeight="1" x14ac:dyDescent="0.25">
      <c r="A28" s="5">
        <v>39783</v>
      </c>
      <c r="B28" s="6">
        <v>6425816</v>
      </c>
      <c r="C28" s="6">
        <v>134</v>
      </c>
      <c r="D28" s="6">
        <v>4506026</v>
      </c>
      <c r="E28" s="6">
        <v>2752845</v>
      </c>
      <c r="F28" s="6">
        <v>389</v>
      </c>
      <c r="G28" s="6">
        <v>10354806</v>
      </c>
      <c r="H28" s="6">
        <v>14289025</v>
      </c>
      <c r="I28" s="6">
        <v>758</v>
      </c>
      <c r="J28" s="6">
        <v>23367203</v>
      </c>
      <c r="K28" s="3"/>
      <c r="L28" s="3"/>
      <c r="M28" s="3"/>
      <c r="N28" s="3"/>
      <c r="O28" s="3"/>
      <c r="P28" s="3"/>
      <c r="Q28" s="3"/>
    </row>
    <row r="29" spans="1:17" s="4" customFormat="1" ht="15" hidden="1" customHeight="1" x14ac:dyDescent="0.25">
      <c r="A29" s="5">
        <v>39814</v>
      </c>
      <c r="B29" s="6">
        <v>6031874</v>
      </c>
      <c r="C29" s="6">
        <v>164</v>
      </c>
      <c r="D29" s="6">
        <v>5416814</v>
      </c>
      <c r="E29" s="6">
        <v>2150146</v>
      </c>
      <c r="F29" s="6">
        <v>399</v>
      </c>
      <c r="G29" s="6">
        <v>10441580</v>
      </c>
      <c r="H29" s="6">
        <v>15502801</v>
      </c>
      <c r="I29" s="6">
        <v>856</v>
      </c>
      <c r="J29" s="6">
        <v>25370402</v>
      </c>
      <c r="K29" s="3"/>
      <c r="L29" s="3"/>
      <c r="M29" s="3"/>
      <c r="N29" s="3"/>
      <c r="O29" s="3"/>
      <c r="P29" s="3"/>
      <c r="Q29" s="3"/>
    </row>
    <row r="30" spans="1:17" s="4" customFormat="1" ht="15" hidden="1" customHeight="1" x14ac:dyDescent="0.25">
      <c r="A30" s="5">
        <v>39845</v>
      </c>
      <c r="B30" s="6">
        <v>6291269</v>
      </c>
      <c r="C30" s="6">
        <v>130</v>
      </c>
      <c r="D30" s="6">
        <v>4733318</v>
      </c>
      <c r="E30" s="6">
        <v>3744550</v>
      </c>
      <c r="F30" s="6">
        <v>402</v>
      </c>
      <c r="G30" s="6">
        <v>10088249</v>
      </c>
      <c r="H30" s="6">
        <v>15537993</v>
      </c>
      <c r="I30" s="6">
        <v>825</v>
      </c>
      <c r="J30" s="6">
        <v>24996712</v>
      </c>
      <c r="K30" s="3"/>
      <c r="L30" s="3"/>
      <c r="M30" s="3"/>
      <c r="N30" s="3"/>
      <c r="O30" s="3"/>
      <c r="P30" s="3"/>
      <c r="Q30" s="3"/>
    </row>
    <row r="31" spans="1:17" s="4" customFormat="1" ht="15" hidden="1" customHeight="1" x14ac:dyDescent="0.25">
      <c r="A31" s="5">
        <v>39873</v>
      </c>
      <c r="B31" s="6">
        <v>6425816</v>
      </c>
      <c r="C31" s="6">
        <v>134</v>
      </c>
      <c r="D31" s="6">
        <v>4506026</v>
      </c>
      <c r="E31" s="6">
        <v>2752845</v>
      </c>
      <c r="F31" s="6">
        <v>389</v>
      </c>
      <c r="G31" s="6">
        <v>10354806</v>
      </c>
      <c r="H31" s="6">
        <v>14289025</v>
      </c>
      <c r="I31" s="6">
        <v>758</v>
      </c>
      <c r="J31" s="6">
        <v>23367203</v>
      </c>
      <c r="K31" s="3"/>
      <c r="L31" s="3"/>
      <c r="M31" s="3"/>
      <c r="N31" s="3"/>
      <c r="O31" s="3"/>
      <c r="P31" s="3"/>
      <c r="Q31" s="3"/>
    </row>
    <row r="32" spans="1:17" s="4" customFormat="1" ht="15" hidden="1" customHeight="1" x14ac:dyDescent="0.25">
      <c r="A32" s="5">
        <v>39904</v>
      </c>
      <c r="B32" s="6">
        <v>6031874</v>
      </c>
      <c r="C32" s="6">
        <v>164</v>
      </c>
      <c r="D32" s="6">
        <v>5416814</v>
      </c>
      <c r="E32" s="6">
        <v>2948869</v>
      </c>
      <c r="F32" s="6">
        <v>399</v>
      </c>
      <c r="G32" s="6">
        <v>10441580</v>
      </c>
      <c r="H32" s="6">
        <v>15502801</v>
      </c>
      <c r="I32" s="6">
        <v>856</v>
      </c>
      <c r="J32" s="6">
        <v>25370402</v>
      </c>
      <c r="K32" s="3"/>
      <c r="L32" s="3"/>
      <c r="M32" s="3"/>
      <c r="N32" s="3"/>
      <c r="O32" s="3"/>
      <c r="P32" s="3"/>
      <c r="Q32" s="3"/>
    </row>
    <row r="33" spans="1:23" s="4" customFormat="1" ht="15" hidden="1" customHeight="1" x14ac:dyDescent="0.25">
      <c r="A33" s="5">
        <v>39934</v>
      </c>
      <c r="B33" s="6">
        <v>6716870</v>
      </c>
      <c r="C33" s="6">
        <v>138</v>
      </c>
      <c r="D33" s="6">
        <v>4458807</v>
      </c>
      <c r="E33" s="6">
        <v>3001144</v>
      </c>
      <c r="F33" s="6">
        <v>362</v>
      </c>
      <c r="G33" s="6">
        <v>9451989</v>
      </c>
      <c r="H33" s="6">
        <v>16008792</v>
      </c>
      <c r="I33" s="6">
        <v>856</v>
      </c>
      <c r="J33" s="6">
        <v>25386189</v>
      </c>
      <c r="K33" s="3"/>
      <c r="L33" s="3"/>
      <c r="M33" s="3"/>
      <c r="N33" s="3"/>
      <c r="O33" s="3"/>
      <c r="P33" s="3"/>
      <c r="Q33" s="3"/>
    </row>
    <row r="34" spans="1:23" s="4" customFormat="1" ht="15" hidden="1" customHeight="1" x14ac:dyDescent="0.25">
      <c r="A34" s="5">
        <v>39965</v>
      </c>
      <c r="B34" s="6">
        <v>6031874</v>
      </c>
      <c r="C34" s="6">
        <v>164</v>
      </c>
      <c r="D34" s="6">
        <v>5416814</v>
      </c>
      <c r="E34" s="6">
        <v>2948869</v>
      </c>
      <c r="F34" s="6">
        <v>399</v>
      </c>
      <c r="G34" s="6">
        <v>10441580</v>
      </c>
      <c r="H34" s="6">
        <v>15502801</v>
      </c>
      <c r="I34" s="6">
        <v>856</v>
      </c>
      <c r="J34" s="6">
        <v>25370402</v>
      </c>
      <c r="K34" s="3"/>
      <c r="L34" s="3"/>
      <c r="M34" s="3"/>
      <c r="N34" s="3"/>
      <c r="O34" s="3"/>
      <c r="P34" s="3"/>
      <c r="Q34" s="3"/>
    </row>
    <row r="35" spans="1:23" s="4" customFormat="1" ht="15" hidden="1" customHeight="1" x14ac:dyDescent="0.25">
      <c r="A35" s="5">
        <v>39995</v>
      </c>
      <c r="B35" s="6">
        <v>6716870</v>
      </c>
      <c r="C35" s="6">
        <v>138</v>
      </c>
      <c r="D35" s="6">
        <v>4458807</v>
      </c>
      <c r="E35" s="6">
        <v>3001144</v>
      </c>
      <c r="F35" s="6">
        <v>362</v>
      </c>
      <c r="G35" s="6">
        <v>9451989</v>
      </c>
      <c r="H35" s="6">
        <v>16008792</v>
      </c>
      <c r="I35" s="6">
        <v>856</v>
      </c>
      <c r="J35" s="6">
        <v>25386189</v>
      </c>
      <c r="K35" s="3"/>
      <c r="L35" s="3"/>
      <c r="M35" s="3"/>
      <c r="N35" s="3"/>
      <c r="O35" s="3"/>
      <c r="P35" s="3"/>
      <c r="Q35" s="3"/>
    </row>
    <row r="36" spans="1:23" s="4" customFormat="1" ht="15" hidden="1" customHeight="1" x14ac:dyDescent="0.25">
      <c r="A36" s="5">
        <v>40026</v>
      </c>
      <c r="B36" s="6">
        <v>7345236</v>
      </c>
      <c r="C36" s="6">
        <v>160</v>
      </c>
      <c r="D36" s="6">
        <v>5498003</v>
      </c>
      <c r="E36" s="6">
        <v>3199809</v>
      </c>
      <c r="F36" s="6">
        <v>393</v>
      </c>
      <c r="G36" s="6">
        <v>10297254</v>
      </c>
      <c r="H36" s="6">
        <v>16259419</v>
      </c>
      <c r="I36" s="6">
        <v>860</v>
      </c>
      <c r="J36" s="6">
        <v>26457870</v>
      </c>
      <c r="K36" s="3"/>
      <c r="L36" s="3"/>
      <c r="M36" s="3"/>
      <c r="N36" s="3"/>
      <c r="O36" s="3"/>
      <c r="P36" s="3"/>
      <c r="Q36" s="3"/>
    </row>
    <row r="37" spans="1:23" s="4" customFormat="1" ht="15" hidden="1" customHeight="1" x14ac:dyDescent="0.25">
      <c r="A37" s="5">
        <v>40057</v>
      </c>
      <c r="B37" s="6">
        <v>5445579</v>
      </c>
      <c r="C37" s="6">
        <v>161</v>
      </c>
      <c r="D37" s="6">
        <v>5342793</v>
      </c>
      <c r="E37" s="6">
        <v>3674757</v>
      </c>
      <c r="F37" s="6">
        <v>390</v>
      </c>
      <c r="G37" s="6">
        <v>10172682</v>
      </c>
      <c r="H37" s="6">
        <v>15151709</v>
      </c>
      <c r="I37" s="6">
        <v>885</v>
      </c>
      <c r="J37" s="6">
        <v>26773937</v>
      </c>
      <c r="K37" s="3"/>
      <c r="L37" s="3"/>
      <c r="M37" s="3"/>
      <c r="N37" s="3"/>
      <c r="O37" s="3"/>
      <c r="P37" s="3"/>
      <c r="Q37" s="3"/>
    </row>
    <row r="38" spans="1:23" s="4" customFormat="1" ht="15" hidden="1" customHeight="1" x14ac:dyDescent="0.25">
      <c r="A38" s="5">
        <v>40087</v>
      </c>
      <c r="B38" s="6">
        <v>7359904</v>
      </c>
      <c r="C38" s="6">
        <v>165</v>
      </c>
      <c r="D38" s="6">
        <v>5738368</v>
      </c>
      <c r="E38" s="6">
        <v>2848733</v>
      </c>
      <c r="F38" s="6">
        <v>322</v>
      </c>
      <c r="G38" s="6">
        <v>8277482</v>
      </c>
      <c r="H38" s="6">
        <v>14642433</v>
      </c>
      <c r="I38" s="6">
        <v>779</v>
      </c>
      <c r="J38" s="6">
        <v>23178147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</row>
    <row r="39" spans="1:23" s="4" customFormat="1" ht="15" hidden="1" customHeight="1" x14ac:dyDescent="0.25">
      <c r="A39" s="5">
        <v>40118</v>
      </c>
      <c r="B39" s="6">
        <v>8310610</v>
      </c>
      <c r="C39" s="6">
        <v>176</v>
      </c>
      <c r="D39" s="6">
        <v>5952691</v>
      </c>
      <c r="E39" s="6">
        <v>3393824</v>
      </c>
      <c r="F39" s="6">
        <v>406</v>
      </c>
      <c r="G39" s="6">
        <v>10916317</v>
      </c>
      <c r="H39" s="6">
        <v>19333828</v>
      </c>
      <c r="I39" s="6">
        <v>815</v>
      </c>
      <c r="J39" s="6">
        <v>25326440</v>
      </c>
      <c r="K39" s="3"/>
      <c r="L39" s="3"/>
      <c r="M39" s="3"/>
      <c r="N39" s="3"/>
      <c r="O39" s="3"/>
      <c r="P39" s="3"/>
      <c r="Q39" s="3"/>
    </row>
    <row r="40" spans="1:23" s="4" customFormat="1" ht="15" hidden="1" customHeight="1" x14ac:dyDescent="0.25">
      <c r="A40" s="5">
        <v>40148</v>
      </c>
      <c r="B40" s="6">
        <v>6379175</v>
      </c>
      <c r="C40" s="6">
        <v>149</v>
      </c>
      <c r="D40" s="6">
        <v>4845522</v>
      </c>
      <c r="E40" s="6">
        <v>3863000</v>
      </c>
      <c r="F40" s="6">
        <v>346</v>
      </c>
      <c r="G40" s="6">
        <v>9872380</v>
      </c>
      <c r="H40" s="6">
        <v>15225774</v>
      </c>
      <c r="I40" s="6">
        <v>732</v>
      </c>
      <c r="J40" s="6">
        <v>23434088</v>
      </c>
      <c r="K40" s="3"/>
      <c r="L40" s="3"/>
      <c r="M40" s="3"/>
      <c r="N40" s="3"/>
      <c r="O40" s="3"/>
      <c r="P40" s="3"/>
      <c r="Q40" s="3"/>
    </row>
    <row r="41" spans="1:23" s="4" customFormat="1" hidden="1" x14ac:dyDescent="0.25">
      <c r="A41" s="5"/>
      <c r="B41" s="6"/>
      <c r="C41" s="6"/>
      <c r="D41" s="6"/>
      <c r="E41" s="6"/>
      <c r="F41" s="6"/>
      <c r="G41" s="6"/>
      <c r="H41" s="6"/>
      <c r="I41" s="6"/>
      <c r="J41" s="6"/>
      <c r="K41" s="3"/>
      <c r="L41" s="3"/>
      <c r="M41" s="3"/>
      <c r="N41" s="3"/>
      <c r="O41" s="3"/>
      <c r="P41" s="3"/>
      <c r="Q41" s="3"/>
    </row>
    <row r="42" spans="1:23" s="4" customFormat="1" hidden="1" x14ac:dyDescent="0.25">
      <c r="A42" s="5"/>
      <c r="B42" s="6"/>
      <c r="C42" s="6"/>
      <c r="D42" s="6"/>
      <c r="E42" s="6"/>
      <c r="F42" s="6"/>
      <c r="G42" s="6"/>
      <c r="H42" s="6"/>
      <c r="I42" s="6"/>
      <c r="J42" s="6"/>
      <c r="K42" s="3"/>
      <c r="L42" s="3"/>
      <c r="M42" s="3"/>
      <c r="N42" s="3"/>
      <c r="O42" s="3"/>
      <c r="P42" s="3"/>
      <c r="Q42" s="3"/>
    </row>
    <row r="43" spans="1:23" s="4" customFormat="1" ht="15.75" hidden="1" thickBot="1" x14ac:dyDescent="0.3">
      <c r="A43" s="5"/>
      <c r="B43" s="6"/>
      <c r="C43" s="6"/>
      <c r="D43" s="6"/>
      <c r="E43" s="6"/>
      <c r="F43" s="6"/>
      <c r="G43" s="6"/>
      <c r="H43" s="6"/>
      <c r="I43" s="6"/>
      <c r="J43" s="6"/>
      <c r="K43" s="3"/>
      <c r="L43" s="3"/>
      <c r="M43" s="3"/>
      <c r="N43" s="3"/>
      <c r="O43" s="3"/>
      <c r="P43" s="3"/>
      <c r="Q43" s="3"/>
    </row>
    <row r="44" spans="1:23" s="4" customFormat="1" hidden="1" x14ac:dyDescent="0.25">
      <c r="A44" s="23">
        <v>40179</v>
      </c>
      <c r="B44" s="24">
        <v>8347126</v>
      </c>
      <c r="C44" s="24">
        <v>144</v>
      </c>
      <c r="D44" s="24">
        <v>5150731</v>
      </c>
      <c r="E44" s="24">
        <v>3004940</v>
      </c>
      <c r="F44" s="24">
        <v>352</v>
      </c>
      <c r="G44" s="24">
        <v>10574204</v>
      </c>
      <c r="H44" s="24">
        <v>16004239</v>
      </c>
      <c r="I44" s="24">
        <v>719</v>
      </c>
      <c r="J44" s="25">
        <v>24037684</v>
      </c>
      <c r="K44" s="3"/>
      <c r="L44" s="3"/>
      <c r="M44" s="3"/>
      <c r="N44" s="3"/>
      <c r="O44" s="3"/>
      <c r="P44" s="3"/>
      <c r="Q44" s="3"/>
    </row>
    <row r="45" spans="1:23" s="4" customFormat="1" hidden="1" x14ac:dyDescent="0.25">
      <c r="A45" s="26">
        <v>40210</v>
      </c>
      <c r="B45" s="27">
        <v>5575392</v>
      </c>
      <c r="C45" s="27">
        <v>135</v>
      </c>
      <c r="D45" s="27">
        <v>4818691</v>
      </c>
      <c r="E45" s="27">
        <v>4032917</v>
      </c>
      <c r="F45" s="27">
        <v>332</v>
      </c>
      <c r="G45" s="27">
        <v>9738440</v>
      </c>
      <c r="H45" s="27">
        <v>15009753</v>
      </c>
      <c r="I45" s="27">
        <v>728</v>
      </c>
      <c r="J45" s="28">
        <v>23674654</v>
      </c>
      <c r="K45" s="3"/>
      <c r="L45" s="3"/>
      <c r="M45" s="3"/>
      <c r="N45" s="3"/>
      <c r="O45" s="3"/>
      <c r="P45" s="3"/>
      <c r="Q45" s="3"/>
    </row>
    <row r="46" spans="1:23" s="4" customFormat="1" hidden="1" x14ac:dyDescent="0.25">
      <c r="A46" s="26">
        <v>40238</v>
      </c>
      <c r="B46" s="27">
        <v>7283526</v>
      </c>
      <c r="C46" s="27">
        <v>153</v>
      </c>
      <c r="D46" s="27">
        <v>5145926</v>
      </c>
      <c r="E46" s="27">
        <v>3132089</v>
      </c>
      <c r="F46" s="27">
        <v>317</v>
      </c>
      <c r="G46" s="27">
        <v>9452495</v>
      </c>
      <c r="H46" s="27">
        <v>15749448</v>
      </c>
      <c r="I46" s="27">
        <v>726</v>
      </c>
      <c r="J46" s="28">
        <v>23798971</v>
      </c>
      <c r="K46" s="3"/>
      <c r="L46" s="3"/>
      <c r="M46" s="3"/>
      <c r="N46" s="3"/>
      <c r="O46" s="3"/>
      <c r="P46" s="3"/>
      <c r="Q46" s="3"/>
    </row>
    <row r="47" spans="1:23" s="4" customFormat="1" ht="15.75" hidden="1" x14ac:dyDescent="0.25">
      <c r="A47" s="26">
        <v>40269</v>
      </c>
      <c r="B47" s="27">
        <v>5316956</v>
      </c>
      <c r="C47" s="27">
        <v>146</v>
      </c>
      <c r="D47" s="27">
        <v>5184834</v>
      </c>
      <c r="E47" s="27">
        <v>2755754</v>
      </c>
      <c r="F47" s="27">
        <v>332</v>
      </c>
      <c r="G47" s="27">
        <v>9710781</v>
      </c>
      <c r="H47" s="27">
        <v>14740532</v>
      </c>
      <c r="I47" s="27">
        <v>749</v>
      </c>
      <c r="J47" s="28">
        <v>24895689</v>
      </c>
      <c r="K47" s="3"/>
      <c r="L47" s="3"/>
      <c r="M47" s="3"/>
      <c r="N47" s="3"/>
      <c r="O47" s="3"/>
      <c r="P47" s="3"/>
      <c r="Q47" s="3"/>
      <c r="W47" s="38"/>
    </row>
    <row r="48" spans="1:23" s="4" customFormat="1" ht="15.75" hidden="1" customHeight="1" x14ac:dyDescent="0.25">
      <c r="A48" s="26">
        <v>40299</v>
      </c>
      <c r="B48" s="27">
        <v>6585682</v>
      </c>
      <c r="C48" s="27">
        <v>111</v>
      </c>
      <c r="D48" s="27">
        <v>3954941</v>
      </c>
      <c r="E48" s="27">
        <v>3293580</v>
      </c>
      <c r="F48" s="27">
        <v>343</v>
      </c>
      <c r="G48" s="27">
        <v>9562789</v>
      </c>
      <c r="H48" s="27">
        <v>16236588</v>
      </c>
      <c r="I48" s="27">
        <v>728</v>
      </c>
      <c r="J48" s="28">
        <v>23117308</v>
      </c>
      <c r="K48" s="3"/>
      <c r="L48" s="3"/>
      <c r="M48" s="3"/>
      <c r="N48" s="3"/>
      <c r="O48" s="3"/>
      <c r="P48" s="3"/>
      <c r="Q48" s="3"/>
    </row>
    <row r="49" spans="1:23" s="4" customFormat="1" ht="15.75" hidden="1" customHeight="1" x14ac:dyDescent="0.25">
      <c r="A49" s="26">
        <v>40330</v>
      </c>
      <c r="B49" s="27">
        <v>5856847</v>
      </c>
      <c r="C49" s="27">
        <v>133</v>
      </c>
      <c r="D49" s="27">
        <v>4646809</v>
      </c>
      <c r="E49" s="27">
        <v>3878741</v>
      </c>
      <c r="F49" s="27">
        <v>403</v>
      </c>
      <c r="G49" s="27">
        <v>11699900</v>
      </c>
      <c r="H49" s="27">
        <v>16212154</v>
      </c>
      <c r="I49" s="27">
        <v>834</v>
      </c>
      <c r="J49" s="28">
        <v>26378063</v>
      </c>
      <c r="K49" s="3"/>
      <c r="L49" s="3"/>
      <c r="M49" s="3"/>
      <c r="N49" s="3"/>
      <c r="O49" s="3"/>
      <c r="P49" s="3"/>
      <c r="Q49" s="3"/>
      <c r="W49" s="48" t="s">
        <v>9</v>
      </c>
    </row>
    <row r="50" spans="1:23" s="4" customFormat="1" ht="15.75" hidden="1" customHeight="1" x14ac:dyDescent="0.25">
      <c r="A50" s="26">
        <v>40360</v>
      </c>
      <c r="B50" s="27">
        <v>6982025</v>
      </c>
      <c r="C50" s="27">
        <v>147</v>
      </c>
      <c r="D50" s="27">
        <v>5595118</v>
      </c>
      <c r="E50" s="27">
        <v>3327534</v>
      </c>
      <c r="F50" s="27">
        <v>403</v>
      </c>
      <c r="G50" s="27">
        <v>11218950</v>
      </c>
      <c r="H50" s="27">
        <v>15921821</v>
      </c>
      <c r="I50" s="27">
        <v>835</v>
      </c>
      <c r="J50" s="28">
        <v>26491971</v>
      </c>
      <c r="K50" s="3"/>
      <c r="L50" s="3"/>
      <c r="M50" s="3"/>
      <c r="N50" s="3"/>
      <c r="O50" s="3"/>
      <c r="P50" s="3"/>
      <c r="Q50" s="3"/>
      <c r="W50" s="48"/>
    </row>
    <row r="51" spans="1:23" hidden="1" x14ac:dyDescent="0.25">
      <c r="A51" s="29">
        <v>40391</v>
      </c>
      <c r="B51" s="30">
        <v>7296530</v>
      </c>
      <c r="C51" s="27">
        <v>143</v>
      </c>
      <c r="D51" s="30">
        <v>5126674</v>
      </c>
      <c r="E51" s="30">
        <v>4215169</v>
      </c>
      <c r="F51" s="31">
        <v>374</v>
      </c>
      <c r="G51" s="30">
        <v>10771230</v>
      </c>
      <c r="H51" s="30">
        <v>15444834</v>
      </c>
      <c r="I51" s="31">
        <v>786</v>
      </c>
      <c r="J51" s="32">
        <v>24638040</v>
      </c>
      <c r="W51" s="48"/>
    </row>
    <row r="52" spans="1:23" hidden="1" x14ac:dyDescent="0.25">
      <c r="A52" s="29">
        <v>40422</v>
      </c>
      <c r="B52" s="30">
        <v>6505607</v>
      </c>
      <c r="C52" s="27">
        <v>157</v>
      </c>
      <c r="D52" s="30">
        <v>5778165</v>
      </c>
      <c r="E52" s="30">
        <v>2792122</v>
      </c>
      <c r="F52" s="31">
        <v>426</v>
      </c>
      <c r="G52" s="30">
        <v>11806039</v>
      </c>
      <c r="H52" s="30">
        <v>14515967</v>
      </c>
      <c r="I52" s="31">
        <v>867</v>
      </c>
      <c r="J52" s="32">
        <v>27203756</v>
      </c>
    </row>
    <row r="53" spans="1:23" hidden="1" x14ac:dyDescent="0.25">
      <c r="A53" s="29">
        <v>40452</v>
      </c>
      <c r="B53" s="30">
        <v>9532676</v>
      </c>
      <c r="C53" s="27">
        <v>167</v>
      </c>
      <c r="D53" s="30">
        <v>6649368</v>
      </c>
      <c r="E53" s="30">
        <v>3491031</v>
      </c>
      <c r="F53" s="31">
        <v>346</v>
      </c>
      <c r="G53" s="30">
        <v>9506167</v>
      </c>
      <c r="H53" s="30">
        <v>19083572</v>
      </c>
      <c r="I53" s="31">
        <v>786</v>
      </c>
      <c r="J53" s="32">
        <v>25548198</v>
      </c>
    </row>
    <row r="54" spans="1:23" hidden="1" x14ac:dyDescent="0.25">
      <c r="A54" s="29">
        <v>40483</v>
      </c>
      <c r="B54" s="30">
        <v>8418939</v>
      </c>
      <c r="C54" s="27">
        <v>149</v>
      </c>
      <c r="D54" s="30">
        <v>4314159</v>
      </c>
      <c r="E54" s="30">
        <v>4881552</v>
      </c>
      <c r="F54" s="31">
        <v>350</v>
      </c>
      <c r="G54" s="30">
        <v>10029237</v>
      </c>
      <c r="H54" s="30">
        <v>19759235</v>
      </c>
      <c r="I54" s="31">
        <v>765</v>
      </c>
      <c r="J54" s="32">
        <v>25343243</v>
      </c>
    </row>
    <row r="55" spans="1:23" hidden="1" x14ac:dyDescent="0.25">
      <c r="A55" s="29">
        <v>40513</v>
      </c>
      <c r="B55" s="30">
        <v>7446733</v>
      </c>
      <c r="C55" s="27">
        <v>148</v>
      </c>
      <c r="D55" s="30">
        <v>5396399</v>
      </c>
      <c r="E55" s="30">
        <v>2840432</v>
      </c>
      <c r="F55" s="31">
        <v>339</v>
      </c>
      <c r="G55" s="30">
        <v>10122089</v>
      </c>
      <c r="H55" s="30">
        <v>15940928</v>
      </c>
      <c r="I55" s="31">
        <v>728</v>
      </c>
      <c r="J55" s="32">
        <v>24443288</v>
      </c>
    </row>
    <row r="56" spans="1:23" x14ac:dyDescent="0.25">
      <c r="A56" s="43">
        <v>40544</v>
      </c>
      <c r="B56" s="44">
        <v>6327013</v>
      </c>
      <c r="C56" s="24">
        <v>130</v>
      </c>
      <c r="D56" s="44">
        <v>4862313</v>
      </c>
      <c r="E56" s="44">
        <v>2940830</v>
      </c>
      <c r="F56" s="45">
        <v>329</v>
      </c>
      <c r="G56" s="44">
        <v>10435719</v>
      </c>
      <c r="H56" s="44">
        <v>15094397</v>
      </c>
      <c r="I56" s="44">
        <v>724</v>
      </c>
      <c r="J56" s="46">
        <v>24879515</v>
      </c>
    </row>
    <row r="57" spans="1:23" ht="47.25" x14ac:dyDescent="0.25">
      <c r="A57" s="29">
        <v>40575</v>
      </c>
      <c r="B57" s="30">
        <v>7271996</v>
      </c>
      <c r="C57" s="27">
        <v>160</v>
      </c>
      <c r="D57" s="30">
        <v>5559062</v>
      </c>
      <c r="E57" s="30">
        <v>4298149</v>
      </c>
      <c r="F57" s="31">
        <v>348</v>
      </c>
      <c r="G57" s="30">
        <v>11140379</v>
      </c>
      <c r="H57" s="30">
        <v>18387613</v>
      </c>
      <c r="I57" s="30">
        <v>782</v>
      </c>
      <c r="J57" s="32">
        <v>26892708</v>
      </c>
      <c r="W57" s="47" t="str">
        <f>H3</f>
        <v>Total Cargo Handled (metric tonnes)</v>
      </c>
    </row>
    <row r="58" spans="1:23" x14ac:dyDescent="0.25">
      <c r="A58" s="29">
        <v>40603</v>
      </c>
      <c r="B58" s="30">
        <v>6972140</v>
      </c>
      <c r="C58" s="27">
        <v>137</v>
      </c>
      <c r="D58" s="30">
        <v>5193110</v>
      </c>
      <c r="E58" s="30">
        <v>3312353</v>
      </c>
      <c r="F58" s="31">
        <v>324</v>
      </c>
      <c r="G58" s="30">
        <v>9981423</v>
      </c>
      <c r="H58" s="30">
        <v>17232029</v>
      </c>
      <c r="I58" s="30">
        <v>729</v>
      </c>
      <c r="J58" s="32">
        <v>25388365</v>
      </c>
    </row>
    <row r="59" spans="1:23" x14ac:dyDescent="0.25">
      <c r="A59" s="29">
        <v>40634</v>
      </c>
      <c r="B59" s="30">
        <v>6787453</v>
      </c>
      <c r="C59" s="27">
        <v>143</v>
      </c>
      <c r="D59" s="30">
        <v>5070479</v>
      </c>
      <c r="E59" s="30">
        <v>3368295</v>
      </c>
      <c r="F59" s="31">
        <v>339</v>
      </c>
      <c r="G59" s="30">
        <v>10434520</v>
      </c>
      <c r="H59" s="30">
        <v>17354222</v>
      </c>
      <c r="I59" s="30">
        <v>765</v>
      </c>
      <c r="J59" s="32">
        <v>26567964</v>
      </c>
    </row>
    <row r="60" spans="1:23" x14ac:dyDescent="0.25">
      <c r="A60" s="29">
        <v>40664</v>
      </c>
      <c r="B60" s="30">
        <v>5957596</v>
      </c>
      <c r="C60" s="27">
        <v>117</v>
      </c>
      <c r="D60" s="30">
        <v>4119250</v>
      </c>
      <c r="E60" s="30">
        <v>3423329</v>
      </c>
      <c r="F60" s="31">
        <v>350</v>
      </c>
      <c r="G60" s="30">
        <v>10879544</v>
      </c>
      <c r="H60" s="30">
        <v>15560179</v>
      </c>
      <c r="I60" s="30">
        <v>756</v>
      </c>
      <c r="J60" s="32">
        <v>26160111</v>
      </c>
    </row>
    <row r="61" spans="1:23" x14ac:dyDescent="0.25">
      <c r="A61" s="29">
        <v>40695</v>
      </c>
      <c r="B61" s="30">
        <v>5728342</v>
      </c>
      <c r="C61" s="27">
        <v>157</v>
      </c>
      <c r="D61" s="30">
        <v>5216347</v>
      </c>
      <c r="E61" s="30">
        <v>4100656</v>
      </c>
      <c r="F61" s="31">
        <v>374</v>
      </c>
      <c r="G61" s="30">
        <v>11039791</v>
      </c>
      <c r="H61" s="30">
        <v>15973156</v>
      </c>
      <c r="I61" s="30">
        <v>1083</v>
      </c>
      <c r="J61" s="32">
        <v>27732911</v>
      </c>
    </row>
    <row r="62" spans="1:23" ht="15" customHeight="1" x14ac:dyDescent="0.25">
      <c r="A62" s="29">
        <v>40725</v>
      </c>
      <c r="B62" s="30">
        <v>6659237</v>
      </c>
      <c r="C62" s="27">
        <v>140</v>
      </c>
      <c r="D62" s="30">
        <v>4639208</v>
      </c>
      <c r="E62" s="30">
        <v>3550532</v>
      </c>
      <c r="F62" s="31">
        <v>350</v>
      </c>
      <c r="G62" s="30">
        <v>10140758</v>
      </c>
      <c r="H62" s="30">
        <v>16293979</v>
      </c>
      <c r="I62" s="30">
        <v>1086</v>
      </c>
      <c r="J62" s="32">
        <v>26377054</v>
      </c>
      <c r="W62" s="40"/>
    </row>
    <row r="63" spans="1:23" ht="15" customHeight="1" x14ac:dyDescent="0.25">
      <c r="A63" s="37">
        <v>40756</v>
      </c>
      <c r="B63" s="30">
        <v>8727730</v>
      </c>
      <c r="C63" s="27">
        <v>164</v>
      </c>
      <c r="D63" s="30">
        <v>6513869</v>
      </c>
      <c r="E63" s="30">
        <v>4155352</v>
      </c>
      <c r="F63" s="31">
        <v>360</v>
      </c>
      <c r="G63" s="30">
        <v>10692675</v>
      </c>
      <c r="H63" s="30">
        <v>17564097</v>
      </c>
      <c r="I63" s="30">
        <v>1122</v>
      </c>
      <c r="J63" s="32">
        <v>29045999</v>
      </c>
      <c r="W63" s="40"/>
    </row>
    <row r="64" spans="1:23" ht="12.75" customHeight="1" x14ac:dyDescent="0.25">
      <c r="A64" s="37">
        <v>40787</v>
      </c>
      <c r="B64" s="30">
        <v>6491290</v>
      </c>
      <c r="C64" s="27">
        <v>147</v>
      </c>
      <c r="D64" s="30">
        <v>5241736</v>
      </c>
      <c r="E64" s="30">
        <v>3711676</v>
      </c>
      <c r="F64" s="31">
        <v>382</v>
      </c>
      <c r="G64" s="30">
        <v>10620098</v>
      </c>
      <c r="H64" s="30">
        <v>16133065</v>
      </c>
      <c r="I64" s="30">
        <v>1052</v>
      </c>
      <c r="J64" s="32">
        <v>27594206</v>
      </c>
      <c r="W64" s="40"/>
    </row>
    <row r="65" spans="1:23" x14ac:dyDescent="0.25">
      <c r="A65" s="37">
        <v>40817</v>
      </c>
      <c r="B65" s="27">
        <v>8940044</v>
      </c>
      <c r="C65" s="27">
        <v>157</v>
      </c>
      <c r="D65" s="30">
        <v>6288687</v>
      </c>
      <c r="E65" s="30">
        <v>4396014</v>
      </c>
      <c r="F65" s="31">
        <v>323</v>
      </c>
      <c r="G65" s="30">
        <v>9229725</v>
      </c>
      <c r="H65" s="30">
        <v>19739441</v>
      </c>
      <c r="I65" s="30">
        <v>1025</v>
      </c>
      <c r="J65" s="32">
        <v>28686848</v>
      </c>
    </row>
    <row r="66" spans="1:23" x14ac:dyDescent="0.25">
      <c r="A66" s="37">
        <v>40848</v>
      </c>
      <c r="B66" s="27">
        <v>8209754</v>
      </c>
      <c r="C66" s="27">
        <v>146</v>
      </c>
      <c r="D66" s="27">
        <v>5775106</v>
      </c>
      <c r="E66" s="30">
        <v>3854505</v>
      </c>
      <c r="F66" s="31">
        <v>355</v>
      </c>
      <c r="G66" s="30">
        <v>10775519</v>
      </c>
      <c r="H66" s="30">
        <v>18276893</v>
      </c>
      <c r="I66" s="30">
        <v>908</v>
      </c>
      <c r="J66" s="32">
        <v>28131170</v>
      </c>
    </row>
    <row r="67" spans="1:23" x14ac:dyDescent="0.25">
      <c r="A67" s="37">
        <v>40878</v>
      </c>
      <c r="B67" s="27">
        <v>8303654</v>
      </c>
      <c r="C67" s="27">
        <v>148</v>
      </c>
      <c r="D67" s="27">
        <v>6011773</v>
      </c>
      <c r="E67" s="30">
        <v>3027176</v>
      </c>
      <c r="F67" s="31">
        <v>338</v>
      </c>
      <c r="G67" s="30">
        <v>9762568</v>
      </c>
      <c r="H67" s="30">
        <v>17558068</v>
      </c>
      <c r="I67" s="30">
        <v>934</v>
      </c>
      <c r="J67" s="32">
        <v>27340401</v>
      </c>
    </row>
    <row r="68" spans="1:23" x14ac:dyDescent="0.25">
      <c r="A68" s="37">
        <v>40909</v>
      </c>
      <c r="B68" s="27">
        <v>8417549</v>
      </c>
      <c r="C68" s="27">
        <v>141</v>
      </c>
      <c r="D68" s="27">
        <v>5641518</v>
      </c>
      <c r="E68" s="30">
        <v>2135310</v>
      </c>
      <c r="F68" s="31">
        <v>315</v>
      </c>
      <c r="G68" s="30">
        <v>10245904</v>
      </c>
      <c r="H68" s="30">
        <v>17648348</v>
      </c>
      <c r="I68" s="30">
        <v>908</v>
      </c>
      <c r="J68" s="32">
        <v>28412729</v>
      </c>
    </row>
    <row r="69" spans="1:23" x14ac:dyDescent="0.25">
      <c r="A69" s="37">
        <v>40940</v>
      </c>
      <c r="B69" s="27">
        <v>7860519</v>
      </c>
      <c r="C69" s="27">
        <v>158</v>
      </c>
      <c r="D69" s="27">
        <v>6383874</v>
      </c>
      <c r="E69" s="30">
        <v>2402131</v>
      </c>
      <c r="F69" s="31">
        <v>327</v>
      </c>
      <c r="G69" s="30">
        <v>10487707</v>
      </c>
      <c r="H69" s="30">
        <v>14190455</v>
      </c>
      <c r="I69" s="30">
        <v>939</v>
      </c>
      <c r="J69" s="32">
        <v>28148157</v>
      </c>
    </row>
    <row r="70" spans="1:23" x14ac:dyDescent="0.25">
      <c r="A70" s="37">
        <v>40969</v>
      </c>
      <c r="B70" s="27">
        <v>6918735</v>
      </c>
      <c r="C70" s="27">
        <v>137</v>
      </c>
      <c r="D70" s="27">
        <v>5033219</v>
      </c>
      <c r="E70" s="30">
        <v>3550540</v>
      </c>
      <c r="F70" s="31">
        <v>299</v>
      </c>
      <c r="G70" s="30">
        <v>9155469</v>
      </c>
      <c r="H70" s="30">
        <v>18111603</v>
      </c>
      <c r="I70" s="30">
        <v>846</v>
      </c>
      <c r="J70" s="32">
        <v>25345248</v>
      </c>
    </row>
    <row r="71" spans="1:23" ht="13.5" customHeight="1" x14ac:dyDescent="0.25">
      <c r="A71" s="37">
        <v>41000</v>
      </c>
      <c r="B71" s="27">
        <v>7580418</v>
      </c>
      <c r="C71" s="27">
        <v>148</v>
      </c>
      <c r="D71" s="27">
        <v>5580202</v>
      </c>
      <c r="E71" s="30">
        <v>3361260</v>
      </c>
      <c r="F71" s="31">
        <v>310</v>
      </c>
      <c r="G71" s="30">
        <v>9395654</v>
      </c>
      <c r="H71" s="30">
        <v>18114145</v>
      </c>
      <c r="I71" s="30">
        <v>1064</v>
      </c>
      <c r="J71" s="32">
        <v>28814934</v>
      </c>
    </row>
    <row r="72" spans="1:23" x14ac:dyDescent="0.25">
      <c r="A72" s="37">
        <v>41030</v>
      </c>
      <c r="B72" s="27">
        <v>7552317</v>
      </c>
      <c r="C72" s="27">
        <v>136</v>
      </c>
      <c r="D72" s="27">
        <v>5111228</v>
      </c>
      <c r="E72" s="30">
        <v>4436116</v>
      </c>
      <c r="F72" s="31">
        <v>342</v>
      </c>
      <c r="G72" s="30">
        <v>9988964</v>
      </c>
      <c r="H72" s="30">
        <v>18839850</v>
      </c>
      <c r="I72" s="30">
        <v>980</v>
      </c>
      <c r="J72" s="32">
        <v>26595347</v>
      </c>
    </row>
    <row r="73" spans="1:23" x14ac:dyDescent="0.25">
      <c r="A73" s="37">
        <v>41061</v>
      </c>
      <c r="B73" s="27">
        <v>6239733</v>
      </c>
      <c r="C73" s="27">
        <v>124</v>
      </c>
      <c r="D73" s="27">
        <v>5003726</v>
      </c>
      <c r="E73" s="30">
        <v>4802213</v>
      </c>
      <c r="F73" s="31">
        <v>369</v>
      </c>
      <c r="G73" s="30">
        <v>11371975</v>
      </c>
      <c r="H73" s="30">
        <v>17383614</v>
      </c>
      <c r="I73" s="30">
        <v>982</v>
      </c>
      <c r="J73" s="32">
        <v>27989898</v>
      </c>
    </row>
    <row r="74" spans="1:23" x14ac:dyDescent="0.25">
      <c r="A74" s="37">
        <v>41091</v>
      </c>
      <c r="B74" s="27">
        <v>7476850</v>
      </c>
      <c r="C74" s="27">
        <v>114</v>
      </c>
      <c r="D74" s="27">
        <v>4876201</v>
      </c>
      <c r="E74" s="30">
        <v>2583562</v>
      </c>
      <c r="F74" s="31">
        <v>298</v>
      </c>
      <c r="G74" s="30">
        <v>9122221</v>
      </c>
      <c r="H74" s="30">
        <v>16785909</v>
      </c>
      <c r="I74" s="30">
        <v>770</v>
      </c>
      <c r="J74" s="32">
        <v>24350693</v>
      </c>
    </row>
    <row r="75" spans="1:23" x14ac:dyDescent="0.25">
      <c r="A75" s="37">
        <v>41122</v>
      </c>
      <c r="B75" s="27">
        <v>7854420</v>
      </c>
      <c r="C75" s="27">
        <v>125</v>
      </c>
      <c r="D75" s="27">
        <v>5153540</v>
      </c>
      <c r="E75" s="30">
        <v>4156439</v>
      </c>
      <c r="F75" s="31">
        <v>325</v>
      </c>
      <c r="G75" s="30">
        <v>9961503</v>
      </c>
      <c r="H75" s="30">
        <v>17361651</v>
      </c>
      <c r="I75" s="30">
        <v>846</v>
      </c>
      <c r="J75" s="32">
        <v>26215329</v>
      </c>
    </row>
    <row r="76" spans="1:23" x14ac:dyDescent="0.25">
      <c r="A76" s="37">
        <v>41153</v>
      </c>
      <c r="B76" s="27">
        <v>7575389</v>
      </c>
      <c r="C76" s="27">
        <v>131</v>
      </c>
      <c r="D76" s="27">
        <v>5409721</v>
      </c>
      <c r="E76" s="30">
        <v>4368266</v>
      </c>
      <c r="F76" s="31">
        <v>330</v>
      </c>
      <c r="G76" s="30">
        <v>9874273</v>
      </c>
      <c r="H76" s="30">
        <v>18328358</v>
      </c>
      <c r="I76" s="30">
        <v>907</v>
      </c>
      <c r="J76" s="32">
        <v>27463760</v>
      </c>
    </row>
    <row r="77" spans="1:23" x14ac:dyDescent="0.25">
      <c r="A77" s="37">
        <v>41183</v>
      </c>
      <c r="B77" s="27">
        <v>6929793</v>
      </c>
      <c r="C77" s="27">
        <v>141</v>
      </c>
      <c r="D77" s="27">
        <v>5776637</v>
      </c>
      <c r="E77" s="30">
        <v>4026438</v>
      </c>
      <c r="F77" s="31">
        <v>345</v>
      </c>
      <c r="G77" s="30">
        <v>10796013</v>
      </c>
      <c r="H77" s="30">
        <v>18104672</v>
      </c>
      <c r="I77" s="30">
        <v>932</v>
      </c>
      <c r="J77" s="32">
        <v>29227591</v>
      </c>
    </row>
    <row r="78" spans="1:23" x14ac:dyDescent="0.25">
      <c r="A78" s="37">
        <v>41214</v>
      </c>
      <c r="B78" s="27">
        <v>8340789</v>
      </c>
      <c r="C78" s="27">
        <v>151</v>
      </c>
      <c r="D78" s="27">
        <v>5710151</v>
      </c>
      <c r="E78" s="30">
        <v>3208960</v>
      </c>
      <c r="F78" s="31">
        <v>343</v>
      </c>
      <c r="G78" s="30">
        <v>10472677</v>
      </c>
      <c r="H78" s="30">
        <v>17813020</v>
      </c>
      <c r="I78" s="30">
        <v>942</v>
      </c>
      <c r="J78" s="32">
        <v>28534383</v>
      </c>
    </row>
    <row r="79" spans="1:23" ht="31.5" x14ac:dyDescent="0.25">
      <c r="A79" s="37">
        <v>41244</v>
      </c>
      <c r="B79" s="27">
        <v>7494086</v>
      </c>
      <c r="C79" s="27">
        <v>148</v>
      </c>
      <c r="D79" s="27">
        <v>6172247</v>
      </c>
      <c r="E79" s="30">
        <v>3945997</v>
      </c>
      <c r="F79" s="31">
        <v>332</v>
      </c>
      <c r="G79" s="30">
        <v>10500967</v>
      </c>
      <c r="H79" s="30">
        <v>17798798</v>
      </c>
      <c r="I79" s="30">
        <v>933</v>
      </c>
      <c r="J79" s="32">
        <v>29426476</v>
      </c>
      <c r="W79" s="47" t="str">
        <f>J3</f>
        <v>Gross Tonnage of Vessels</v>
      </c>
    </row>
    <row r="80" spans="1:23" x14ac:dyDescent="0.25">
      <c r="A80" s="37">
        <v>41275</v>
      </c>
      <c r="B80" s="27">
        <v>8190908</v>
      </c>
      <c r="C80" s="27">
        <v>138</v>
      </c>
      <c r="D80" s="27">
        <v>5274428</v>
      </c>
      <c r="E80" s="30">
        <v>3529552</v>
      </c>
      <c r="F80" s="31">
        <v>308</v>
      </c>
      <c r="G80" s="30">
        <v>9850639</v>
      </c>
      <c r="H80" s="30">
        <v>17386170</v>
      </c>
      <c r="I80" s="30">
        <v>916</v>
      </c>
      <c r="J80" s="32">
        <v>28209733</v>
      </c>
    </row>
    <row r="81" spans="1:36" ht="15" customHeight="1" x14ac:dyDescent="0.25">
      <c r="A81" s="37">
        <v>41306</v>
      </c>
      <c r="B81" s="27">
        <v>7443194</v>
      </c>
      <c r="C81" s="27">
        <v>168</v>
      </c>
      <c r="D81" s="27">
        <v>6700504</v>
      </c>
      <c r="E81" s="30">
        <v>3764048</v>
      </c>
      <c r="F81" s="31">
        <v>334</v>
      </c>
      <c r="G81" s="30">
        <v>11275913</v>
      </c>
      <c r="H81" s="30">
        <v>17203101</v>
      </c>
      <c r="I81" s="30">
        <v>991</v>
      </c>
      <c r="J81" s="32">
        <v>31797474</v>
      </c>
    </row>
    <row r="82" spans="1:36" ht="15" customHeight="1" x14ac:dyDescent="0.25">
      <c r="A82" s="37">
        <v>41334</v>
      </c>
      <c r="B82" s="27">
        <v>9135026</v>
      </c>
      <c r="C82" s="27">
        <v>152</v>
      </c>
      <c r="D82" s="27">
        <v>6145146</v>
      </c>
      <c r="E82" s="30">
        <v>3664795</v>
      </c>
      <c r="F82" s="31">
        <v>298</v>
      </c>
      <c r="G82" s="30">
        <v>9664887</v>
      </c>
      <c r="H82" s="30">
        <v>18754341</v>
      </c>
      <c r="I82" s="30">
        <v>925</v>
      </c>
      <c r="J82" s="32">
        <v>28185450</v>
      </c>
    </row>
    <row r="83" spans="1:36" ht="15" customHeight="1" x14ac:dyDescent="0.25">
      <c r="A83" s="37">
        <v>41365</v>
      </c>
      <c r="B83" s="27">
        <v>7792493</v>
      </c>
      <c r="C83" s="27">
        <v>155</v>
      </c>
      <c r="D83" s="27">
        <v>5968447</v>
      </c>
      <c r="E83" s="30">
        <v>4007485</v>
      </c>
      <c r="F83" s="31">
        <v>331</v>
      </c>
      <c r="G83" s="30">
        <v>10316081</v>
      </c>
      <c r="H83" s="30">
        <v>18624393</v>
      </c>
      <c r="I83" s="30">
        <v>611</v>
      </c>
      <c r="J83" s="32">
        <v>25284570</v>
      </c>
    </row>
    <row r="84" spans="1:36" ht="15" customHeight="1" x14ac:dyDescent="0.25">
      <c r="A84" s="37">
        <v>41395</v>
      </c>
      <c r="B84" s="27">
        <v>6712626</v>
      </c>
      <c r="C84" s="27">
        <v>144</v>
      </c>
      <c r="D84" s="27">
        <v>6355723</v>
      </c>
      <c r="E84" s="30">
        <v>3033387</v>
      </c>
      <c r="F84" s="31">
        <v>330</v>
      </c>
      <c r="G84" s="30">
        <v>10112708</v>
      </c>
      <c r="H84" s="30">
        <v>16357377</v>
      </c>
      <c r="I84" s="30">
        <v>907</v>
      </c>
      <c r="J84" s="32">
        <v>28917472</v>
      </c>
    </row>
    <row r="85" spans="1:36" ht="15" customHeight="1" x14ac:dyDescent="0.25">
      <c r="A85" s="37">
        <v>41426</v>
      </c>
      <c r="B85" s="27">
        <v>6657624</v>
      </c>
      <c r="C85" s="27">
        <v>146</v>
      </c>
      <c r="D85" s="27">
        <v>5631207</v>
      </c>
      <c r="E85" s="30">
        <v>3122472</v>
      </c>
      <c r="F85" s="31">
        <v>340</v>
      </c>
      <c r="G85" s="30">
        <v>10506771</v>
      </c>
      <c r="H85" s="30">
        <v>15752599</v>
      </c>
      <c r="I85" s="30">
        <v>760</v>
      </c>
      <c r="J85" s="32">
        <v>28531386</v>
      </c>
    </row>
    <row r="86" spans="1:36" ht="15" customHeight="1" x14ac:dyDescent="0.25">
      <c r="A86" s="37">
        <v>41456</v>
      </c>
      <c r="B86" s="27">
        <v>8064696</v>
      </c>
      <c r="C86" s="27">
        <v>146</v>
      </c>
      <c r="D86" s="27">
        <v>5856986</v>
      </c>
      <c r="E86" s="30">
        <v>4475497</v>
      </c>
      <c r="F86" s="31">
        <v>321</v>
      </c>
      <c r="G86" s="30">
        <v>9912363</v>
      </c>
      <c r="H86" s="30">
        <v>19413617</v>
      </c>
      <c r="I86" s="30">
        <v>922</v>
      </c>
      <c r="J86" s="32">
        <v>28947794</v>
      </c>
    </row>
    <row r="87" spans="1:36" ht="15" customHeight="1" x14ac:dyDescent="0.25">
      <c r="A87" s="37">
        <v>41487</v>
      </c>
      <c r="B87" s="27">
        <v>7454985</v>
      </c>
      <c r="C87" s="27">
        <v>142</v>
      </c>
      <c r="D87" s="27">
        <v>5327444</v>
      </c>
      <c r="E87" s="30">
        <v>4333708</v>
      </c>
      <c r="F87" s="31">
        <v>369</v>
      </c>
      <c r="G87" s="30">
        <v>11419676</v>
      </c>
      <c r="H87" s="30">
        <v>17817802</v>
      </c>
      <c r="I87" s="30">
        <v>1026</v>
      </c>
      <c r="J87" s="32">
        <v>30466559</v>
      </c>
    </row>
    <row r="88" spans="1:36" ht="15" customHeight="1" x14ac:dyDescent="0.25">
      <c r="A88" s="37">
        <v>41518</v>
      </c>
      <c r="B88" s="27">
        <v>7421111</v>
      </c>
      <c r="C88" s="27">
        <v>162</v>
      </c>
      <c r="D88" s="27">
        <v>5881230</v>
      </c>
      <c r="E88" s="30">
        <v>4250410</v>
      </c>
      <c r="F88" s="31">
        <v>354</v>
      </c>
      <c r="G88" s="30">
        <v>10979271</v>
      </c>
      <c r="H88" s="30">
        <v>18279078</v>
      </c>
      <c r="I88" s="30">
        <v>1058</v>
      </c>
      <c r="J88" s="32">
        <v>31070515</v>
      </c>
    </row>
    <row r="89" spans="1:36" ht="15" customHeight="1" x14ac:dyDescent="0.25">
      <c r="A89" s="37">
        <v>41548</v>
      </c>
      <c r="B89" s="27">
        <v>8842458</v>
      </c>
      <c r="C89" s="27">
        <v>174</v>
      </c>
      <c r="D89" s="27">
        <v>6584959</v>
      </c>
      <c r="E89" s="30">
        <v>3874840</v>
      </c>
      <c r="F89" s="31">
        <v>320</v>
      </c>
      <c r="G89" s="30">
        <v>10271810</v>
      </c>
      <c r="H89" s="30">
        <v>18829314</v>
      </c>
      <c r="I89" s="30">
        <v>998</v>
      </c>
      <c r="J89" s="32">
        <v>30631328</v>
      </c>
    </row>
    <row r="90" spans="1:36" ht="15" customHeight="1" x14ac:dyDescent="0.25">
      <c r="A90" s="37">
        <v>41579</v>
      </c>
      <c r="B90" s="27">
        <v>8340298</v>
      </c>
      <c r="C90" s="27">
        <v>161</v>
      </c>
      <c r="D90" s="27">
        <v>6023943</v>
      </c>
      <c r="E90" s="30">
        <v>3393230</v>
      </c>
      <c r="F90" s="31">
        <v>338</v>
      </c>
      <c r="G90" s="30">
        <v>11200766</v>
      </c>
      <c r="H90" s="30">
        <f>AVERAGE(H87:H89)</f>
        <v>18308731.333333332</v>
      </c>
      <c r="I90" s="30">
        <f>AVERAGE(I87:I89)</f>
        <v>1027.3333333333333</v>
      </c>
      <c r="J90" s="32">
        <f>AVERAGE(J87:J89)</f>
        <v>30722800.666666668</v>
      </c>
    </row>
    <row r="91" spans="1:36" ht="15" customHeight="1" x14ac:dyDescent="0.25">
      <c r="A91" s="37">
        <v>41609</v>
      </c>
      <c r="B91" s="27">
        <v>8449686</v>
      </c>
      <c r="C91" s="27">
        <v>148</v>
      </c>
      <c r="D91" s="27">
        <v>4149490</v>
      </c>
      <c r="E91" s="30">
        <v>3380198</v>
      </c>
      <c r="F91" s="31">
        <v>315</v>
      </c>
      <c r="G91" s="30">
        <v>10794282</v>
      </c>
      <c r="H91" s="30">
        <v>17842310</v>
      </c>
      <c r="I91" s="30">
        <v>931</v>
      </c>
      <c r="J91" s="32">
        <v>30374663</v>
      </c>
    </row>
    <row r="92" spans="1:36" ht="15" customHeight="1" x14ac:dyDescent="0.25">
      <c r="A92" s="37">
        <v>41640</v>
      </c>
      <c r="B92" s="27">
        <v>7357424</v>
      </c>
      <c r="C92" s="27">
        <v>148</v>
      </c>
      <c r="D92" s="27">
        <v>6043465</v>
      </c>
      <c r="E92" s="30">
        <v>4605574</v>
      </c>
      <c r="F92" s="31">
        <v>311</v>
      </c>
      <c r="G92" s="30">
        <v>10880108</v>
      </c>
      <c r="H92" s="30">
        <v>18263437</v>
      </c>
      <c r="I92" s="30">
        <v>926</v>
      </c>
      <c r="J92" s="32">
        <v>30004809</v>
      </c>
    </row>
    <row r="93" spans="1:36" ht="15" customHeight="1" x14ac:dyDescent="0.25">
      <c r="A93" s="37">
        <v>41671</v>
      </c>
      <c r="B93" s="27">
        <v>7173726</v>
      </c>
      <c r="C93" s="27">
        <v>149</v>
      </c>
      <c r="D93" s="27">
        <v>5599987</v>
      </c>
      <c r="E93" s="30">
        <v>3309882</v>
      </c>
      <c r="F93" s="31">
        <v>343</v>
      </c>
      <c r="G93" s="30">
        <v>11842566</v>
      </c>
      <c r="H93" s="30">
        <v>17204219</v>
      </c>
      <c r="I93" s="30">
        <v>998</v>
      </c>
      <c r="J93" s="32">
        <v>31833090</v>
      </c>
    </row>
    <row r="94" spans="1:36" ht="15" customHeight="1" x14ac:dyDescent="0.25">
      <c r="A94" s="37">
        <v>41699</v>
      </c>
      <c r="B94" s="27">
        <v>7471990</v>
      </c>
      <c r="C94" s="27">
        <v>148</v>
      </c>
      <c r="D94" s="27">
        <v>6126619</v>
      </c>
      <c r="E94" s="30">
        <v>3421628</v>
      </c>
      <c r="F94" s="31">
        <v>308</v>
      </c>
      <c r="G94" s="30">
        <v>10151232</v>
      </c>
      <c r="H94" s="30">
        <v>16628604</v>
      </c>
      <c r="I94" s="30">
        <v>976</v>
      </c>
      <c r="J94" s="32">
        <v>29531368</v>
      </c>
      <c r="K94" s="17"/>
      <c r="L94" s="17"/>
      <c r="M94" s="17"/>
      <c r="N94" s="17"/>
      <c r="O94" s="17"/>
      <c r="P94" s="17"/>
      <c r="Q94" s="17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</row>
    <row r="95" spans="1:36" ht="15" customHeight="1" x14ac:dyDescent="0.25">
      <c r="A95" s="37">
        <v>41730</v>
      </c>
      <c r="B95" s="27">
        <v>7965105</v>
      </c>
      <c r="C95" s="27">
        <v>159</v>
      </c>
      <c r="D95" s="27">
        <v>5855202</v>
      </c>
      <c r="E95" s="30">
        <v>4165701</v>
      </c>
      <c r="F95" s="31">
        <v>336</v>
      </c>
      <c r="G95" s="30">
        <v>10729191</v>
      </c>
      <c r="H95" s="30">
        <v>19582637</v>
      </c>
      <c r="I95" s="30">
        <v>1194</v>
      </c>
      <c r="J95" s="32">
        <v>30688456</v>
      </c>
    </row>
    <row r="96" spans="1:36" ht="15" customHeight="1" x14ac:dyDescent="0.25">
      <c r="A96" s="37">
        <v>41760</v>
      </c>
      <c r="B96" s="27">
        <v>8095707</v>
      </c>
      <c r="C96" s="27">
        <v>167</v>
      </c>
      <c r="D96" s="27">
        <v>6318795</v>
      </c>
      <c r="E96" s="30">
        <v>3557100</v>
      </c>
      <c r="F96" s="31">
        <v>309</v>
      </c>
      <c r="G96" s="30">
        <v>10583551</v>
      </c>
      <c r="H96" s="30">
        <v>17951982</v>
      </c>
      <c r="I96" s="30">
        <v>950</v>
      </c>
      <c r="J96" s="32">
        <v>30252131</v>
      </c>
    </row>
    <row r="97" spans="1:17" ht="15" customHeight="1" x14ac:dyDescent="0.25">
      <c r="A97" s="37">
        <v>41791</v>
      </c>
      <c r="B97" s="27">
        <v>6522394</v>
      </c>
      <c r="C97" s="27">
        <v>140</v>
      </c>
      <c r="D97" s="27">
        <v>4991124</v>
      </c>
      <c r="E97" s="30">
        <v>3333063</v>
      </c>
      <c r="F97" s="31">
        <v>300</v>
      </c>
      <c r="G97" s="30">
        <v>10105382</v>
      </c>
      <c r="H97" s="30">
        <v>16061636</v>
      </c>
      <c r="I97" s="30">
        <v>1053</v>
      </c>
      <c r="J97" s="32">
        <v>29397125</v>
      </c>
    </row>
    <row r="98" spans="1:17" ht="15" customHeight="1" x14ac:dyDescent="0.25">
      <c r="A98" s="37">
        <v>41821</v>
      </c>
      <c r="B98" s="27">
        <v>8095707</v>
      </c>
      <c r="C98" s="27">
        <v>157</v>
      </c>
      <c r="D98" s="27">
        <v>5499826</v>
      </c>
      <c r="E98" s="30">
        <v>3557100</v>
      </c>
      <c r="F98" s="31">
        <v>320</v>
      </c>
      <c r="G98" s="30">
        <v>10965916</v>
      </c>
      <c r="H98" s="30">
        <v>17951982</v>
      </c>
      <c r="I98" s="30">
        <v>1067</v>
      </c>
      <c r="J98" s="32">
        <v>30252228</v>
      </c>
    </row>
    <row r="99" spans="1:17" ht="15" customHeight="1" x14ac:dyDescent="0.25">
      <c r="A99" s="37">
        <v>41852</v>
      </c>
      <c r="B99" s="27">
        <v>8725647</v>
      </c>
      <c r="C99" s="27">
        <v>154</v>
      </c>
      <c r="D99" s="27">
        <v>6335205</v>
      </c>
      <c r="E99" s="30">
        <v>2981879</v>
      </c>
      <c r="F99" s="31">
        <v>328</v>
      </c>
      <c r="G99" s="30">
        <v>11306212</v>
      </c>
      <c r="H99" s="30">
        <v>17080012</v>
      </c>
      <c r="I99" s="30">
        <v>1019</v>
      </c>
      <c r="J99" s="32">
        <v>31521202</v>
      </c>
    </row>
    <row r="100" spans="1:17" ht="15" customHeight="1" x14ac:dyDescent="0.25">
      <c r="A100" s="37">
        <v>41883</v>
      </c>
      <c r="B100" s="27">
        <v>8331172</v>
      </c>
      <c r="C100" s="27">
        <v>168</v>
      </c>
      <c r="D100" s="27">
        <v>6559932</v>
      </c>
      <c r="E100" s="30">
        <v>4578789</v>
      </c>
      <c r="F100" s="31">
        <v>345</v>
      </c>
      <c r="G100" s="30">
        <v>12002176</v>
      </c>
      <c r="H100" s="30">
        <v>19889136</v>
      </c>
      <c r="I100" s="30">
        <v>1063</v>
      </c>
      <c r="J100" s="32">
        <v>33719327</v>
      </c>
    </row>
    <row r="101" spans="1:17" ht="15" customHeight="1" x14ac:dyDescent="0.25">
      <c r="A101" s="37">
        <v>41913</v>
      </c>
      <c r="B101" s="27">
        <v>8392197</v>
      </c>
      <c r="C101" s="27">
        <v>163</v>
      </c>
      <c r="D101" s="27">
        <v>5957199</v>
      </c>
      <c r="E101" s="30">
        <v>3883662</v>
      </c>
      <c r="F101" s="31">
        <v>345</v>
      </c>
      <c r="G101" s="30">
        <v>11949314</v>
      </c>
      <c r="H101" s="30">
        <v>20364339</v>
      </c>
      <c r="I101" s="30">
        <v>1015</v>
      </c>
      <c r="J101" s="32">
        <v>32229103</v>
      </c>
    </row>
    <row r="102" spans="1:17" ht="15" customHeight="1" x14ac:dyDescent="0.25">
      <c r="A102" s="37">
        <v>41944</v>
      </c>
      <c r="B102" s="27">
        <v>9160673</v>
      </c>
      <c r="C102" s="27">
        <v>186</v>
      </c>
      <c r="D102" s="27">
        <v>6830339</v>
      </c>
      <c r="E102" s="30">
        <v>3330232</v>
      </c>
      <c r="F102" s="31">
        <v>366</v>
      </c>
      <c r="G102" s="30">
        <v>12944157</v>
      </c>
      <c r="H102" s="30">
        <v>19975638</v>
      </c>
      <c r="I102" s="30">
        <v>1053</v>
      </c>
      <c r="J102" s="32">
        <v>35040979</v>
      </c>
    </row>
    <row r="103" spans="1:17" ht="17.25" customHeight="1" x14ac:dyDescent="0.25">
      <c r="A103" s="37">
        <v>41974</v>
      </c>
      <c r="B103" s="27">
        <v>8111094</v>
      </c>
      <c r="C103" s="27">
        <v>183</v>
      </c>
      <c r="D103" s="27">
        <v>6723103</v>
      </c>
      <c r="E103" s="30">
        <v>3891414</v>
      </c>
      <c r="F103" s="31">
        <v>352</v>
      </c>
      <c r="G103" s="30">
        <v>12002176</v>
      </c>
      <c r="H103" s="30">
        <v>19205425</v>
      </c>
      <c r="I103" s="30">
        <v>1002</v>
      </c>
      <c r="J103" s="32">
        <v>31975645</v>
      </c>
    </row>
    <row r="104" spans="1:17" s="41" customFormat="1" ht="15" customHeight="1" x14ac:dyDescent="0.25">
      <c r="A104" s="37">
        <v>42005</v>
      </c>
      <c r="B104" s="27">
        <f t="shared" ref="B104:G104" si="9">AVERAGE(B98:B103)</f>
        <v>8469415</v>
      </c>
      <c r="C104" s="27">
        <f t="shared" si="9"/>
        <v>168.5</v>
      </c>
      <c r="D104" s="27">
        <f t="shared" si="9"/>
        <v>6317600.666666667</v>
      </c>
      <c r="E104" s="27">
        <f t="shared" si="9"/>
        <v>3703846</v>
      </c>
      <c r="F104" s="27">
        <f t="shared" si="9"/>
        <v>342.66666666666669</v>
      </c>
      <c r="G104" s="27">
        <f t="shared" si="9"/>
        <v>11861658.5</v>
      </c>
      <c r="H104" s="30">
        <f>AVERAGE(H97:H103)</f>
        <v>18646881.142857142</v>
      </c>
      <c r="I104" s="30">
        <f t="shared" ref="I104:J104" si="10">AVERAGE(I97:I103)</f>
        <v>1038.8571428571429</v>
      </c>
      <c r="J104" s="32">
        <f t="shared" si="10"/>
        <v>32019372.714285713</v>
      </c>
      <c r="K104" s="17"/>
      <c r="L104" s="17"/>
      <c r="M104" s="17"/>
      <c r="N104" s="17"/>
      <c r="O104" s="17"/>
      <c r="P104" s="17"/>
      <c r="Q104" s="17"/>
    </row>
    <row r="105" spans="1:17" s="41" customFormat="1" ht="15" customHeight="1" x14ac:dyDescent="0.25">
      <c r="A105" s="37">
        <v>42036</v>
      </c>
      <c r="B105" s="27">
        <f>AVERAGE(B99:B104)</f>
        <v>8531699.666666666</v>
      </c>
      <c r="C105" s="27">
        <v>179</v>
      </c>
      <c r="D105" s="27">
        <v>6926514</v>
      </c>
      <c r="E105" s="27">
        <f>AVERAGE(E99:E104)</f>
        <v>3728303.6666666665</v>
      </c>
      <c r="F105" s="31">
        <v>357</v>
      </c>
      <c r="G105" s="30">
        <v>13547097</v>
      </c>
      <c r="H105" s="30">
        <f>AVERAGE(H98:H104)</f>
        <v>19016201.877551019</v>
      </c>
      <c r="I105" s="30">
        <v>1034</v>
      </c>
      <c r="J105" s="32">
        <v>35373035</v>
      </c>
      <c r="K105" s="17"/>
      <c r="L105" s="17"/>
      <c r="M105" s="17"/>
      <c r="N105" s="17"/>
      <c r="O105" s="17"/>
      <c r="P105" s="17"/>
      <c r="Q105" s="17"/>
    </row>
    <row r="106" spans="1:17" s="41" customFormat="1" ht="15" customHeight="1" x14ac:dyDescent="0.25">
      <c r="A106" s="37">
        <v>42064</v>
      </c>
      <c r="B106" s="27">
        <v>7904890</v>
      </c>
      <c r="C106" s="27">
        <v>158</v>
      </c>
      <c r="D106" s="27">
        <v>6093597</v>
      </c>
      <c r="E106" s="27">
        <v>3566662</v>
      </c>
      <c r="F106" s="31">
        <v>293</v>
      </c>
      <c r="G106" s="30">
        <v>10369594</v>
      </c>
      <c r="H106" s="30">
        <v>18649346</v>
      </c>
      <c r="I106" s="30">
        <v>893</v>
      </c>
      <c r="J106" s="32">
        <v>30623884</v>
      </c>
      <c r="K106" s="17"/>
      <c r="L106" s="17"/>
      <c r="M106" s="17"/>
      <c r="N106" s="17"/>
      <c r="O106" s="17"/>
      <c r="P106" s="17"/>
      <c r="Q106" s="17"/>
    </row>
    <row r="107" spans="1:17" s="41" customFormat="1" ht="15" customHeight="1" x14ac:dyDescent="0.25">
      <c r="A107" s="37">
        <v>42109</v>
      </c>
      <c r="B107" s="27">
        <v>7928131</v>
      </c>
      <c r="C107" s="27">
        <v>158</v>
      </c>
      <c r="D107" s="27">
        <v>6093597</v>
      </c>
      <c r="E107" s="27">
        <v>3566662</v>
      </c>
      <c r="F107" s="31">
        <v>293</v>
      </c>
      <c r="G107" s="30">
        <v>10369594</v>
      </c>
      <c r="H107" s="30">
        <v>18649346</v>
      </c>
      <c r="I107" s="30">
        <v>893</v>
      </c>
      <c r="J107" s="32">
        <v>30623884</v>
      </c>
      <c r="K107" s="17"/>
      <c r="L107" s="17"/>
      <c r="M107" s="17"/>
      <c r="N107" s="17"/>
      <c r="O107" s="17"/>
      <c r="P107" s="17"/>
      <c r="Q107" s="17"/>
    </row>
    <row r="108" spans="1:17" s="41" customFormat="1" ht="15" customHeight="1" x14ac:dyDescent="0.25">
      <c r="A108" s="37">
        <v>42139</v>
      </c>
      <c r="B108" s="27">
        <f>AVERAGE(B102:B107)</f>
        <v>8350983.7777777771</v>
      </c>
      <c r="C108" s="27">
        <f t="shared" ref="C108:J108" si="11">AVERAGE(C102:C107)</f>
        <v>172.08333333333334</v>
      </c>
      <c r="D108" s="27">
        <f t="shared" si="11"/>
        <v>6497458.444444445</v>
      </c>
      <c r="E108" s="27">
        <f t="shared" si="11"/>
        <v>3631186.6111111105</v>
      </c>
      <c r="F108" s="27">
        <f t="shared" si="11"/>
        <v>333.94444444444446</v>
      </c>
      <c r="G108" s="27">
        <f t="shared" si="11"/>
        <v>11849046.083333334</v>
      </c>
      <c r="H108" s="27">
        <f t="shared" si="11"/>
        <v>19023806.336734693</v>
      </c>
      <c r="I108" s="27">
        <f t="shared" si="11"/>
        <v>985.64285714285722</v>
      </c>
      <c r="J108" s="27">
        <f t="shared" si="11"/>
        <v>32609466.619047623</v>
      </c>
      <c r="K108" s="17"/>
      <c r="L108" s="17"/>
      <c r="M108" s="17"/>
      <c r="N108" s="17"/>
      <c r="O108" s="17"/>
      <c r="P108" s="17"/>
      <c r="Q108" s="17"/>
    </row>
    <row r="109" spans="1:17" s="41" customFormat="1" ht="15" customHeight="1" x14ac:dyDescent="0.25">
      <c r="A109" s="37">
        <v>42170</v>
      </c>
      <c r="B109" s="27">
        <f t="shared" ref="B109:B111" si="12">AVERAGE(B103:B108)</f>
        <v>8216035.5740740737</v>
      </c>
      <c r="C109" s="27">
        <f t="shared" ref="C109:C111" si="13">AVERAGE(C103:C108)</f>
        <v>169.76388888888889</v>
      </c>
      <c r="D109" s="27">
        <f t="shared" ref="D109:D111" si="14">AVERAGE(D103:D108)</f>
        <v>6441978.3518518517</v>
      </c>
      <c r="E109" s="27">
        <f t="shared" ref="E109:E111" si="15">AVERAGE(E103:E108)</f>
        <v>3681345.7129629627</v>
      </c>
      <c r="F109" s="27">
        <f t="shared" ref="F109:F111" si="16">AVERAGE(F103:F108)</f>
        <v>328.6018518518519</v>
      </c>
      <c r="G109" s="27">
        <f t="shared" ref="G109:G111" si="17">AVERAGE(G103:G108)</f>
        <v>11666527.597222222</v>
      </c>
      <c r="H109" s="27">
        <f t="shared" ref="H109:H111" si="18">AVERAGE(H103:H108)</f>
        <v>18865167.726190474</v>
      </c>
      <c r="I109" s="27">
        <f t="shared" ref="I109:I111" si="19">AVERAGE(I103:I108)</f>
        <v>974.41666666666663</v>
      </c>
      <c r="J109" s="27">
        <f t="shared" ref="J109:J111" si="20">AVERAGE(J103:J108)</f>
        <v>32204214.555555556</v>
      </c>
      <c r="K109" s="17"/>
      <c r="L109" s="17"/>
      <c r="M109" s="17"/>
      <c r="N109" s="17"/>
      <c r="O109" s="17"/>
      <c r="P109" s="17"/>
      <c r="Q109" s="17"/>
    </row>
    <row r="110" spans="1:17" s="41" customFormat="1" ht="15" customHeight="1" x14ac:dyDescent="0.25">
      <c r="A110" s="37">
        <v>42200</v>
      </c>
      <c r="B110" s="27">
        <f t="shared" si="12"/>
        <v>8233525.8364197528</v>
      </c>
      <c r="C110" s="27">
        <f t="shared" si="13"/>
        <v>167.55787037037038</v>
      </c>
      <c r="D110" s="27">
        <f t="shared" si="14"/>
        <v>6395124.2438271604</v>
      </c>
      <c r="E110" s="27">
        <f t="shared" si="15"/>
        <v>3646334.3317901231</v>
      </c>
      <c r="F110" s="27">
        <f t="shared" si="16"/>
        <v>324.70216049382719</v>
      </c>
      <c r="G110" s="27">
        <f t="shared" si="17"/>
        <v>11610586.196759259</v>
      </c>
      <c r="H110" s="27">
        <f t="shared" si="18"/>
        <v>18808458.180555556</v>
      </c>
      <c r="I110" s="27">
        <f t="shared" si="19"/>
        <v>969.81944444444446</v>
      </c>
      <c r="J110" s="27">
        <f t="shared" si="20"/>
        <v>32242309.481481481</v>
      </c>
      <c r="K110" s="17"/>
      <c r="L110" s="17"/>
      <c r="M110" s="17"/>
      <c r="N110" s="17"/>
      <c r="O110" s="17"/>
      <c r="P110" s="17"/>
      <c r="Q110" s="17"/>
    </row>
    <row r="111" spans="1:17" s="41" customFormat="1" ht="15" customHeight="1" x14ac:dyDescent="0.25">
      <c r="A111" s="37">
        <v>42231</v>
      </c>
      <c r="B111" s="27">
        <f t="shared" si="12"/>
        <v>8194210.9758230448</v>
      </c>
      <c r="C111" s="27">
        <f t="shared" si="13"/>
        <v>167.4008487654321</v>
      </c>
      <c r="D111" s="27">
        <f t="shared" si="14"/>
        <v>6408044.8400205756</v>
      </c>
      <c r="E111" s="27">
        <f t="shared" si="15"/>
        <v>3636749.0537551437</v>
      </c>
      <c r="F111" s="27">
        <f t="shared" si="16"/>
        <v>321.70807613168728</v>
      </c>
      <c r="G111" s="27">
        <f t="shared" si="17"/>
        <v>11568740.812885804</v>
      </c>
      <c r="H111" s="27">
        <f t="shared" si="18"/>
        <v>18835387.686838623</v>
      </c>
      <c r="I111" s="27">
        <f t="shared" si="19"/>
        <v>958.31316137566137</v>
      </c>
      <c r="J111" s="27">
        <f t="shared" si="20"/>
        <v>32279465.609347448</v>
      </c>
      <c r="K111" s="17"/>
      <c r="L111" s="17"/>
      <c r="M111" s="17"/>
      <c r="N111" s="17"/>
      <c r="O111" s="17"/>
      <c r="P111" s="17"/>
      <c r="Q111" s="17"/>
    </row>
    <row r="112" spans="1:17" s="41" customFormat="1" ht="15" customHeight="1" x14ac:dyDescent="0.25">
      <c r="A112" s="37">
        <v>42262</v>
      </c>
      <c r="B112" s="27">
        <v>8630018</v>
      </c>
      <c r="C112" s="27">
        <v>183</v>
      </c>
      <c r="D112" s="27">
        <v>6702498</v>
      </c>
      <c r="E112" s="27">
        <v>3726727</v>
      </c>
      <c r="F112" s="27">
        <v>355</v>
      </c>
      <c r="G112" s="27">
        <v>12313671</v>
      </c>
      <c r="H112" s="27">
        <v>18950844</v>
      </c>
      <c r="I112" s="27">
        <v>967</v>
      </c>
      <c r="J112" s="27">
        <v>34088508</v>
      </c>
      <c r="K112" s="17"/>
      <c r="L112" s="17"/>
      <c r="M112" s="17"/>
      <c r="N112" s="17"/>
      <c r="O112" s="17"/>
      <c r="P112" s="17"/>
      <c r="Q112" s="17"/>
    </row>
    <row r="113" spans="1:11" ht="24" thickBot="1" x14ac:dyDescent="0.4">
      <c r="A113" s="2"/>
      <c r="B113" s="1" t="s">
        <v>16</v>
      </c>
      <c r="D113" s="1" t="s">
        <v>16</v>
      </c>
      <c r="J113" s="42"/>
      <c r="K113" s="39"/>
    </row>
    <row r="114" spans="1:11" ht="31.5" customHeight="1" thickBot="1" x14ac:dyDescent="0.3">
      <c r="A114" s="64" t="s">
        <v>3</v>
      </c>
      <c r="B114" s="65"/>
      <c r="C114" s="65"/>
      <c r="D114" s="65"/>
      <c r="E114" s="65"/>
      <c r="F114" s="65"/>
      <c r="G114" s="65"/>
      <c r="H114" s="65"/>
      <c r="I114" s="65"/>
      <c r="J114" s="66"/>
    </row>
    <row r="115" spans="1:11" ht="21" x14ac:dyDescent="0.25">
      <c r="A115" s="15"/>
      <c r="B115" s="61" t="str">
        <f>B2</f>
        <v>Richards Bay</v>
      </c>
      <c r="C115" s="62"/>
      <c r="D115" s="63"/>
      <c r="E115" s="61" t="str">
        <f>E2</f>
        <v>Durban</v>
      </c>
      <c r="F115" s="62"/>
      <c r="G115" s="63"/>
      <c r="H115" s="61" t="str">
        <f>H2</f>
        <v xml:space="preserve">Total - SA </v>
      </c>
      <c r="I115" s="62"/>
      <c r="J115" s="63"/>
    </row>
    <row r="116" spans="1:11" ht="30.75" thickBot="1" x14ac:dyDescent="0.3">
      <c r="A116" s="16"/>
      <c r="B116" s="12" t="str">
        <f>B3</f>
        <v>Total Cargo Handled (metric tonnes)</v>
      </c>
      <c r="C116" s="13" t="str">
        <f>C3</f>
        <v>Total Number of Vessels</v>
      </c>
      <c r="D116" s="14" t="str">
        <f>D3</f>
        <v>Gross Tonnage of Vessels</v>
      </c>
      <c r="E116" s="12" t="str">
        <f>E3</f>
        <v>Total Cargo Handled (metric tonnes)</v>
      </c>
      <c r="F116" s="13" t="str">
        <f>F3</f>
        <v>Total Number of Vessels</v>
      </c>
      <c r="G116" s="14" t="str">
        <f>G3</f>
        <v>Gross Tonnage of Vessels</v>
      </c>
      <c r="H116" s="12" t="str">
        <f>H3</f>
        <v>Total Cargo Handled (metric tonnes)</v>
      </c>
      <c r="I116" s="13" t="str">
        <f>I3</f>
        <v>Total Number of Vessels</v>
      </c>
      <c r="J116" s="14" t="str">
        <f>J3</f>
        <v>Gross Tonnage of Vessels</v>
      </c>
    </row>
    <row r="117" spans="1:11" x14ac:dyDescent="0.25">
      <c r="A117" s="1">
        <v>2004</v>
      </c>
      <c r="B117" s="11">
        <f t="shared" ref="B117:J117" si="21">(B5-B4)/B4*100</f>
        <v>-2.4023230429724385</v>
      </c>
      <c r="C117" s="11">
        <f t="shared" si="21"/>
        <v>0</v>
      </c>
      <c r="D117" s="11">
        <f t="shared" si="21"/>
        <v>1.0833825998735664</v>
      </c>
      <c r="E117" s="11">
        <f t="shared" si="21"/>
        <v>-3.0221618726900052</v>
      </c>
      <c r="F117" s="11">
        <f t="shared" si="21"/>
        <v>-7.9692154915590869</v>
      </c>
      <c r="G117" s="11">
        <f t="shared" si="21"/>
        <v>-5.0804183883881233</v>
      </c>
      <c r="H117" s="11">
        <f t="shared" si="21"/>
        <v>-1.6726062416574237</v>
      </c>
      <c r="I117" s="11">
        <f t="shared" si="21"/>
        <v>-6.0818713450292394</v>
      </c>
      <c r="J117" s="11">
        <f t="shared" si="21"/>
        <v>-2.831764735349632</v>
      </c>
    </row>
    <row r="118" spans="1:11" x14ac:dyDescent="0.25">
      <c r="A118" s="3">
        <f t="shared" ref="A118:A120" si="22">A117+1</f>
        <v>2005</v>
      </c>
      <c r="B118" s="11">
        <f t="shared" ref="B118:J118" si="23">(B6-B5)/B5*100</f>
        <v>1.0914718825656009</v>
      </c>
      <c r="C118" s="11">
        <f t="shared" si="23"/>
        <v>-4.2297979797979801</v>
      </c>
      <c r="D118" s="11">
        <f t="shared" si="23"/>
        <v>2.0068523585348754</v>
      </c>
      <c r="E118" s="11">
        <f t="shared" si="23"/>
        <v>1.879310433993149</v>
      </c>
      <c r="F118" s="11">
        <f t="shared" si="23"/>
        <v>4.855678446182897</v>
      </c>
      <c r="G118" s="11">
        <f t="shared" si="23"/>
        <v>9.526554153875864</v>
      </c>
      <c r="H118" s="11">
        <f t="shared" si="23"/>
        <v>2.8444876640438612</v>
      </c>
      <c r="I118" s="11">
        <f t="shared" si="23"/>
        <v>1.0868334654137892</v>
      </c>
      <c r="J118" s="11">
        <f t="shared" si="23"/>
        <v>5.3209307133294876</v>
      </c>
    </row>
    <row r="119" spans="1:11" x14ac:dyDescent="0.25">
      <c r="A119" s="3">
        <f t="shared" si="22"/>
        <v>2006</v>
      </c>
      <c r="B119" s="11">
        <f t="shared" ref="B119:J119" si="24">(B7-B6)/B6*100</f>
        <v>-0.35150202108698125</v>
      </c>
      <c r="C119" s="11">
        <f t="shared" si="24"/>
        <v>-3.0982201713909028</v>
      </c>
      <c r="D119" s="11">
        <f t="shared" si="24"/>
        <v>-2.0312466830666058</v>
      </c>
      <c r="E119" s="11">
        <f t="shared" si="24"/>
        <v>7.5597346101174159</v>
      </c>
      <c r="F119" s="11">
        <f t="shared" si="24"/>
        <v>7.0491381528170836</v>
      </c>
      <c r="G119" s="11">
        <f t="shared" si="24"/>
        <v>8.5587931144183553</v>
      </c>
      <c r="H119" s="11">
        <f t="shared" si="24"/>
        <v>3.7066427105533259</v>
      </c>
      <c r="I119" s="11">
        <f t="shared" si="24"/>
        <v>3.0350543173927651</v>
      </c>
      <c r="J119" s="11">
        <f t="shared" si="24"/>
        <v>4.2252272269125877</v>
      </c>
    </row>
    <row r="120" spans="1:11" x14ac:dyDescent="0.25">
      <c r="A120" s="3">
        <f t="shared" si="22"/>
        <v>2007</v>
      </c>
      <c r="B120" s="11">
        <f t="shared" ref="B120:J120" si="25">(B8-B7)/B7*100</f>
        <v>-2.087358316573833</v>
      </c>
      <c r="C120" s="11">
        <f t="shared" si="25"/>
        <v>6.8027210884353746</v>
      </c>
      <c r="D120" s="11">
        <f t="shared" si="25"/>
        <v>1.7813913013569542</v>
      </c>
      <c r="E120" s="11">
        <f t="shared" si="25"/>
        <v>-4.5096124845167971</v>
      </c>
      <c r="F120" s="11">
        <f t="shared" si="25"/>
        <v>-0.79307858687815425</v>
      </c>
      <c r="G120" s="11">
        <f t="shared" si="25"/>
        <v>8.850729326559307</v>
      </c>
      <c r="H120" s="11">
        <f t="shared" si="25"/>
        <v>1.8582749269914014</v>
      </c>
      <c r="I120" s="11">
        <f t="shared" si="25"/>
        <v>-1.0978260869565217</v>
      </c>
      <c r="J120" s="11">
        <f t="shared" si="25"/>
        <v>5.3716290730897933</v>
      </c>
    </row>
    <row r="121" spans="1:11" x14ac:dyDescent="0.25">
      <c r="A121" s="3">
        <v>2008</v>
      </c>
      <c r="B121" s="11">
        <f t="shared" ref="B121:J121" si="26">(B9-B8)/B8*100</f>
        <v>-3.2886479044808388</v>
      </c>
      <c r="C121" s="11">
        <f t="shared" si="26"/>
        <v>2.8917197452229355</v>
      </c>
      <c r="D121" s="11">
        <f t="shared" si="26"/>
        <v>-1.2664137284693187</v>
      </c>
      <c r="E121" s="11">
        <f t="shared" si="26"/>
        <v>-0.72647624520426035</v>
      </c>
      <c r="F121" s="11">
        <f t="shared" si="26"/>
        <v>2.4418604651162834</v>
      </c>
      <c r="G121" s="11">
        <f t="shared" si="26"/>
        <v>2.9024208550239115</v>
      </c>
      <c r="H121" s="11">
        <f t="shared" si="26"/>
        <v>0.89640325024984269</v>
      </c>
      <c r="I121" s="11">
        <f t="shared" si="26"/>
        <v>3.7124958786679776</v>
      </c>
      <c r="J121" s="11">
        <f t="shared" si="26"/>
        <v>4.6784709680084857</v>
      </c>
    </row>
    <row r="122" spans="1:11" x14ac:dyDescent="0.25">
      <c r="A122" s="3">
        <v>2009</v>
      </c>
      <c r="B122" s="11">
        <f t="shared" ref="B122:J122" si="27">(B10-B9)/B9*100</f>
        <v>-3.2432654367839437</v>
      </c>
      <c r="C122" s="11">
        <f t="shared" si="27"/>
        <v>14.08938962486071</v>
      </c>
      <c r="D122" s="11">
        <f t="shared" si="27"/>
        <v>8.2229277114020682</v>
      </c>
      <c r="E122" s="11">
        <f t="shared" si="27"/>
        <v>-9.7436381161382997</v>
      </c>
      <c r="F122" s="11">
        <f t="shared" si="27"/>
        <v>8.0448354143019252</v>
      </c>
      <c r="G122" s="11">
        <f t="shared" si="27"/>
        <v>12.865117111517115</v>
      </c>
      <c r="H122" s="11">
        <f t="shared" si="27"/>
        <v>2.1595885063916449</v>
      </c>
      <c r="I122" s="11">
        <f t="shared" si="27"/>
        <v>5.2687351644625382</v>
      </c>
      <c r="J122" s="11">
        <f t="shared" si="27"/>
        <v>6.4008845659904514</v>
      </c>
    </row>
    <row r="123" spans="1:11" x14ac:dyDescent="0.25">
      <c r="A123" s="3">
        <v>2010</v>
      </c>
      <c r="B123" s="11">
        <f t="shared" ref="B123:J123" si="28">(B11-B10)/B10*100</f>
        <v>7.6638281326586979</v>
      </c>
      <c r="C123" s="11">
        <f t="shared" si="28"/>
        <v>-5.9685295713510582</v>
      </c>
      <c r="D123" s="11">
        <f t="shared" si="28"/>
        <v>-3.716449441907025E-2</v>
      </c>
      <c r="E123" s="11">
        <f t="shared" si="28"/>
        <v>10.973686363322656</v>
      </c>
      <c r="F123" s="11">
        <f t="shared" si="28"/>
        <v>-5.51543007222587</v>
      </c>
      <c r="G123" s="11">
        <f t="shared" si="28"/>
        <v>3.3146185880913239</v>
      </c>
      <c r="H123" s="11">
        <f t="shared" si="28"/>
        <v>2.9914894606954192</v>
      </c>
      <c r="I123" s="11">
        <f t="shared" si="28"/>
        <v>-6.8753774914435271</v>
      </c>
      <c r="J123" s="11">
        <f t="shared" si="28"/>
        <v>-0.28197912694180582</v>
      </c>
    </row>
    <row r="124" spans="1:11" x14ac:dyDescent="0.25">
      <c r="A124" s="3">
        <v>2011</v>
      </c>
      <c r="B124" s="11">
        <f t="shared" ref="B124:J124" si="29">(B12-B11)/B11*100</f>
        <v>1.4424407354818825</v>
      </c>
      <c r="C124" s="11">
        <f t="shared" si="29"/>
        <v>0.7501442585112521</v>
      </c>
      <c r="D124" s="11">
        <f t="shared" si="29"/>
        <v>4.4187901537543874</v>
      </c>
      <c r="E124" s="11">
        <f t="shared" si="29"/>
        <v>5.9862035269243208</v>
      </c>
      <c r="F124" s="11">
        <f t="shared" si="29"/>
        <v>-3.3588139911975907</v>
      </c>
      <c r="G124" s="11">
        <f t="shared" si="29"/>
        <v>0.75721106782439473</v>
      </c>
      <c r="H124" s="11">
        <f t="shared" si="29"/>
        <v>5.419853227025218</v>
      </c>
      <c r="I124" s="11">
        <f t="shared" si="29"/>
        <v>18.538536374446004</v>
      </c>
      <c r="J124" s="11">
        <f t="shared" si="29"/>
        <v>8.4208412590456678</v>
      </c>
    </row>
    <row r="125" spans="1:11" x14ac:dyDescent="0.25">
      <c r="A125" s="3">
        <v>2012</v>
      </c>
      <c r="B125" s="11">
        <f t="shared" ref="B125:J125" si="30">(B13-B12)/B12*100</f>
        <v>4.4738560017812308</v>
      </c>
      <c r="C125" s="11">
        <f t="shared" si="30"/>
        <v>-5.2691867124856815</v>
      </c>
      <c r="D125" s="11">
        <f t="shared" si="30"/>
        <v>2.1108763494531169</v>
      </c>
      <c r="E125" s="11">
        <f t="shared" si="30"/>
        <v>-2.6317734888845243</v>
      </c>
      <c r="F125" s="11">
        <f t="shared" si="30"/>
        <v>-5.6807286673058481</v>
      </c>
      <c r="G125" s="11">
        <f t="shared" si="30"/>
        <v>-3.0043237532463429</v>
      </c>
      <c r="H125" s="11">
        <f t="shared" si="30"/>
        <v>2.5897344116106233</v>
      </c>
      <c r="I125" s="11">
        <f t="shared" si="30"/>
        <v>0.75688491701623195</v>
      </c>
      <c r="J125" s="11">
        <f t="shared" si="30"/>
        <v>1.7633440445487512</v>
      </c>
    </row>
    <row r="126" spans="1:11" x14ac:dyDescent="0.25">
      <c r="A126" s="3">
        <v>2013</v>
      </c>
      <c r="B126" s="11">
        <f t="shared" ref="B126:J126" si="31">(B14-B13)/B13*100</f>
        <v>4.7257078238776744</v>
      </c>
      <c r="C126" s="11">
        <f t="shared" si="31"/>
        <v>11.003627569528417</v>
      </c>
      <c r="D126" s="11">
        <f t="shared" si="31"/>
        <v>6.1459435927669848</v>
      </c>
      <c r="E126" s="11">
        <f t="shared" si="31"/>
        <v>4.3101659036580111</v>
      </c>
      <c r="F126" s="11">
        <f t="shared" si="31"/>
        <v>0.58449809402795427</v>
      </c>
      <c r="G126" s="11">
        <f t="shared" si="31"/>
        <v>4.0633639382728628</v>
      </c>
      <c r="H126" s="11">
        <f t="shared" si="31"/>
        <v>1.9424183375635573</v>
      </c>
      <c r="I126" s="11">
        <f t="shared" si="31"/>
        <v>0.21118049898935595</v>
      </c>
      <c r="J126" s="11">
        <f t="shared" si="31"/>
        <v>6.8422149001571686</v>
      </c>
    </row>
    <row r="127" spans="1:11" x14ac:dyDescent="0.25">
      <c r="A127" s="3">
        <v>2014</v>
      </c>
      <c r="B127" s="11">
        <f t="shared" ref="B127:J127" si="32">(B15-B14)/B14*100</f>
        <v>0.94992857793237739</v>
      </c>
      <c r="C127" s="11">
        <f t="shared" si="32"/>
        <v>4.6840958605664484</v>
      </c>
      <c r="D127" s="11">
        <f t="shared" si="32"/>
        <v>4.2078823245491561</v>
      </c>
      <c r="E127" s="11">
        <f t="shared" si="32"/>
        <v>-0.47646620799077899</v>
      </c>
      <c r="F127" s="11">
        <f t="shared" si="32"/>
        <v>0.12632642748863063</v>
      </c>
      <c r="G127" s="11">
        <f t="shared" si="32"/>
        <v>7.2497540817154373</v>
      </c>
      <c r="H127" s="11">
        <f t="shared" si="32"/>
        <v>2.6053241655940975</v>
      </c>
      <c r="I127" s="11">
        <f t="shared" si="32"/>
        <v>11.232200379323833</v>
      </c>
      <c r="J127" s="11">
        <f t="shared" si="32"/>
        <v>6.5995738755862483</v>
      </c>
    </row>
    <row r="128" spans="1:11" x14ac:dyDescent="0.25">
      <c r="A128" s="3">
        <v>2015</v>
      </c>
      <c r="B128" s="11">
        <f>(B16-B15)/B15*100</f>
        <v>4.0624687939204236</v>
      </c>
      <c r="C128" s="11">
        <f t="shared" ref="C128:I128" si="33">(C16-C15)/C15*100</f>
        <v>5.6750566325372755</v>
      </c>
      <c r="D128" s="11">
        <f t="shared" si="33"/>
        <v>5.9413876564641868</v>
      </c>
      <c r="E128" s="11">
        <f t="shared" si="33"/>
        <v>-1.7159802607063217</v>
      </c>
      <c r="F128" s="11">
        <f t="shared" si="33"/>
        <v>-0.76126841320623662</v>
      </c>
      <c r="G128" s="11">
        <f t="shared" si="33"/>
        <v>3.5040871875832771</v>
      </c>
      <c r="H128" s="11">
        <f t="shared" si="33"/>
        <v>2.6200172161461586</v>
      </c>
      <c r="I128" s="11">
        <f t="shared" si="33"/>
        <v>-5.661478050375969</v>
      </c>
      <c r="J128" s="11"/>
    </row>
    <row r="129" spans="1:11" ht="15.75" thickBot="1" x14ac:dyDescent="0.3">
      <c r="A129" s="3"/>
      <c r="B129" s="11"/>
      <c r="C129" s="11"/>
      <c r="D129" s="11"/>
      <c r="E129" s="11"/>
      <c r="F129" s="11"/>
      <c r="G129" s="11"/>
      <c r="H129" s="11"/>
      <c r="I129" s="11"/>
      <c r="J129" s="11"/>
    </row>
    <row r="130" spans="1:11" x14ac:dyDescent="0.25">
      <c r="A130" s="34" t="s">
        <v>11</v>
      </c>
      <c r="B130" s="11">
        <f t="shared" ref="B130:J130" si="34">AVERAGE(B117:B127)</f>
        <v>0.8158305847635845</v>
      </c>
      <c r="C130" s="11">
        <f t="shared" si="34"/>
        <v>1.9687239738272284</v>
      </c>
      <c r="D130" s="11">
        <f t="shared" si="34"/>
        <v>2.4221110441578286</v>
      </c>
      <c r="E130" s="11">
        <f t="shared" si="34"/>
        <v>0.87263385659917148</v>
      </c>
      <c r="F130" s="11">
        <f t="shared" si="34"/>
        <v>-1.953907356652515E-2</v>
      </c>
      <c r="G130" s="11">
        <f t="shared" si="34"/>
        <v>4.5458018268785549</v>
      </c>
      <c r="H130" s="11">
        <f t="shared" si="34"/>
        <v>2.3037827653692333</v>
      </c>
      <c r="I130" s="11">
        <f t="shared" si="34"/>
        <v>2.707895097480292</v>
      </c>
      <c r="J130" s="11">
        <f t="shared" si="34"/>
        <v>4.2281247967615636</v>
      </c>
    </row>
    <row r="131" spans="1:11" x14ac:dyDescent="0.25">
      <c r="A131" s="35" t="s">
        <v>4</v>
      </c>
      <c r="B131" s="11">
        <f t="shared" ref="B131:J131" si="35">MEDIAN(B117:B127)</f>
        <v>0.94992857793237739</v>
      </c>
      <c r="C131" s="11">
        <f t="shared" si="35"/>
        <v>0.7501442585112521</v>
      </c>
      <c r="D131" s="11">
        <f t="shared" si="35"/>
        <v>2.0068523585348754</v>
      </c>
      <c r="E131" s="11">
        <f t="shared" si="35"/>
        <v>-0.47646620799077899</v>
      </c>
      <c r="F131" s="11">
        <f t="shared" si="35"/>
        <v>0.12632642748863063</v>
      </c>
      <c r="G131" s="11">
        <f t="shared" si="35"/>
        <v>4.0633639382728628</v>
      </c>
      <c r="H131" s="11">
        <f t="shared" si="35"/>
        <v>2.5897344116106233</v>
      </c>
      <c r="I131" s="11">
        <f t="shared" si="35"/>
        <v>1.0868334654137892</v>
      </c>
      <c r="J131" s="11">
        <f t="shared" si="35"/>
        <v>5.3209307133294876</v>
      </c>
    </row>
    <row r="132" spans="1:11" x14ac:dyDescent="0.25">
      <c r="A132" s="35" t="s">
        <v>12</v>
      </c>
      <c r="B132" s="11">
        <f t="shared" ref="B132:J132" si="36">STDEV(B117:B127)</f>
        <v>3.5988977372569289</v>
      </c>
      <c r="C132" s="11">
        <f t="shared" si="36"/>
        <v>6.6706556313501038</v>
      </c>
      <c r="D132" s="11">
        <f t="shared" si="36"/>
        <v>3.1088547418094263</v>
      </c>
      <c r="E132" s="11">
        <f t="shared" si="36"/>
        <v>5.9935676546119971</v>
      </c>
      <c r="F132" s="11">
        <f t="shared" si="36"/>
        <v>5.314255035278979</v>
      </c>
      <c r="G132" s="11">
        <f t="shared" si="36"/>
        <v>5.5175895964312893</v>
      </c>
      <c r="H132" s="11">
        <f t="shared" si="36"/>
        <v>1.7538001339073228</v>
      </c>
      <c r="I132" s="11">
        <f t="shared" si="36"/>
        <v>7.2608376114477409</v>
      </c>
      <c r="J132" s="11">
        <f t="shared" si="36"/>
        <v>3.3722375774231579</v>
      </c>
    </row>
    <row r="133" spans="1:11" x14ac:dyDescent="0.25">
      <c r="A133" s="35" t="s">
        <v>13</v>
      </c>
      <c r="B133" s="11">
        <f>SKEW(B117:B127)</f>
        <v>0.61542558989699381</v>
      </c>
      <c r="C133" s="11">
        <f>SKEW(C117:C127)</f>
        <v>0.57441656008487307</v>
      </c>
      <c r="D133" s="11">
        <f>SKEW(D117:D124)</f>
        <v>1.0497506171641762</v>
      </c>
      <c r="E133" s="11">
        <f t="shared" ref="E133:J133" si="37">SKEW(E117:E127)</f>
        <v>2.4929767035263981E-2</v>
      </c>
      <c r="F133" s="11">
        <f t="shared" si="37"/>
        <v>9.8643511865993239E-2</v>
      </c>
      <c r="G133" s="11">
        <f t="shared" si="37"/>
        <v>-0.37811679150430705</v>
      </c>
      <c r="H133" s="11">
        <f t="shared" si="37"/>
        <v>-0.73065290975686503</v>
      </c>
      <c r="I133" s="11">
        <f t="shared" si="37"/>
        <v>0.94605649057627661</v>
      </c>
      <c r="J133" s="11">
        <f t="shared" si="37"/>
        <v>-1.0853394584014262</v>
      </c>
    </row>
    <row r="134" spans="1:11" x14ac:dyDescent="0.25">
      <c r="A134" s="35" t="s">
        <v>14</v>
      </c>
      <c r="B134" s="11">
        <f>MAX(B117:B127)-MIN(B117:B127)</f>
        <v>10.952476037139537</v>
      </c>
      <c r="C134" s="11">
        <f>MAX(C117:C127)-MIN(C117:C127)</f>
        <v>20.057919196211767</v>
      </c>
      <c r="D134" s="11">
        <f t="shared" ref="D134" si="38">MAX(D117:D124)-MIN(D117:D124)</f>
        <v>10.254174394468674</v>
      </c>
      <c r="E134" s="11">
        <f t="shared" ref="E134:J134" si="39">MAX(E117:E127)-MIN(E117:E127)</f>
        <v>20.717324479460956</v>
      </c>
      <c r="F134" s="11">
        <f t="shared" si="39"/>
        <v>16.014050905861012</v>
      </c>
      <c r="G134" s="11">
        <f t="shared" si="39"/>
        <v>17.94553549990524</v>
      </c>
      <c r="H134" s="11">
        <f t="shared" si="39"/>
        <v>7.0924594686826419</v>
      </c>
      <c r="I134" s="11">
        <f t="shared" si="39"/>
        <v>25.41391386588953</v>
      </c>
      <c r="J134" s="11">
        <f t="shared" si="39"/>
        <v>11.252605994395299</v>
      </c>
    </row>
    <row r="135" spans="1:11" ht="15.75" thickBot="1" x14ac:dyDescent="0.3">
      <c r="A135" s="36" t="s">
        <v>15</v>
      </c>
      <c r="B135" s="11">
        <f t="shared" ref="B135:J135" si="40">B127-B117</f>
        <v>3.3522516209048159</v>
      </c>
      <c r="C135" s="11">
        <f t="shared" si="40"/>
        <v>4.6840958605664484</v>
      </c>
      <c r="D135" s="11">
        <f t="shared" si="40"/>
        <v>3.1244997246755899</v>
      </c>
      <c r="E135" s="11">
        <f t="shared" si="40"/>
        <v>2.5456956646992261</v>
      </c>
      <c r="F135" s="11">
        <f t="shared" si="40"/>
        <v>8.0955419190477169</v>
      </c>
      <c r="G135" s="11">
        <f t="shared" si="40"/>
        <v>12.330172470103561</v>
      </c>
      <c r="H135" s="11">
        <f t="shared" si="40"/>
        <v>4.277930407251521</v>
      </c>
      <c r="I135" s="11">
        <f t="shared" si="40"/>
        <v>17.314071724353074</v>
      </c>
      <c r="J135" s="11">
        <f t="shared" si="40"/>
        <v>9.4313386109358799</v>
      </c>
    </row>
    <row r="136" spans="1:11" ht="15.75" thickBot="1" x14ac:dyDescent="0.3">
      <c r="K136" s="17"/>
    </row>
    <row r="137" spans="1:11" ht="25.5" customHeight="1" thickBot="1" x14ac:dyDescent="0.3">
      <c r="A137" s="52" t="s">
        <v>6</v>
      </c>
      <c r="B137" s="53"/>
      <c r="C137" s="53"/>
      <c r="D137" s="53"/>
      <c r="E137" s="53"/>
      <c r="F137" s="53"/>
      <c r="G137" s="53"/>
      <c r="H137" s="53"/>
      <c r="I137" s="53"/>
      <c r="J137" s="54"/>
    </row>
    <row r="138" spans="1:11" ht="21" x14ac:dyDescent="0.35">
      <c r="A138" s="15"/>
      <c r="B138" s="49" t="str">
        <f>B115</f>
        <v>Richards Bay</v>
      </c>
      <c r="C138" s="50"/>
      <c r="D138" s="51"/>
      <c r="E138" s="49" t="s">
        <v>0</v>
      </c>
      <c r="F138" s="50"/>
      <c r="G138" s="51"/>
      <c r="H138" s="49" t="s">
        <v>7</v>
      </c>
      <c r="I138" s="50"/>
      <c r="J138" s="51"/>
    </row>
    <row r="139" spans="1:11" ht="30.75" thickBot="1" x14ac:dyDescent="0.3">
      <c r="A139" s="16"/>
      <c r="B139" s="12" t="str">
        <f>B116</f>
        <v>Total Cargo Handled (metric tonnes)</v>
      </c>
      <c r="C139" s="13" t="str">
        <f t="shared" ref="C139:J139" si="41">C116</f>
        <v>Total Number of Vessels</v>
      </c>
      <c r="D139" s="14" t="str">
        <f t="shared" si="41"/>
        <v>Gross Tonnage of Vessels</v>
      </c>
      <c r="E139" s="12" t="str">
        <f t="shared" si="41"/>
        <v>Total Cargo Handled (metric tonnes)</v>
      </c>
      <c r="F139" s="13" t="str">
        <f t="shared" si="41"/>
        <v>Total Number of Vessels</v>
      </c>
      <c r="G139" s="14" t="str">
        <f t="shared" si="41"/>
        <v>Gross Tonnage of Vessels</v>
      </c>
      <c r="H139" s="12" t="str">
        <f t="shared" si="41"/>
        <v>Total Cargo Handled (metric tonnes)</v>
      </c>
      <c r="I139" s="13" t="str">
        <f t="shared" si="41"/>
        <v>Total Number of Vessels</v>
      </c>
      <c r="J139" s="14" t="str">
        <f t="shared" si="41"/>
        <v>Gross Tonnage of Vessels</v>
      </c>
    </row>
    <row r="140" spans="1:11" x14ac:dyDescent="0.25">
      <c r="A140" s="3">
        <v>2003</v>
      </c>
      <c r="B140" s="11">
        <f t="shared" ref="B140:B151" si="42">B4/H4*100</f>
        <v>51.157799051172873</v>
      </c>
      <c r="C140" s="11">
        <f t="shared" ref="C140:C152" si="43">C4/I4*100</f>
        <v>16.842105263157894</v>
      </c>
      <c r="D140" s="11">
        <f t="shared" ref="D140:D152" si="44">D4/J4*100</f>
        <v>23.433893366244334</v>
      </c>
      <c r="E140" s="11">
        <f t="shared" ref="E140:E152" si="45">E4/H4*100</f>
        <v>24.049270128985153</v>
      </c>
      <c r="F140" s="11">
        <f t="shared" ref="F140:F152" si="46">F4/I4*100</f>
        <v>42.828282828282823</v>
      </c>
      <c r="G140" s="11">
        <f t="shared" ref="G140:G152" si="47">G4/J4*100</f>
        <v>35.106560572542946</v>
      </c>
      <c r="H140" s="11">
        <f>B140+E140</f>
        <v>75.20706918015803</v>
      </c>
      <c r="I140" s="11">
        <f t="shared" ref="I140:J140" si="48">C140+F140</f>
        <v>59.670388091440714</v>
      </c>
      <c r="J140" s="11">
        <f t="shared" si="48"/>
        <v>58.54045393878728</v>
      </c>
    </row>
    <row r="141" spans="1:11" x14ac:dyDescent="0.25">
      <c r="A141" s="3">
        <f>A140+1</f>
        <v>2004</v>
      </c>
      <c r="B141" s="11">
        <f t="shared" si="42"/>
        <v>50.778141825866093</v>
      </c>
      <c r="C141" s="11">
        <f t="shared" si="43"/>
        <v>17.932752179327522</v>
      </c>
      <c r="D141" s="11">
        <f t="shared" si="44"/>
        <v>24.378102602080208</v>
      </c>
      <c r="E141" s="11">
        <f t="shared" si="45"/>
        <v>23.719190924358195</v>
      </c>
      <c r="F141" s="11">
        <f t="shared" si="46"/>
        <v>41.967621419676213</v>
      </c>
      <c r="G141" s="11">
        <f t="shared" si="47"/>
        <v>34.294129478553685</v>
      </c>
      <c r="H141" s="11">
        <f t="shared" ref="H141:H145" si="49">B141+E141</f>
        <v>74.497332750224288</v>
      </c>
      <c r="I141" s="11">
        <f t="shared" ref="I141:I145" si="50">C141+F141</f>
        <v>59.900373599003736</v>
      </c>
      <c r="J141" s="11">
        <f t="shared" ref="J141:J145" si="51">D141+G141</f>
        <v>58.67223208063389</v>
      </c>
    </row>
    <row r="142" spans="1:11" x14ac:dyDescent="0.25">
      <c r="A142" s="3">
        <f t="shared" ref="A142:A144" si="52">A141+1</f>
        <v>2005</v>
      </c>
      <c r="B142" s="11">
        <f t="shared" si="42"/>
        <v>49.91261285103505</v>
      </c>
      <c r="C142" s="11">
        <f t="shared" si="43"/>
        <v>16.989584499944002</v>
      </c>
      <c r="D142" s="11">
        <f t="shared" si="44"/>
        <v>23.61100966416819</v>
      </c>
      <c r="E142" s="11">
        <f t="shared" si="45"/>
        <v>23.496590535018903</v>
      </c>
      <c r="F142" s="11">
        <f t="shared" si="46"/>
        <v>43.532310449098446</v>
      </c>
      <c r="G142" s="11">
        <f t="shared" si="47"/>
        <v>35.663545736379106</v>
      </c>
      <c r="H142" s="11">
        <f>B142+E142</f>
        <v>73.409203386053946</v>
      </c>
      <c r="I142" s="11">
        <f t="shared" si="50"/>
        <v>60.521894949042448</v>
      </c>
      <c r="J142" s="11">
        <f t="shared" si="51"/>
        <v>59.2745554005473</v>
      </c>
    </row>
    <row r="143" spans="1:11" x14ac:dyDescent="0.25">
      <c r="A143" s="3">
        <f t="shared" si="52"/>
        <v>2006</v>
      </c>
      <c r="B143" s="11">
        <f t="shared" si="42"/>
        <v>47.959482351485882</v>
      </c>
      <c r="C143" s="11">
        <f t="shared" si="43"/>
        <v>15.978260869565217</v>
      </c>
      <c r="D143" s="11">
        <f t="shared" si="44"/>
        <v>22.193678468233021</v>
      </c>
      <c r="E143" s="11">
        <f t="shared" si="45"/>
        <v>24.369577262692065</v>
      </c>
      <c r="F143" s="11">
        <f t="shared" si="46"/>
        <v>45.228260869565219</v>
      </c>
      <c r="G143" s="11">
        <f t="shared" si="47"/>
        <v>37.146395228222353</v>
      </c>
      <c r="H143" s="11">
        <f t="shared" si="49"/>
        <v>72.32905961417795</v>
      </c>
      <c r="I143" s="11">
        <f t="shared" si="50"/>
        <v>61.206521739130437</v>
      </c>
      <c r="J143" s="11">
        <f t="shared" si="51"/>
        <v>59.340073696455377</v>
      </c>
    </row>
    <row r="144" spans="1:11" x14ac:dyDescent="0.25">
      <c r="A144" s="3">
        <f t="shared" si="52"/>
        <v>2007</v>
      </c>
      <c r="B144" s="11">
        <f t="shared" si="42"/>
        <v>46.101699780105825</v>
      </c>
      <c r="C144" s="11">
        <f t="shared" si="43"/>
        <v>17.254643367403013</v>
      </c>
      <c r="D144" s="11">
        <f t="shared" si="44"/>
        <v>21.437492164279469</v>
      </c>
      <c r="E144" s="11">
        <f t="shared" si="45"/>
        <v>22.846061138095383</v>
      </c>
      <c r="F144" s="11">
        <f t="shared" si="46"/>
        <v>45.367622815694034</v>
      </c>
      <c r="G144" s="11">
        <f t="shared" si="47"/>
        <v>38.372873685382238</v>
      </c>
      <c r="H144" s="11">
        <f t="shared" si="49"/>
        <v>68.947760918201212</v>
      </c>
      <c r="I144" s="11">
        <f t="shared" si="50"/>
        <v>62.622266183097047</v>
      </c>
      <c r="J144" s="11">
        <f t="shared" si="51"/>
        <v>59.810365849661707</v>
      </c>
    </row>
    <row r="145" spans="1:10" x14ac:dyDescent="0.25">
      <c r="A145" s="3">
        <v>2008</v>
      </c>
      <c r="B145" s="11">
        <f t="shared" si="42"/>
        <v>44.189461427850176</v>
      </c>
      <c r="C145" s="11">
        <f t="shared" si="43"/>
        <v>17.118090878263821</v>
      </c>
      <c r="D145" s="11">
        <f t="shared" si="44"/>
        <v>20.220017186666961</v>
      </c>
      <c r="E145" s="11">
        <f t="shared" si="45"/>
        <v>22.478591109645048</v>
      </c>
      <c r="F145" s="11">
        <f t="shared" si="46"/>
        <v>44.811800610376409</v>
      </c>
      <c r="G145" s="11">
        <f t="shared" si="47"/>
        <v>37.721811953067728</v>
      </c>
      <c r="H145" s="11">
        <f t="shared" si="49"/>
        <v>66.668052537495228</v>
      </c>
      <c r="I145" s="11">
        <f t="shared" si="50"/>
        <v>61.92989148864023</v>
      </c>
      <c r="J145" s="11">
        <f t="shared" si="51"/>
        <v>57.941829139734693</v>
      </c>
    </row>
    <row r="146" spans="1:10" x14ac:dyDescent="0.25">
      <c r="A146" s="3">
        <v>2009</v>
      </c>
      <c r="B146" s="11">
        <f t="shared" si="42"/>
        <v>41.852439427146557</v>
      </c>
      <c r="C146" s="11">
        <f t="shared" si="43"/>
        <v>18.552446144554057</v>
      </c>
      <c r="D146" s="11">
        <f t="shared" si="44"/>
        <v>20.566271297855504</v>
      </c>
      <c r="E146" s="11">
        <f t="shared" si="45"/>
        <v>19.859475586127143</v>
      </c>
      <c r="F146" s="11">
        <f t="shared" si="46"/>
        <v>45.993557479363801</v>
      </c>
      <c r="G146" s="11">
        <f t="shared" si="47"/>
        <v>40.013546326309942</v>
      </c>
      <c r="H146" s="11">
        <f t="shared" ref="H146:H152" si="53">B146+E146</f>
        <v>61.711915013273696</v>
      </c>
      <c r="I146" s="11">
        <f t="shared" ref="I146:I152" si="54">C146+F146</f>
        <v>64.546003623917855</v>
      </c>
      <c r="J146" s="11">
        <f t="shared" ref="J146:J152" si="55">D146+G146</f>
        <v>60.579817624165443</v>
      </c>
    </row>
    <row r="147" spans="1:10" x14ac:dyDescent="0.25">
      <c r="A147" s="3">
        <v>2010</v>
      </c>
      <c r="B147" s="11">
        <f t="shared" si="42"/>
        <v>43.751128069047255</v>
      </c>
      <c r="C147" s="11">
        <f t="shared" si="43"/>
        <v>18.733109934061183</v>
      </c>
      <c r="D147" s="11">
        <f t="shared" si="44"/>
        <v>20.616762915178686</v>
      </c>
      <c r="E147" s="11">
        <f t="shared" si="45"/>
        <v>21.398653680758759</v>
      </c>
      <c r="F147" s="11">
        <f t="shared" si="46"/>
        <v>46.665225381039889</v>
      </c>
      <c r="G147" s="11">
        <f t="shared" si="47"/>
        <v>41.456742130113355</v>
      </c>
      <c r="H147" s="11">
        <f t="shared" si="53"/>
        <v>65.14978174980601</v>
      </c>
      <c r="I147" s="11">
        <f t="shared" si="54"/>
        <v>65.398335315101065</v>
      </c>
      <c r="J147" s="11">
        <f t="shared" si="55"/>
        <v>62.073505045292038</v>
      </c>
    </row>
    <row r="148" spans="1:10" x14ac:dyDescent="0.25">
      <c r="A148" s="3">
        <v>2011</v>
      </c>
      <c r="B148" s="11">
        <f t="shared" si="42"/>
        <v>42.100430615255597</v>
      </c>
      <c r="C148" s="11">
        <f t="shared" si="43"/>
        <v>15.921940543498083</v>
      </c>
      <c r="D148" s="11">
        <f t="shared" si="44"/>
        <v>19.855752966776947</v>
      </c>
      <c r="E148" s="11">
        <f t="shared" si="45"/>
        <v>21.513614322028442</v>
      </c>
      <c r="F148" s="11">
        <f t="shared" si="46"/>
        <v>38.044865949297829</v>
      </c>
      <c r="G148" s="11">
        <f t="shared" si="47"/>
        <v>38.526409392158278</v>
      </c>
      <c r="H148" s="11">
        <f t="shared" si="53"/>
        <v>63.614044937284035</v>
      </c>
      <c r="I148" s="11">
        <f t="shared" si="54"/>
        <v>53.966806492795911</v>
      </c>
      <c r="J148" s="11">
        <f t="shared" si="55"/>
        <v>58.382162358935226</v>
      </c>
    </row>
    <row r="149" spans="1:10" x14ac:dyDescent="0.25">
      <c r="A149" s="3">
        <v>2012</v>
      </c>
      <c r="B149" s="11">
        <f t="shared" si="42"/>
        <v>42.873630104781761</v>
      </c>
      <c r="C149" s="11">
        <f t="shared" si="43"/>
        <v>14.969680514073671</v>
      </c>
      <c r="D149" s="11">
        <f t="shared" si="44"/>
        <v>19.923562408958162</v>
      </c>
      <c r="E149" s="11">
        <f t="shared" si="45"/>
        <v>20.418636273835311</v>
      </c>
      <c r="F149" s="11">
        <f t="shared" si="46"/>
        <v>35.614082722418317</v>
      </c>
      <c r="G149" s="11">
        <f t="shared" si="47"/>
        <v>36.721426240825778</v>
      </c>
      <c r="H149" s="11">
        <f t="shared" si="53"/>
        <v>63.292266378617072</v>
      </c>
      <c r="I149" s="11">
        <f t="shared" si="54"/>
        <v>50.58376323649199</v>
      </c>
      <c r="J149" s="11">
        <f t="shared" si="55"/>
        <v>56.64498864978394</v>
      </c>
    </row>
    <row r="150" spans="1:10" x14ac:dyDescent="0.25">
      <c r="A150" s="3">
        <v>2013</v>
      </c>
      <c r="B150" s="11">
        <f t="shared" si="42"/>
        <v>44.04419017052026</v>
      </c>
      <c r="C150" s="11">
        <f t="shared" si="43"/>
        <v>16.581870728843665</v>
      </c>
      <c r="D150" s="11">
        <f t="shared" si="44"/>
        <v>19.793724171709723</v>
      </c>
      <c r="E150" s="11">
        <f t="shared" si="45"/>
        <v>20.892886121236927</v>
      </c>
      <c r="F150" s="11">
        <f t="shared" si="46"/>
        <v>35.746756179064938</v>
      </c>
      <c r="G150" s="11">
        <f t="shared" si="47"/>
        <v>35.766341485923974</v>
      </c>
      <c r="H150" s="11">
        <f t="shared" si="53"/>
        <v>64.937076291757194</v>
      </c>
      <c r="I150" s="11">
        <f t="shared" si="54"/>
        <v>52.3286269079086</v>
      </c>
      <c r="J150" s="11">
        <f t="shared" si="55"/>
        <v>55.5600656576337</v>
      </c>
    </row>
    <row r="151" spans="1:10" x14ac:dyDescent="0.25">
      <c r="A151" s="3">
        <v>2014</v>
      </c>
      <c r="B151" s="11">
        <f t="shared" si="42"/>
        <v>43.333597823940437</v>
      </c>
      <c r="C151" s="11">
        <f t="shared" si="43"/>
        <v>15.605716141604416</v>
      </c>
      <c r="D151" s="11">
        <f t="shared" si="44"/>
        <v>19.349627810496418</v>
      </c>
      <c r="E151" s="11">
        <f t="shared" si="45"/>
        <v>20.265360251127902</v>
      </c>
      <c r="F151" s="11">
        <f t="shared" si="46"/>
        <v>32.177655082819093</v>
      </c>
      <c r="G151" s="11">
        <f t="shared" si="47"/>
        <v>35.984490268647498</v>
      </c>
      <c r="H151" s="11">
        <f t="shared" si="53"/>
        <v>63.598958075068339</v>
      </c>
      <c r="I151" s="11">
        <f t="shared" si="54"/>
        <v>47.783371224423512</v>
      </c>
      <c r="J151" s="11">
        <f t="shared" si="55"/>
        <v>55.33411807914392</v>
      </c>
    </row>
    <row r="152" spans="1:10" x14ac:dyDescent="0.25">
      <c r="A152" s="3">
        <v>2015</v>
      </c>
      <c r="B152" s="11">
        <f>B16/H16*100</f>
        <v>43.94270526951923</v>
      </c>
      <c r="C152" s="11">
        <f t="shared" si="43"/>
        <v>17.481034289852154</v>
      </c>
      <c r="D152" s="11">
        <f t="shared" si="44"/>
        <v>19.816336422139972</v>
      </c>
      <c r="E152" s="11">
        <f t="shared" si="45"/>
        <v>19.409089191152173</v>
      </c>
      <c r="F152" s="11">
        <f t="shared" si="46"/>
        <v>33.849053492289109</v>
      </c>
      <c r="G152" s="11">
        <f t="shared" si="47"/>
        <v>36.004596523730413</v>
      </c>
      <c r="H152" s="11">
        <f t="shared" si="53"/>
        <v>63.3517944606714</v>
      </c>
      <c r="I152" s="11">
        <f t="shared" si="54"/>
        <v>51.330087782141263</v>
      </c>
      <c r="J152" s="11">
        <f t="shared" si="55"/>
        <v>55.820932945870382</v>
      </c>
    </row>
    <row r="153" spans="1:10" ht="15.75" thickBot="1" x14ac:dyDescent="0.3">
      <c r="A153" s="3"/>
    </row>
    <row r="154" spans="1:10" x14ac:dyDescent="0.25">
      <c r="A154" s="34" t="s">
        <v>11</v>
      </c>
      <c r="B154" s="11">
        <f>AVERAGE(B141:B152)</f>
        <v>45.069959976379515</v>
      </c>
      <c r="C154" s="11">
        <f t="shared" ref="C154:J154" si="56">AVERAGE(C141:C152)</f>
        <v>16.926594174249232</v>
      </c>
      <c r="D154" s="11">
        <f t="shared" si="56"/>
        <v>20.980194839878607</v>
      </c>
      <c r="E154" s="11">
        <f t="shared" si="56"/>
        <v>21.722310533006354</v>
      </c>
      <c r="F154" s="11">
        <f t="shared" si="56"/>
        <v>40.749901037558615</v>
      </c>
      <c r="G154" s="11">
        <f t="shared" si="56"/>
        <v>37.30602570410953</v>
      </c>
      <c r="H154" s="11">
        <f t="shared" si="56"/>
        <v>66.792270509385858</v>
      </c>
      <c r="I154" s="11">
        <f t="shared" si="56"/>
        <v>57.67649521180784</v>
      </c>
      <c r="J154" s="11">
        <f t="shared" si="56"/>
        <v>58.286220543988129</v>
      </c>
    </row>
    <row r="155" spans="1:10" x14ac:dyDescent="0.25">
      <c r="A155" s="35" t="s">
        <v>4</v>
      </c>
      <c r="B155" s="11">
        <f>MEDIAN(B141:B152)</f>
        <v>43.993447720019745</v>
      </c>
      <c r="C155" s="11">
        <f t="shared" ref="C155:J155" si="57">MEDIAN(C141:C152)</f>
        <v>17.053837689103911</v>
      </c>
      <c r="D155" s="11">
        <f t="shared" si="57"/>
        <v>20.393144242261233</v>
      </c>
      <c r="E155" s="11">
        <f t="shared" si="57"/>
        <v>21.4561340013936</v>
      </c>
      <c r="F155" s="11">
        <f t="shared" si="57"/>
        <v>42.749965934387333</v>
      </c>
      <c r="G155" s="11">
        <f t="shared" si="57"/>
        <v>36.933910734524062</v>
      </c>
      <c r="H155" s="11">
        <f t="shared" si="57"/>
        <v>65.043429020781602</v>
      </c>
      <c r="I155" s="11">
        <f t="shared" si="57"/>
        <v>60.211134274023095</v>
      </c>
      <c r="J155" s="11">
        <f t="shared" si="57"/>
        <v>58.527197219784554</v>
      </c>
    </row>
    <row r="156" spans="1:10" x14ac:dyDescent="0.25">
      <c r="A156" s="35" t="s">
        <v>12</v>
      </c>
      <c r="B156" s="11">
        <f>STDEV(B141:B152)</f>
        <v>2.9740593191670941</v>
      </c>
      <c r="C156" s="11">
        <f t="shared" ref="C156:J156" si="58">STDEV(C141:C152)</f>
        <v>1.1668386082038618</v>
      </c>
      <c r="D156" s="11">
        <f t="shared" si="58"/>
        <v>1.6189722387037058</v>
      </c>
      <c r="E156" s="11">
        <f t="shared" si="58"/>
        <v>1.6364614855058555</v>
      </c>
      <c r="F156" s="11">
        <f t="shared" si="58"/>
        <v>5.3036876536055573</v>
      </c>
      <c r="G156" s="11">
        <f t="shared" si="58"/>
        <v>2.0294825355792492</v>
      </c>
      <c r="H156" s="11">
        <f t="shared" si="58"/>
        <v>4.4190103864631016</v>
      </c>
      <c r="I156" s="11">
        <f t="shared" si="58"/>
        <v>6.0729739230983482</v>
      </c>
      <c r="J156" s="11">
        <f t="shared" si="58"/>
        <v>2.1150859063877014</v>
      </c>
    </row>
    <row r="157" spans="1:10" x14ac:dyDescent="0.25">
      <c r="A157" s="35" t="s">
        <v>13</v>
      </c>
      <c r="B157" s="11">
        <f>SKEW(B141:B152)</f>
        <v>1.0117528934854063</v>
      </c>
      <c r="C157" s="11">
        <f t="shared" ref="C157:J157" si="59">SKEW(C141:C152)</f>
        <v>-1.933098905193352E-2</v>
      </c>
      <c r="D157" s="11">
        <f t="shared" si="59"/>
        <v>1.2489202457769066</v>
      </c>
      <c r="E157" s="11">
        <f t="shared" si="59"/>
        <v>0.22870449304447341</v>
      </c>
      <c r="F157" s="11">
        <f t="shared" si="59"/>
        <v>-0.44549102970476118</v>
      </c>
      <c r="G157" s="11">
        <f t="shared" si="59"/>
        <v>0.7092048058265138</v>
      </c>
      <c r="H157" s="11">
        <f t="shared" si="59"/>
        <v>0.80490027707826339</v>
      </c>
      <c r="I157" s="11">
        <f t="shared" si="59"/>
        <v>-0.35270719158253</v>
      </c>
      <c r="J157" s="11">
        <f t="shared" si="59"/>
        <v>7.714022376568358E-2</v>
      </c>
    </row>
    <row r="158" spans="1:10" x14ac:dyDescent="0.25">
      <c r="A158" s="35" t="s">
        <v>14</v>
      </c>
      <c r="B158" s="11">
        <f>MAX(B141:B152)-MIN(B141:B151)</f>
        <v>8.9257023987195367</v>
      </c>
      <c r="C158" s="11">
        <f t="shared" ref="C158:J158" si="60">MAX(C141:C152)-MIN(C141:C151)</f>
        <v>3.7634294199875118</v>
      </c>
      <c r="D158" s="11">
        <f t="shared" si="60"/>
        <v>5.0284747915837897</v>
      </c>
      <c r="E158" s="11">
        <f t="shared" si="60"/>
        <v>4.510101676564922</v>
      </c>
      <c r="F158" s="11">
        <f t="shared" si="60"/>
        <v>14.487570298220795</v>
      </c>
      <c r="G158" s="11">
        <f t="shared" si="60"/>
        <v>7.1626126515596695</v>
      </c>
      <c r="H158" s="11">
        <f t="shared" si="60"/>
        <v>12.785417736950592</v>
      </c>
      <c r="I158" s="11">
        <f t="shared" si="60"/>
        <v>17.614964090677553</v>
      </c>
      <c r="J158" s="11">
        <f t="shared" si="60"/>
        <v>6.7393869661481176</v>
      </c>
    </row>
    <row r="159" spans="1:10" ht="15.75" thickBot="1" x14ac:dyDescent="0.3">
      <c r="A159" s="36" t="s">
        <v>15</v>
      </c>
      <c r="B159" s="11">
        <f>B152-B141</f>
        <v>-6.8354365563468633</v>
      </c>
      <c r="C159" s="11">
        <f t="shared" ref="C159:J159" si="61">C152-C141</f>
        <v>-0.45171788947536839</v>
      </c>
      <c r="D159" s="11">
        <f t="shared" si="61"/>
        <v>-4.5617661799402356</v>
      </c>
      <c r="E159" s="11">
        <f t="shared" si="61"/>
        <v>-4.3101017332060216</v>
      </c>
      <c r="F159" s="11">
        <f t="shared" si="61"/>
        <v>-8.1185679273871045</v>
      </c>
      <c r="G159" s="11">
        <f t="shared" si="61"/>
        <v>1.7104670451767277</v>
      </c>
      <c r="H159" s="11">
        <f t="shared" si="61"/>
        <v>-11.145538289552889</v>
      </c>
      <c r="I159" s="11">
        <f t="shared" si="61"/>
        <v>-8.5702858168624729</v>
      </c>
      <c r="J159" s="11">
        <f t="shared" si="61"/>
        <v>-2.8512991347635079</v>
      </c>
    </row>
  </sheetData>
  <mergeCells count="13">
    <mergeCell ref="W49:W51"/>
    <mergeCell ref="H138:J138"/>
    <mergeCell ref="A137:J137"/>
    <mergeCell ref="A1:J1"/>
    <mergeCell ref="B138:D138"/>
    <mergeCell ref="E138:G138"/>
    <mergeCell ref="B2:D2"/>
    <mergeCell ref="E2:G2"/>
    <mergeCell ref="H2:J2"/>
    <mergeCell ref="B115:D115"/>
    <mergeCell ref="E115:G115"/>
    <mergeCell ref="H115:J115"/>
    <mergeCell ref="A114:J114"/>
  </mergeCells>
  <conditionalFormatting sqref="B44:G112 H108:J112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H56:J10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Port Stats</vt:lpstr>
    </vt:vector>
  </TitlesOfParts>
  <Company>BRR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ANubieZ</dc:creator>
  <cp:lastModifiedBy>user</cp:lastModifiedBy>
  <dcterms:created xsi:type="dcterms:W3CDTF">2011-01-07T09:43:39Z</dcterms:created>
  <dcterms:modified xsi:type="dcterms:W3CDTF">2015-11-30T08:03:17Z</dcterms:modified>
</cp:coreProperties>
</file>