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8220" windowHeight="8115"/>
  </bookViews>
  <sheets>
    <sheet name="Air Stats" sheetId="1" r:id="rId1"/>
  </sheets>
  <calcPr calcId="145621"/>
</workbook>
</file>

<file path=xl/calcChain.xml><?xml version="1.0" encoding="utf-8"?>
<calcChain xmlns="http://schemas.openxmlformats.org/spreadsheetml/2006/main">
  <c r="L129" i="1" l="1"/>
  <c r="K130" i="1" l="1"/>
  <c r="B222" i="1" l="1"/>
  <c r="C144" i="1"/>
  <c r="D144" i="1"/>
  <c r="E144" i="1"/>
  <c r="F144" i="1"/>
  <c r="G144" i="1"/>
  <c r="H144" i="1"/>
  <c r="I144" i="1"/>
  <c r="J144" i="1"/>
  <c r="K144" i="1"/>
  <c r="B144" i="1"/>
  <c r="B130" i="1"/>
  <c r="C222" i="1" l="1"/>
  <c r="D222" i="1"/>
  <c r="E222" i="1"/>
  <c r="F222" i="1"/>
  <c r="G222" i="1"/>
  <c r="H222" i="1"/>
  <c r="I222" i="1"/>
  <c r="J222" i="1"/>
  <c r="K222" i="1"/>
  <c r="B221" i="1" l="1"/>
  <c r="B220" i="1"/>
  <c r="C221" i="1"/>
  <c r="D221" i="1"/>
  <c r="E221" i="1"/>
  <c r="F221" i="1"/>
  <c r="G221" i="1"/>
  <c r="H221" i="1"/>
  <c r="I221" i="1"/>
  <c r="J221" i="1"/>
  <c r="K221" i="1"/>
  <c r="N222" i="1"/>
  <c r="B142" i="1"/>
  <c r="B143" i="1"/>
  <c r="D143" i="1"/>
  <c r="E143" i="1"/>
  <c r="E158" i="1" s="1"/>
  <c r="F143" i="1"/>
  <c r="G143" i="1"/>
  <c r="H143" i="1"/>
  <c r="I143" i="1"/>
  <c r="J143" i="1"/>
  <c r="K143" i="1"/>
  <c r="C143" i="1"/>
  <c r="D158" i="1"/>
  <c r="F158" i="1"/>
  <c r="H158" i="1"/>
  <c r="J158" i="1"/>
  <c r="C158" i="1"/>
  <c r="B157" i="1" l="1"/>
  <c r="B158" i="1"/>
  <c r="G158" i="1"/>
  <c r="I158" i="1"/>
  <c r="E130" i="1"/>
  <c r="C214" i="1"/>
  <c r="D214" i="1"/>
  <c r="E214" i="1"/>
  <c r="F214" i="1"/>
  <c r="G214" i="1"/>
  <c r="H214" i="1"/>
  <c r="I214" i="1"/>
  <c r="J214" i="1"/>
  <c r="K214" i="1"/>
  <c r="L214" i="1"/>
  <c r="C215" i="1"/>
  <c r="D215" i="1"/>
  <c r="E215" i="1"/>
  <c r="F215" i="1"/>
  <c r="G215" i="1"/>
  <c r="H215" i="1"/>
  <c r="I215" i="1"/>
  <c r="J215" i="1"/>
  <c r="K215" i="1"/>
  <c r="L215" i="1"/>
  <c r="C216" i="1"/>
  <c r="D216" i="1"/>
  <c r="E216" i="1"/>
  <c r="F216" i="1"/>
  <c r="G216" i="1"/>
  <c r="H216" i="1"/>
  <c r="I216" i="1"/>
  <c r="J216" i="1"/>
  <c r="K216" i="1"/>
  <c r="C217" i="1"/>
  <c r="D217" i="1"/>
  <c r="E217" i="1"/>
  <c r="F217" i="1"/>
  <c r="G217" i="1"/>
  <c r="K217" i="1"/>
  <c r="C218" i="1"/>
  <c r="D218" i="1"/>
  <c r="E218" i="1"/>
  <c r="F218" i="1"/>
  <c r="G218" i="1"/>
  <c r="H218" i="1"/>
  <c r="I218" i="1"/>
  <c r="J218" i="1"/>
  <c r="K218" i="1"/>
  <c r="L218" i="1"/>
  <c r="C219" i="1"/>
  <c r="D219" i="1"/>
  <c r="E219" i="1"/>
  <c r="F219" i="1"/>
  <c r="G219" i="1"/>
  <c r="H219" i="1"/>
  <c r="I219" i="1"/>
  <c r="J219" i="1"/>
  <c r="K219" i="1"/>
  <c r="C220" i="1"/>
  <c r="D220" i="1"/>
  <c r="E220" i="1"/>
  <c r="F220" i="1"/>
  <c r="G220" i="1"/>
  <c r="H220" i="1"/>
  <c r="I220" i="1"/>
  <c r="J220" i="1"/>
  <c r="K220" i="1"/>
  <c r="L220" i="1"/>
  <c r="B218" i="1"/>
  <c r="C136" i="1"/>
  <c r="D136" i="1"/>
  <c r="E136" i="1"/>
  <c r="F136" i="1"/>
  <c r="G136" i="1"/>
  <c r="H136" i="1"/>
  <c r="I136" i="1"/>
  <c r="J136" i="1"/>
  <c r="K136" i="1"/>
  <c r="L136" i="1"/>
  <c r="C137" i="1"/>
  <c r="D137" i="1"/>
  <c r="E137" i="1"/>
  <c r="F137" i="1"/>
  <c r="G137" i="1"/>
  <c r="H137" i="1"/>
  <c r="I137" i="1"/>
  <c r="J137" i="1"/>
  <c r="K137" i="1"/>
  <c r="L137" i="1"/>
  <c r="C138" i="1"/>
  <c r="D138" i="1"/>
  <c r="E138" i="1"/>
  <c r="F138" i="1"/>
  <c r="G138" i="1"/>
  <c r="H138" i="1"/>
  <c r="I138" i="1"/>
  <c r="J138" i="1"/>
  <c r="K138" i="1"/>
  <c r="C139" i="1"/>
  <c r="D139" i="1"/>
  <c r="E139" i="1"/>
  <c r="F139" i="1"/>
  <c r="G139" i="1"/>
  <c r="K139" i="1"/>
  <c r="C140" i="1"/>
  <c r="D140" i="1"/>
  <c r="E140" i="1"/>
  <c r="F140" i="1"/>
  <c r="G140" i="1"/>
  <c r="K140" i="1"/>
  <c r="C141" i="1"/>
  <c r="D141" i="1"/>
  <c r="E141" i="1"/>
  <c r="F141" i="1"/>
  <c r="G141" i="1"/>
  <c r="H141" i="1"/>
  <c r="I141" i="1"/>
  <c r="J141" i="1"/>
  <c r="K141" i="1"/>
  <c r="C142" i="1"/>
  <c r="C157" i="1" s="1"/>
  <c r="D142" i="1"/>
  <c r="D157" i="1" s="1"/>
  <c r="E142" i="1"/>
  <c r="E157" i="1" s="1"/>
  <c r="F142" i="1"/>
  <c r="F157" i="1" s="1"/>
  <c r="G142" i="1"/>
  <c r="G157" i="1" s="1"/>
  <c r="H142" i="1"/>
  <c r="H157" i="1" s="1"/>
  <c r="I142" i="1"/>
  <c r="I157" i="1" s="1"/>
  <c r="J142" i="1"/>
  <c r="J157" i="1" s="1"/>
  <c r="K142" i="1"/>
  <c r="K157" i="1" s="1"/>
  <c r="L142" i="1"/>
  <c r="F130" i="1"/>
  <c r="D130" i="1" l="1"/>
  <c r="M108" i="1" l="1"/>
  <c r="M109" i="1" l="1"/>
  <c r="K158" i="1" l="1"/>
  <c r="M110" i="1"/>
  <c r="M107" i="1"/>
  <c r="M99" i="1"/>
  <c r="M100" i="1"/>
  <c r="M101" i="1"/>
  <c r="M102" i="1"/>
  <c r="M103" i="1"/>
  <c r="M104" i="1"/>
  <c r="M105" i="1"/>
  <c r="M106" i="1"/>
  <c r="M111" i="1" l="1"/>
  <c r="M98" i="1"/>
  <c r="M112" i="1" l="1"/>
  <c r="M97" i="1"/>
  <c r="M113" i="1" l="1"/>
  <c r="M114" i="1" l="1"/>
  <c r="L95" i="1"/>
  <c r="L219" i="1" l="1"/>
  <c r="L141" i="1"/>
  <c r="M116" i="1"/>
  <c r="M115" i="1"/>
  <c r="M96" i="1"/>
  <c r="M95" i="1"/>
  <c r="M122" i="1" l="1"/>
  <c r="M117" i="1"/>
  <c r="M220" i="1"/>
  <c r="M142" i="1"/>
  <c r="L235" i="1"/>
  <c r="E235" i="1"/>
  <c r="M123" i="1" l="1"/>
  <c r="M119" i="1"/>
  <c r="L143" i="1"/>
  <c r="L157" i="1" s="1"/>
  <c r="L221" i="1"/>
  <c r="M124" i="1"/>
  <c r="M118" i="1"/>
  <c r="M121" i="1"/>
  <c r="B235" i="1"/>
  <c r="G235" i="1"/>
  <c r="J235" i="1"/>
  <c r="D235" i="1"/>
  <c r="H235" i="1"/>
  <c r="F235" i="1"/>
  <c r="C235" i="1"/>
  <c r="M235" i="1"/>
  <c r="K235" i="1"/>
  <c r="I235" i="1"/>
  <c r="O142" i="1"/>
  <c r="M94" i="1"/>
  <c r="B141" i="1"/>
  <c r="B156" i="1" s="1"/>
  <c r="M125" i="1" l="1"/>
  <c r="M129" i="1"/>
  <c r="M126" i="1"/>
  <c r="M128" i="1"/>
  <c r="M127" i="1"/>
  <c r="M120" i="1"/>
  <c r="M143" i="1"/>
  <c r="M157" i="1" s="1"/>
  <c r="M221" i="1"/>
  <c r="L236" i="1" s="1"/>
  <c r="B219" i="1"/>
  <c r="C156" i="1"/>
  <c r="D156" i="1"/>
  <c r="E156" i="1"/>
  <c r="F156" i="1"/>
  <c r="G156" i="1"/>
  <c r="H156" i="1"/>
  <c r="I156" i="1"/>
  <c r="J156" i="1"/>
  <c r="K156" i="1"/>
  <c r="L222" i="1" l="1"/>
  <c r="L144" i="1"/>
  <c r="L158" i="1" s="1"/>
  <c r="M144" i="1"/>
  <c r="M222" i="1"/>
  <c r="B237" i="1" s="1"/>
  <c r="M236" i="1"/>
  <c r="K236" i="1"/>
  <c r="C236" i="1"/>
  <c r="G236" i="1"/>
  <c r="J236" i="1"/>
  <c r="E236" i="1"/>
  <c r="D236" i="1"/>
  <c r="F236" i="1"/>
  <c r="B236" i="1"/>
  <c r="I236" i="1"/>
  <c r="H236" i="1"/>
  <c r="C237" i="1"/>
  <c r="M93" i="1"/>
  <c r="M92" i="1"/>
  <c r="G237" i="1" l="1"/>
  <c r="H237" i="1"/>
  <c r="L237" i="1"/>
  <c r="K237" i="1"/>
  <c r="F237" i="1"/>
  <c r="D237" i="1"/>
  <c r="J237" i="1"/>
  <c r="M237" i="1"/>
  <c r="E237" i="1"/>
  <c r="I237" i="1"/>
  <c r="M158" i="1"/>
  <c r="M91" i="1"/>
  <c r="M90" i="1" l="1"/>
  <c r="O141" i="1" l="1"/>
  <c r="L156" i="1"/>
  <c r="M89" i="1"/>
  <c r="M88" i="1" l="1"/>
  <c r="M87" i="1"/>
  <c r="M86" i="1" l="1"/>
  <c r="M85" i="1" l="1"/>
  <c r="B140" i="1"/>
  <c r="B155" i="1" s="1"/>
  <c r="M84" i="1"/>
  <c r="M83" i="1"/>
  <c r="B217" i="1"/>
  <c r="B139" i="1"/>
  <c r="B138" i="1"/>
  <c r="B137" i="1"/>
  <c r="M82" i="1"/>
  <c r="M81" i="1"/>
  <c r="M80" i="1"/>
  <c r="M79" i="1"/>
  <c r="M78" i="1"/>
  <c r="M219" i="1" l="1"/>
  <c r="M141" i="1"/>
  <c r="M156" i="1" s="1"/>
  <c r="B234" i="1"/>
  <c r="B152" i="1"/>
  <c r="B154" i="1"/>
  <c r="B153" i="1"/>
  <c r="K155" i="1"/>
  <c r="G155" i="1"/>
  <c r="E155" i="1"/>
  <c r="C155" i="1"/>
  <c r="F155" i="1"/>
  <c r="D155" i="1"/>
  <c r="M77" i="1"/>
  <c r="B134" i="1" l="1"/>
  <c r="M75" i="1"/>
  <c r="M76" i="1"/>
  <c r="L212" i="1"/>
  <c r="L213" i="1"/>
  <c r="L133" i="1"/>
  <c r="L148" i="1" s="1"/>
  <c r="L211" i="1" s="1"/>
  <c r="L226" i="1" s="1"/>
  <c r="M4" i="1"/>
  <c r="M5" i="1"/>
  <c r="M6" i="1"/>
  <c r="M7" i="1"/>
  <c r="M8" i="1"/>
  <c r="M9" i="1"/>
  <c r="M10" i="1"/>
  <c r="M11" i="1"/>
  <c r="M12" i="1"/>
  <c r="M15" i="1"/>
  <c r="M16" i="1"/>
  <c r="M17" i="1"/>
  <c r="M18" i="1"/>
  <c r="M19" i="1"/>
  <c r="M20" i="1"/>
  <c r="M21" i="1"/>
  <c r="M22" i="1"/>
  <c r="M23" i="1"/>
  <c r="M24" i="1"/>
  <c r="M27" i="1"/>
  <c r="M28" i="1"/>
  <c r="M29" i="1"/>
  <c r="M30" i="1"/>
  <c r="M31" i="1"/>
  <c r="M32" i="1"/>
  <c r="M33" i="1"/>
  <c r="M34" i="1"/>
  <c r="M35" i="1"/>
  <c r="M36" i="1"/>
  <c r="M39" i="1"/>
  <c r="M40" i="1"/>
  <c r="M41" i="1"/>
  <c r="M42" i="1"/>
  <c r="M43" i="1"/>
  <c r="M44" i="1"/>
  <c r="M45" i="1"/>
  <c r="M46" i="1"/>
  <c r="M47" i="1"/>
  <c r="M48" i="1"/>
  <c r="M51" i="1"/>
  <c r="M52" i="1"/>
  <c r="M72" i="1"/>
  <c r="M73" i="1"/>
  <c r="M74" i="1"/>
  <c r="M3" i="1"/>
  <c r="L53" i="1"/>
  <c r="L134" i="1"/>
  <c r="L135" i="1"/>
  <c r="M218" i="1" l="1"/>
  <c r="L149" i="1"/>
  <c r="L54" i="1"/>
  <c r="L55" i="1" s="1"/>
  <c r="L56" i="1" s="1"/>
  <c r="M56" i="1" s="1"/>
  <c r="L151" i="1"/>
  <c r="L150" i="1"/>
  <c r="M53" i="1"/>
  <c r="M54" i="1" l="1"/>
  <c r="M55" i="1"/>
  <c r="L57" i="1"/>
  <c r="M57" i="1" l="1"/>
  <c r="L58" i="1"/>
  <c r="M58" i="1" l="1"/>
  <c r="L59" i="1"/>
  <c r="L216" i="1" s="1"/>
  <c r="L138" i="1" l="1"/>
  <c r="L60" i="1"/>
  <c r="L61" i="1" l="1"/>
  <c r="L62" i="1" s="1"/>
  <c r="L63" i="1" l="1"/>
  <c r="L64" i="1" s="1"/>
  <c r="L65" i="1" s="1"/>
  <c r="M65" i="1" s="1"/>
  <c r="M63" i="1" l="1"/>
  <c r="M64" i="1"/>
  <c r="L66" i="1"/>
  <c r="L67" i="1" s="1"/>
  <c r="M67" i="1" s="1"/>
  <c r="M66" i="1" l="1"/>
  <c r="L68" i="1"/>
  <c r="L234" i="1"/>
  <c r="K212" i="1"/>
  <c r="K223" i="1" s="1"/>
  <c r="K213" i="1"/>
  <c r="C212" i="1"/>
  <c r="D212" i="1"/>
  <c r="E212" i="1"/>
  <c r="F212" i="1"/>
  <c r="G212" i="1"/>
  <c r="H212" i="1"/>
  <c r="I212" i="1"/>
  <c r="J212" i="1"/>
  <c r="B212" i="1"/>
  <c r="A150" i="1"/>
  <c r="A151" i="1" s="1"/>
  <c r="A152" i="1" s="1"/>
  <c r="A153" i="1" s="1"/>
  <c r="A154" i="1" s="1"/>
  <c r="A155" i="1" s="1"/>
  <c r="A156" i="1" s="1"/>
  <c r="C133" i="1"/>
  <c r="C148" i="1" s="1"/>
  <c r="C211" i="1" s="1"/>
  <c r="C226" i="1" s="1"/>
  <c r="D133" i="1"/>
  <c r="D148" i="1" s="1"/>
  <c r="D211" i="1" s="1"/>
  <c r="D226" i="1" s="1"/>
  <c r="E133" i="1"/>
  <c r="E148" i="1" s="1"/>
  <c r="E211" i="1" s="1"/>
  <c r="E226" i="1" s="1"/>
  <c r="F133" i="1"/>
  <c r="F148" i="1" s="1"/>
  <c r="F211" i="1" s="1"/>
  <c r="F226" i="1" s="1"/>
  <c r="G133" i="1"/>
  <c r="G148" i="1" s="1"/>
  <c r="G211" i="1" s="1"/>
  <c r="G226" i="1" s="1"/>
  <c r="H133" i="1"/>
  <c r="H148" i="1" s="1"/>
  <c r="H211" i="1" s="1"/>
  <c r="H226" i="1" s="1"/>
  <c r="I133" i="1"/>
  <c r="I148" i="1" s="1"/>
  <c r="I211" i="1" s="1"/>
  <c r="I226" i="1" s="1"/>
  <c r="J133" i="1"/>
  <c r="J148" i="1" s="1"/>
  <c r="J211" i="1" s="1"/>
  <c r="J226" i="1" s="1"/>
  <c r="K133" i="1"/>
  <c r="K148" i="1" s="1"/>
  <c r="K211" i="1" s="1"/>
  <c r="K226" i="1" s="1"/>
  <c r="M133" i="1"/>
  <c r="M148" i="1" s="1"/>
  <c r="M211" i="1" s="1"/>
  <c r="M226" i="1" s="1"/>
  <c r="B133" i="1"/>
  <c r="B148" i="1" s="1"/>
  <c r="B211" i="1" s="1"/>
  <c r="B226" i="1" s="1"/>
  <c r="D213" i="1"/>
  <c r="E213" i="1"/>
  <c r="F213" i="1"/>
  <c r="H213" i="1"/>
  <c r="I213" i="1"/>
  <c r="J213" i="1"/>
  <c r="B216" i="1"/>
  <c r="B215" i="1"/>
  <c r="B214" i="1"/>
  <c r="B213" i="1"/>
  <c r="D135" i="1"/>
  <c r="E135" i="1"/>
  <c r="F135" i="1"/>
  <c r="H135" i="1"/>
  <c r="I135" i="1"/>
  <c r="I150" i="1" s="1"/>
  <c r="J135" i="1"/>
  <c r="K135" i="1"/>
  <c r="C134" i="1"/>
  <c r="D134" i="1"/>
  <c r="D145" i="1" s="1"/>
  <c r="E134" i="1"/>
  <c r="E145" i="1" s="1"/>
  <c r="F134" i="1"/>
  <c r="F145" i="1" s="1"/>
  <c r="G134" i="1"/>
  <c r="H134" i="1"/>
  <c r="I134" i="1"/>
  <c r="J134" i="1"/>
  <c r="K134" i="1"/>
  <c r="K145" i="1" s="1"/>
  <c r="B136" i="1"/>
  <c r="B135" i="1"/>
  <c r="J71" i="1"/>
  <c r="I71" i="1"/>
  <c r="H71" i="1"/>
  <c r="G13" i="1"/>
  <c r="C154" i="1"/>
  <c r="C13" i="1"/>
  <c r="I140" i="1" l="1"/>
  <c r="I217" i="1"/>
  <c r="I139" i="1"/>
  <c r="I130" i="1"/>
  <c r="H217" i="1"/>
  <c r="H139" i="1"/>
  <c r="H130" i="1"/>
  <c r="H140" i="1"/>
  <c r="H145" i="1" s="1"/>
  <c r="J217" i="1"/>
  <c r="J223" i="1" s="1"/>
  <c r="J139" i="1"/>
  <c r="J130" i="1"/>
  <c r="J140" i="1"/>
  <c r="J145" i="1" s="1"/>
  <c r="H223" i="1"/>
  <c r="F223" i="1"/>
  <c r="D223" i="1"/>
  <c r="I223" i="1"/>
  <c r="E223" i="1"/>
  <c r="B145" i="1"/>
  <c r="B223" i="1"/>
  <c r="O136" i="1"/>
  <c r="O134" i="1"/>
  <c r="O135" i="1"/>
  <c r="O137" i="1"/>
  <c r="K151" i="1"/>
  <c r="M59" i="1"/>
  <c r="B149" i="1"/>
  <c r="M212" i="1"/>
  <c r="M13" i="1"/>
  <c r="M37" i="1"/>
  <c r="K149" i="1"/>
  <c r="M234" i="1"/>
  <c r="L69" i="1"/>
  <c r="M68" i="1"/>
  <c r="M25" i="1"/>
  <c r="M49" i="1"/>
  <c r="K234" i="1"/>
  <c r="I234" i="1"/>
  <c r="G234" i="1"/>
  <c r="E234" i="1"/>
  <c r="C234" i="1"/>
  <c r="J234" i="1"/>
  <c r="H234" i="1"/>
  <c r="F234" i="1"/>
  <c r="D234" i="1"/>
  <c r="M134" i="1"/>
  <c r="B150" i="1"/>
  <c r="E152" i="1"/>
  <c r="K152" i="1"/>
  <c r="I152" i="1"/>
  <c r="F149" i="1"/>
  <c r="D149" i="1"/>
  <c r="F152" i="1"/>
  <c r="B151" i="1"/>
  <c r="J149" i="1"/>
  <c r="H149" i="1"/>
  <c r="E149" i="1"/>
  <c r="J152" i="1"/>
  <c r="H152" i="1"/>
  <c r="C14" i="1"/>
  <c r="C213" i="1" s="1"/>
  <c r="C223" i="1" s="1"/>
  <c r="M60" i="1"/>
  <c r="G14" i="1"/>
  <c r="G213" i="1" s="1"/>
  <c r="G223" i="1" s="1"/>
  <c r="J150" i="1"/>
  <c r="E151" i="1"/>
  <c r="I151" i="1"/>
  <c r="I149" i="1"/>
  <c r="H150" i="1"/>
  <c r="F150" i="1"/>
  <c r="D150" i="1"/>
  <c r="J153" i="1"/>
  <c r="D152" i="1"/>
  <c r="J151" i="1"/>
  <c r="H151" i="1"/>
  <c r="F151" i="1"/>
  <c r="D151" i="1"/>
  <c r="K150" i="1"/>
  <c r="E150" i="1"/>
  <c r="I145" i="1" l="1"/>
  <c r="I153" i="1"/>
  <c r="C130" i="1"/>
  <c r="G130" i="1"/>
  <c r="B159" i="1"/>
  <c r="L227" i="1"/>
  <c r="H153" i="1"/>
  <c r="F153" i="1"/>
  <c r="F154" i="1"/>
  <c r="E153" i="1"/>
  <c r="E154" i="1"/>
  <c r="J154" i="1"/>
  <c r="J155" i="1"/>
  <c r="M61" i="1"/>
  <c r="H154" i="1"/>
  <c r="H155" i="1"/>
  <c r="I154" i="1"/>
  <c r="I155" i="1"/>
  <c r="M213" i="1"/>
  <c r="L228" i="1" s="1"/>
  <c r="G152" i="1"/>
  <c r="M14" i="1"/>
  <c r="M135" i="1" s="1"/>
  <c r="C153" i="1"/>
  <c r="M50" i="1"/>
  <c r="M138" i="1" s="1"/>
  <c r="M26" i="1"/>
  <c r="M214" i="1" s="1"/>
  <c r="L70" i="1"/>
  <c r="M69" i="1"/>
  <c r="M38" i="1"/>
  <c r="M137" i="1" s="1"/>
  <c r="F227" i="1"/>
  <c r="M227" i="1"/>
  <c r="E227" i="1"/>
  <c r="I227" i="1"/>
  <c r="K227" i="1"/>
  <c r="G154" i="1"/>
  <c r="G135" i="1"/>
  <c r="G145" i="1" s="1"/>
  <c r="C135" i="1"/>
  <c r="C145" i="1" s="1"/>
  <c r="J227" i="1"/>
  <c r="C227" i="1"/>
  <c r="G227" i="1"/>
  <c r="B227" i="1"/>
  <c r="D227" i="1"/>
  <c r="H227" i="1"/>
  <c r="B240" i="1" l="1"/>
  <c r="M136" i="1"/>
  <c r="M215" i="1"/>
  <c r="L230" i="1" s="1"/>
  <c r="M216" i="1"/>
  <c r="F159" i="1"/>
  <c r="E159" i="1"/>
  <c r="I159" i="1"/>
  <c r="H240" i="1"/>
  <c r="G240" i="1"/>
  <c r="J240" i="1"/>
  <c r="K240" i="1"/>
  <c r="D240" i="1"/>
  <c r="C240" i="1"/>
  <c r="E240" i="1"/>
  <c r="L240" i="1"/>
  <c r="H159" i="1"/>
  <c r="J159" i="1"/>
  <c r="L229" i="1"/>
  <c r="I240" i="1"/>
  <c r="F240" i="1"/>
  <c r="C152" i="1"/>
  <c r="K154" i="1"/>
  <c r="L231" i="1"/>
  <c r="B231" i="1"/>
  <c r="C228" i="1"/>
  <c r="D228" i="1"/>
  <c r="C151" i="1"/>
  <c r="G153" i="1"/>
  <c r="L71" i="1"/>
  <c r="M70" i="1"/>
  <c r="M62" i="1"/>
  <c r="M152" i="1"/>
  <c r="E228" i="1"/>
  <c r="F228" i="1"/>
  <c r="M149" i="1"/>
  <c r="G149" i="1"/>
  <c r="K153" i="1"/>
  <c r="B228" i="1"/>
  <c r="G228" i="1"/>
  <c r="M228" i="1"/>
  <c r="M150" i="1"/>
  <c r="M151" i="1"/>
  <c r="K228" i="1"/>
  <c r="H228" i="1"/>
  <c r="I228" i="1"/>
  <c r="J228" i="1"/>
  <c r="G151" i="1"/>
  <c r="G150" i="1"/>
  <c r="C149" i="1"/>
  <c r="C150" i="1"/>
  <c r="L140" i="1" l="1"/>
  <c r="L130" i="1"/>
  <c r="L139" i="1"/>
  <c r="L145" i="1" s="1"/>
  <c r="L217" i="1"/>
  <c r="L223" i="1" s="1"/>
  <c r="K159" i="1"/>
  <c r="G159" i="1"/>
  <c r="C159" i="1"/>
  <c r="M229" i="1"/>
  <c r="D154" i="1"/>
  <c r="D230" i="1"/>
  <c r="O140" i="1"/>
  <c r="J230" i="1"/>
  <c r="G230" i="1"/>
  <c r="B230" i="1"/>
  <c r="C230" i="1"/>
  <c r="E230" i="1"/>
  <c r="K230" i="1"/>
  <c r="F230" i="1"/>
  <c r="I230" i="1"/>
  <c r="H230" i="1"/>
  <c r="M71" i="1"/>
  <c r="M130" i="1" s="1"/>
  <c r="M230" i="1"/>
  <c r="D153" i="1"/>
  <c r="D159" i="1" s="1"/>
  <c r="C231" i="1"/>
  <c r="M231" i="1"/>
  <c r="J231" i="1"/>
  <c r="E231" i="1"/>
  <c r="I231" i="1"/>
  <c r="H231" i="1"/>
  <c r="K231" i="1"/>
  <c r="F231" i="1"/>
  <c r="G231" i="1"/>
  <c r="D231" i="1"/>
  <c r="B229" i="1"/>
  <c r="K229" i="1"/>
  <c r="F229" i="1"/>
  <c r="J229" i="1"/>
  <c r="E229" i="1"/>
  <c r="I229" i="1"/>
  <c r="D229" i="1"/>
  <c r="H229" i="1"/>
  <c r="G229" i="1"/>
  <c r="C229" i="1"/>
  <c r="M140" i="1" l="1"/>
  <c r="M139" i="1"/>
  <c r="M217" i="1"/>
  <c r="M223" i="1" s="1"/>
  <c r="L152" i="1"/>
  <c r="O138" i="1"/>
  <c r="L155" i="1"/>
  <c r="L233" i="1"/>
  <c r="M145" i="1" l="1"/>
  <c r="B232" i="1"/>
  <c r="M233" i="1"/>
  <c r="F233" i="1"/>
  <c r="G233" i="1"/>
  <c r="E233" i="1"/>
  <c r="D233" i="1"/>
  <c r="C233" i="1"/>
  <c r="B233" i="1"/>
  <c r="K233" i="1"/>
  <c r="H233" i="1"/>
  <c r="I233" i="1"/>
  <c r="J233" i="1"/>
  <c r="M154" i="1"/>
  <c r="M155" i="1"/>
  <c r="M153" i="1"/>
  <c r="D232" i="1"/>
  <c r="H232" i="1"/>
  <c r="M232" i="1"/>
  <c r="E232" i="1"/>
  <c r="I232" i="1"/>
  <c r="I238" i="1" s="1"/>
  <c r="F232" i="1"/>
  <c r="F239" i="1" s="1"/>
  <c r="J232" i="1"/>
  <c r="C232" i="1"/>
  <c r="C239" i="1" s="1"/>
  <c r="G232" i="1"/>
  <c r="G239" i="1" s="1"/>
  <c r="K232" i="1"/>
  <c r="L232" i="1"/>
  <c r="C238" i="1" l="1"/>
  <c r="B239" i="1"/>
  <c r="B238" i="1"/>
  <c r="D239" i="1"/>
  <c r="E238" i="1"/>
  <c r="J239" i="1"/>
  <c r="H239" i="1"/>
  <c r="M159" i="1"/>
  <c r="L238" i="1"/>
  <c r="L239" i="1"/>
  <c r="J238" i="1"/>
  <c r="H238" i="1"/>
  <c r="D238" i="1"/>
  <c r="G238" i="1"/>
  <c r="K238" i="1"/>
  <c r="K239" i="1"/>
  <c r="I239" i="1"/>
  <c r="E239" i="1"/>
  <c r="F238" i="1"/>
  <c r="L154" i="1"/>
  <c r="O139" i="1"/>
  <c r="L153" i="1"/>
  <c r="L159" i="1" l="1"/>
</calcChain>
</file>

<file path=xl/comments1.xml><?xml version="1.0" encoding="utf-8"?>
<comments xmlns="http://schemas.openxmlformats.org/spreadsheetml/2006/main">
  <authors>
    <author>ESSARAML</author>
    <author>ZULUST</author>
    <author>mkhizesbp</author>
    <author>Thusisa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http://www.acsamedia.co.za/index.html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http://www.acsa.co.za/home.asp?pid=148
</t>
        </r>
      </text>
    </comment>
    <comment ref="L95" authorId="1">
      <text>
        <r>
          <rPr>
            <b/>
            <sz val="8"/>
            <color indexed="81"/>
            <rFont val="Tahoma"/>
            <family val="2"/>
          </rPr>
          <t>Three month-moving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8" authorId="2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THREE MONTH AVERAGE
</t>
        </r>
      </text>
    </comment>
    <comment ref="K120" authorId="3">
      <text>
        <r>
          <rPr>
            <b/>
            <sz val="8"/>
            <color indexed="81"/>
            <rFont val="Tahoma"/>
            <family val="2"/>
          </rPr>
          <t>Note: on the website I did not get PMB Air port,  average for 6 months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<sst xmlns="http://schemas.openxmlformats.org/spreadsheetml/2006/main" count="35" uniqueCount="33">
  <si>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</si>
  <si>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</si>
  <si>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</si>
  <si>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</si>
  <si>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</si>
  <si>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</si>
  <si>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</si>
  <si>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</si>
  <si>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</si>
  <si>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</si>
  <si>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</si>
  <si>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</si>
  <si>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</si>
  <si>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</si>
  <si>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</si>
  <si>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</si>
  <si>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</si>
  <si>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</si>
  <si>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</si>
  <si>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</si>
  <si>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</si>
  <si>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</si>
  <si>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</si>
  <si>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</si>
  <si>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</si>
  <si>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</si>
  <si>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</si>
  <si>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</si>
  <si>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</si>
  <si>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</si>
  <si>
    <t>Average 2013</t>
  </si>
  <si>
    <t>Average 2014</t>
  </si>
  <si>
    <t>Average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</si>
</sst>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Alignment="1">
      <alignment horizontal="center"/>
    </xf>
    <xf numFmtId="3" fontId="6" fillId="0" borderId="0" xfId="0" applyNumberFormat="1" applyFont="1"/>
    <xf numFmtId="3" fontId="3" fillId="4" borderId="7" xfId="0" applyNumberFormat="1" applyFont="1" applyFill="1" applyBorder="1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D1"/>
      <color rgb="FF993300"/>
      <color rgb="FFD6B1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0857824595006114E-2"/>
          <c:y val="5.7568590139215579E-2"/>
          <c:w val="0.90525865561960062"/>
          <c:h val="0.90393984253380411"/>
        </c:manualLayout>
      </c:layout>
      <c:barChart>
        <c:barDir val="col"/>
        <c:grouping val="clustered"/>
        <c:varyColors val="0"/>
        <c:ser>
          <c:idx val="5"/>
          <c:order val="0"/>
          <c:tx>
            <c:strRef>
              <c:f>'Air Stats'!$A$149</c:f>
              <c:strCache>
                <c:ptCount val="1"/>
                <c:pt idx="0">
                  <c:v>2006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Stats'!$B$149:$L$149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Stats'!$A$150</c:f>
              <c:strCache>
                <c:ptCount val="1"/>
                <c:pt idx="0">
                  <c:v>2007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Stats'!$B$150:$L$150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Stats'!$A$151</c:f>
              <c:strCache>
                <c:ptCount val="1"/>
                <c:pt idx="0">
                  <c:v>2008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Stats'!$B$151:$L$151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Stats'!$A$152</c:f>
              <c:strCache>
                <c:ptCount val="1"/>
                <c:pt idx="0">
                  <c:v>2009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Stats'!$B$152:$L$152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Stats'!$A$153</c:f>
              <c:strCache>
                <c:ptCount val="1"/>
                <c:pt idx="0">
                  <c:v>2010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Stats'!$B$153:$L$153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Stats'!$A$154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Stats'!$B$154:$L$154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Stats'!$A$155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Stats'!$B$155:$L$155</c:f>
              <c:numCache>
                <c:formatCode>0.00</c:formatCode>
                <c:ptCount val="11"/>
                <c:pt idx="0">
                  <c:v>-0.80114000957161036</c:v>
                </c:pt>
                <c:pt idx="1">
                  <c:v>-3.0039303888267974</c:v>
                </c:pt>
                <c:pt idx="2">
                  <c:v>-3.3660340144904461</c:v>
                </c:pt>
                <c:pt idx="3">
                  <c:v>15.537547535137689</c:v>
                </c:pt>
                <c:pt idx="4">
                  <c:v>-4.2871034776541252</c:v>
                </c:pt>
                <c:pt idx="5">
                  <c:v>8.0053285754621193</c:v>
                </c:pt>
                <c:pt idx="6">
                  <c:v>-5.6148562360830896</c:v>
                </c:pt>
                <c:pt idx="7">
                  <c:v>-1.733499026373668</c:v>
                </c:pt>
                <c:pt idx="8">
                  <c:v>1.1097776519630302</c:v>
                </c:pt>
                <c:pt idx="9">
                  <c:v>11.573359008819271</c:v>
                </c:pt>
                <c:pt idx="10">
                  <c:v>-4.1405814851967291</c:v>
                </c:pt>
              </c:numCache>
            </c:numRef>
          </c:val>
        </c:ser>
        <c:ser>
          <c:idx val="7"/>
          <c:order val="7"/>
          <c:tx>
            <c:strRef>
              <c:f>'Air Stats'!$A$156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Stats'!$B$156:$L$156</c:f>
              <c:numCache>
                <c:formatCode>0.00</c:formatCode>
                <c:ptCount val="11"/>
                <c:pt idx="0">
                  <c:v>-10.872051599355013</c:v>
                </c:pt>
                <c:pt idx="1">
                  <c:v>-0.73024067936658332</c:v>
                </c:pt>
                <c:pt idx="2">
                  <c:v>0.90893049418593663</c:v>
                </c:pt>
                <c:pt idx="3">
                  <c:v>-0.2997531444692606</c:v>
                </c:pt>
                <c:pt idx="4">
                  <c:v>-3.6475732679263468</c:v>
                </c:pt>
                <c:pt idx="5">
                  <c:v>12.999150382327951</c:v>
                </c:pt>
                <c:pt idx="6">
                  <c:v>-5.1040144724580045</c:v>
                </c:pt>
                <c:pt idx="7">
                  <c:v>0.59627015333112754</c:v>
                </c:pt>
                <c:pt idx="8">
                  <c:v>-1.8424294782132478</c:v>
                </c:pt>
                <c:pt idx="9">
                  <c:v>7.0202944842630091</c:v>
                </c:pt>
                <c:pt idx="10">
                  <c:v>-4.3223331534078131</c:v>
                </c:pt>
              </c:numCache>
            </c:numRef>
          </c:val>
        </c:ser>
        <c:ser>
          <c:idx val="8"/>
          <c:order val="8"/>
          <c:tx>
            <c:strRef>
              <c:f>'Air Stats'!$A$158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Stats'!$B$158:$M$158</c:f>
              <c:numCache>
                <c:formatCode>0.00</c:formatCode>
                <c:ptCount val="12"/>
                <c:pt idx="0">
                  <c:v>5.4110734832102487</c:v>
                </c:pt>
                <c:pt idx="1">
                  <c:v>0.15402945092938955</c:v>
                </c:pt>
                <c:pt idx="2">
                  <c:v>12.678648820051846</c:v>
                </c:pt>
                <c:pt idx="3">
                  <c:v>-0.82997217080018582</c:v>
                </c:pt>
                <c:pt idx="4">
                  <c:v>21.835847585430873</c:v>
                </c:pt>
                <c:pt idx="5">
                  <c:v>1.9560548488352825</c:v>
                </c:pt>
                <c:pt idx="6">
                  <c:v>2.8579572043498294</c:v>
                </c:pt>
                <c:pt idx="7">
                  <c:v>3.5043465008854939</c:v>
                </c:pt>
                <c:pt idx="8">
                  <c:v>5.7446353725336481</c:v>
                </c:pt>
                <c:pt idx="9">
                  <c:v>4.1765472519787528</c:v>
                </c:pt>
                <c:pt idx="10">
                  <c:v>-2.4241630821021078</c:v>
                </c:pt>
                <c:pt idx="11">
                  <c:v>4.709156397355061</c:v>
                </c:pt>
              </c:numCache>
            </c:numRef>
          </c:val>
        </c:ser>
        <c:ser>
          <c:idx val="9"/>
          <c:order val="9"/>
          <c:tx>
            <c:strRef>
              <c:f>'Air Stats'!$A$157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Stats'!$B$157:$M$157</c:f>
              <c:numCache>
                <c:formatCode>0.00</c:formatCode>
                <c:ptCount val="12"/>
                <c:pt idx="0">
                  <c:v>-3.3261983149435648</c:v>
                </c:pt>
                <c:pt idx="1">
                  <c:v>-2.4724961761216835</c:v>
                </c:pt>
                <c:pt idx="2">
                  <c:v>6.635131132388576</c:v>
                </c:pt>
                <c:pt idx="3">
                  <c:v>6.8587186490859233</c:v>
                </c:pt>
                <c:pt idx="4">
                  <c:v>1.2160984976772882</c:v>
                </c:pt>
                <c:pt idx="5">
                  <c:v>16.199008158694603</c:v>
                </c:pt>
                <c:pt idx="6">
                  <c:v>0.46724418275553459</c:v>
                </c:pt>
                <c:pt idx="7">
                  <c:v>1.2570893292062943</c:v>
                </c:pt>
                <c:pt idx="8">
                  <c:v>3.442867727714475</c:v>
                </c:pt>
                <c:pt idx="9">
                  <c:v>14.503580625494781</c:v>
                </c:pt>
                <c:pt idx="10">
                  <c:v>3.6226922132789032</c:v>
                </c:pt>
                <c:pt idx="11">
                  <c:v>1.7405726783958839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107904"/>
        <c:axId val="65958272"/>
      </c:barChart>
      <c:catAx>
        <c:axId val="52107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58272"/>
        <c:crosses val="autoZero"/>
        <c:auto val="1"/>
        <c:lblAlgn val="ctr"/>
        <c:lblOffset val="100"/>
        <c:noMultiLvlLbl val="0"/>
      </c:catAx>
      <c:valAx>
        <c:axId val="659582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107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605446527307102E-2"/>
          <c:y val="5.2954618261478674E-2"/>
          <c:w val="0.50158622681193854"/>
          <c:h val="0.1490628475425685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0942528545171704E-2"/>
          <c:y val="4.5651939057944554E-2"/>
          <c:w val="0.90525865561960062"/>
          <c:h val="0.90393984253380455"/>
        </c:manualLayout>
      </c:layout>
      <c:lineChart>
        <c:grouping val="standard"/>
        <c:varyColors val="0"/>
        <c:ser>
          <c:idx val="0"/>
          <c:order val="0"/>
          <c:tx>
            <c:strRef>
              <c:f>'Air Stats'!$B$148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Stats'!$B$149:$B$158</c:f>
              <c:numCache>
                <c:formatCode>0.00</c:formatCode>
                <c:ptCount val="10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-0.80114000957161036</c:v>
                </c:pt>
                <c:pt idx="7">
                  <c:v>-10.872051599355013</c:v>
                </c:pt>
                <c:pt idx="8">
                  <c:v>-3.3261983149435648</c:v>
                </c:pt>
                <c:pt idx="9">
                  <c:v>5.4110734832102487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'Air Stats'!$C$148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Stats'!$C$149:$C$158</c:f>
              <c:numCache>
                <c:formatCode>0.00</c:formatCode>
                <c:ptCount val="10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-3.0039303888267974</c:v>
                </c:pt>
                <c:pt idx="7">
                  <c:v>-0.73024067936658332</c:v>
                </c:pt>
                <c:pt idx="8">
                  <c:v>-2.4724961761216835</c:v>
                </c:pt>
                <c:pt idx="9">
                  <c:v>0.15402945092938955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'Air Stats'!$D$148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Stats'!$D$149:$D$158</c:f>
              <c:numCache>
                <c:formatCode>0.00</c:formatCode>
                <c:ptCount val="10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-3.3660340144904461</c:v>
                </c:pt>
                <c:pt idx="7">
                  <c:v>0.90893049418593663</c:v>
                </c:pt>
                <c:pt idx="8">
                  <c:v>6.635131132388576</c:v>
                </c:pt>
                <c:pt idx="9">
                  <c:v>12.678648820051846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'Air Stats'!$E$148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Stats'!$E$149:$E$158</c:f>
              <c:numCache>
                <c:formatCode>0.00</c:formatCode>
                <c:ptCount val="10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15.537547535137689</c:v>
                </c:pt>
                <c:pt idx="7">
                  <c:v>-0.2997531444692606</c:v>
                </c:pt>
                <c:pt idx="8">
                  <c:v>6.8587186490859233</c:v>
                </c:pt>
                <c:pt idx="9">
                  <c:v>-0.82997217080018582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'Air Stats'!$F$148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Stats'!$F$149:$F$158</c:f>
              <c:numCache>
                <c:formatCode>0.00</c:formatCode>
                <c:ptCount val="10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-4.2871034776541252</c:v>
                </c:pt>
                <c:pt idx="7">
                  <c:v>-3.6475732679263468</c:v>
                </c:pt>
                <c:pt idx="8">
                  <c:v>1.2160984976772882</c:v>
                </c:pt>
                <c:pt idx="9">
                  <c:v>21.835847585430873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'Air Stats'!$G$148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Stats'!$G$149:$G$158</c:f>
              <c:numCache>
                <c:formatCode>0.00</c:formatCode>
                <c:ptCount val="10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8.0053285754621193</c:v>
                </c:pt>
                <c:pt idx="7">
                  <c:v>12.999150382327951</c:v>
                </c:pt>
                <c:pt idx="8">
                  <c:v>16.199008158694603</c:v>
                </c:pt>
                <c:pt idx="9">
                  <c:v>1.9560548488352825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'Air Stats'!$H$148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Stats'!$H$149:$H$158</c:f>
              <c:numCache>
                <c:formatCode>0.00</c:formatCode>
                <c:ptCount val="10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-5.6148562360830896</c:v>
                </c:pt>
                <c:pt idx="7">
                  <c:v>-5.1040144724580045</c:v>
                </c:pt>
                <c:pt idx="8">
                  <c:v>0.46724418275553459</c:v>
                </c:pt>
                <c:pt idx="9">
                  <c:v>2.8579572043498294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'Air Stats'!$I$148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Stats'!$I$149:$I$158</c:f>
              <c:numCache>
                <c:formatCode>0.00</c:formatCode>
                <c:ptCount val="10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-1.733499026373668</c:v>
                </c:pt>
                <c:pt idx="7">
                  <c:v>0.59627015333112754</c:v>
                </c:pt>
                <c:pt idx="8">
                  <c:v>1.2570893292062943</c:v>
                </c:pt>
                <c:pt idx="9">
                  <c:v>3.5043465008854939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'Air Stats'!$J$148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Stats'!$J$149:$J$158</c:f>
              <c:numCache>
                <c:formatCode>0.00</c:formatCode>
                <c:ptCount val="10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1.1097776519630302</c:v>
                </c:pt>
                <c:pt idx="7">
                  <c:v>-1.8424294782132478</c:v>
                </c:pt>
                <c:pt idx="8">
                  <c:v>3.442867727714475</c:v>
                </c:pt>
                <c:pt idx="9">
                  <c:v>5.7446353725336481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'Air Stats'!$K$148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Stats'!$K$149:$K$158</c:f>
              <c:numCache>
                <c:formatCode>0.00</c:formatCode>
                <c:ptCount val="10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11.573359008819271</c:v>
                </c:pt>
                <c:pt idx="7">
                  <c:v>7.0202944842630091</c:v>
                </c:pt>
                <c:pt idx="8">
                  <c:v>14.503580625494781</c:v>
                </c:pt>
                <c:pt idx="9">
                  <c:v>4.1765472519787528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'Air Stats'!$L$148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Stats'!$A$149:$A$158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'Air Stats'!$L$149:$L$158</c:f>
              <c:numCache>
                <c:formatCode>0.00</c:formatCode>
                <c:ptCount val="10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-4.1405814851967291</c:v>
                </c:pt>
                <c:pt idx="7">
                  <c:v>-4.3223331534078131</c:v>
                </c:pt>
                <c:pt idx="8">
                  <c:v>3.6226922132789032</c:v>
                </c:pt>
                <c:pt idx="9">
                  <c:v>-2.4241630821021078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130368"/>
        <c:axId val="243131904"/>
      </c:lineChart>
      <c:catAx>
        <c:axId val="243130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3131904"/>
        <c:crosses val="autoZero"/>
        <c:auto val="1"/>
        <c:lblAlgn val="ctr"/>
        <c:lblOffset val="100"/>
        <c:noMultiLvlLbl val="0"/>
      </c:catAx>
      <c:valAx>
        <c:axId val="2431319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3130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21219679718580434"/>
          <c:h val="0.6796753612238819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Proportional</a:t>
            </a:r>
            <a:r>
              <a:rPr lang="en-US" baseline="0"/>
              <a:t> Contribution</a:t>
            </a:r>
            <a:endParaRPr lang="en-US"/>
          </a:p>
        </c:rich>
      </c:tx>
      <c:layout>
        <c:manualLayout>
          <c:xMode val="edge"/>
          <c:yMode val="edge"/>
          <c:x val="0.28991155341751135"/>
          <c:y val="4.4444425002438934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88415396573282E-2"/>
          <c:y val="3.2222998795170286E-2"/>
          <c:w val="0.89829642849104352"/>
          <c:h val="0.741872597606037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'Air Stats'!$A$227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Stats'!$B$227:$L$227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Stats'!$A$228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Stats'!$B$228:$L$228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Stats'!$A$229</c:f>
              <c:strCache>
                <c:ptCount val="1"/>
                <c:pt idx="0">
                  <c:v>2007</c:v>
                </c:pt>
              </c:strCache>
            </c:strRef>
          </c:tx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Stats'!$B$229:$L$229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Stats'!$A$230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Stats'!$B$230:$L$230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Stats'!$A$231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Stats'!$B$231:$L$231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Stats'!$A$232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Stats'!$B$232:$L$232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1.9529418492518269</c:v>
                </c:pt>
                <c:pt idx="2">
                  <c:v>1.5336273774120794</c:v>
                </c:pt>
                <c:pt idx="3">
                  <c:v>0.38587092944474288</c:v>
                </c:pt>
                <c:pt idx="4">
                  <c:v>4.09470920590406</c:v>
                </c:pt>
                <c:pt idx="5">
                  <c:v>0.13193137400567115</c:v>
                </c:pt>
                <c:pt idx="6">
                  <c:v>13.719195660720013</c:v>
                </c:pt>
                <c:pt idx="7">
                  <c:v>53.233354878060211</c:v>
                </c:pt>
                <c:pt idx="8">
                  <c:v>23.316166910449223</c:v>
                </c:pt>
                <c:pt idx="9">
                  <c:v>0.1720688567914018</c:v>
                </c:pt>
                <c:pt idx="10">
                  <c:v>0.28644076092418597</c:v>
                </c:pt>
              </c:numCache>
            </c:numRef>
          </c:val>
        </c:ser>
        <c:ser>
          <c:idx val="6"/>
          <c:order val="6"/>
          <c:tx>
            <c:strRef>
              <c:f>'Air Stats'!$A$233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993300"/>
            </a:solidFill>
          </c:spPr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Stats'!$B$233:$L$233</c:f>
              <c:numCache>
                <c:formatCode>0.00</c:formatCode>
                <c:ptCount val="11"/>
                <c:pt idx="0">
                  <c:v>1.2204106574476337</c:v>
                </c:pt>
                <c:pt idx="1">
                  <c:v>1.8995698180326017</c:v>
                </c:pt>
                <c:pt idx="2">
                  <c:v>1.5750992268404971</c:v>
                </c:pt>
                <c:pt idx="3">
                  <c:v>0.37877378871673234</c:v>
                </c:pt>
                <c:pt idx="4">
                  <c:v>3.8126590118356116</c:v>
                </c:pt>
                <c:pt idx="5">
                  <c:v>0.14484010537868588</c:v>
                </c:pt>
                <c:pt idx="6">
                  <c:v>14.038280731063868</c:v>
                </c:pt>
                <c:pt idx="7">
                  <c:v>52.924884347619482</c:v>
                </c:pt>
                <c:pt idx="8">
                  <c:v>23.506884279576788</c:v>
                </c:pt>
                <c:pt idx="9">
                  <c:v>0.2671414163206785</c:v>
                </c:pt>
                <c:pt idx="10">
                  <c:v>0.23145661716741714</c:v>
                </c:pt>
              </c:numCache>
            </c:numRef>
          </c:val>
        </c:ser>
        <c:ser>
          <c:idx val="7"/>
          <c:order val="7"/>
          <c:tx>
            <c:strRef>
              <c:f>'Air Stats'!$A$234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Stats'!$B$234:$L$234</c:f>
              <c:numCache>
                <c:formatCode>0.00</c:formatCode>
                <c:ptCount val="11"/>
                <c:pt idx="0">
                  <c:v>1.2090712078309809</c:v>
                </c:pt>
                <c:pt idx="1">
                  <c:v>1.879343569441523</c:v>
                </c:pt>
                <c:pt idx="2">
                  <c:v>1.5737886462265032</c:v>
                </c:pt>
                <c:pt idx="3">
                  <c:v>0.43391700831159946</c:v>
                </c:pt>
                <c:pt idx="4">
                  <c:v>3.73399405730038</c:v>
                </c:pt>
                <c:pt idx="5">
                  <c:v>0.15675884554412295</c:v>
                </c:pt>
                <c:pt idx="6">
                  <c:v>13.452328382280113</c:v>
                </c:pt>
                <c:pt idx="7">
                  <c:v>52.938138550460764</c:v>
                </c:pt>
                <c:pt idx="8">
                  <c:v>24.102428398611817</c:v>
                </c:pt>
                <c:pt idx="9">
                  <c:v>0.29098957557502664</c:v>
                </c:pt>
                <c:pt idx="10">
                  <c:v>0.22924175841717936</c:v>
                </c:pt>
              </c:numCache>
            </c:numRef>
          </c:val>
        </c:ser>
        <c:ser>
          <c:idx val="8"/>
          <c:order val="8"/>
          <c:tx>
            <c:strRef>
              <c:f>'Air Stats'!$A$235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Stats'!$B$235:$L$235</c:f>
              <c:numCache>
                <c:formatCode>0.00</c:formatCode>
                <c:ptCount val="11"/>
                <c:pt idx="0">
                  <c:v>1.089082943269823</c:v>
                </c:pt>
                <c:pt idx="1">
                  <c:v>1.8854643208232542</c:v>
                </c:pt>
                <c:pt idx="2">
                  <c:v>1.6049857410906947</c:v>
                </c:pt>
                <c:pt idx="3">
                  <c:v>0.43721804151679816</c:v>
                </c:pt>
                <c:pt idx="4">
                  <c:v>3.6360633989214333</c:v>
                </c:pt>
                <c:pt idx="5">
                  <c:v>0.17902035001156141</c:v>
                </c:pt>
                <c:pt idx="6">
                  <c:v>12.901507763171228</c:v>
                </c:pt>
                <c:pt idx="7">
                  <c:v>53.820250165689046</c:v>
                </c:pt>
                <c:pt idx="8">
                  <c:v>23.910010642703963</c:v>
                </c:pt>
                <c:pt idx="9">
                  <c:v>0.31473043361415082</c:v>
                </c:pt>
                <c:pt idx="10">
                  <c:v>0.22166619918804778</c:v>
                </c:pt>
              </c:numCache>
            </c:numRef>
          </c:val>
        </c:ser>
        <c:ser>
          <c:idx val="9"/>
          <c:order val="9"/>
          <c:tx>
            <c:strRef>
              <c:f>'Air Stats'!$A$237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Stats'!$B$237:$L$237</c:f>
              <c:numCache>
                <c:formatCode>0.00</c:formatCode>
                <c:ptCount val="11"/>
                <c:pt idx="0">
                  <c:v>1.0417827246381299</c:v>
                </c:pt>
                <c:pt idx="1">
                  <c:v>1.7287612349660946</c:v>
                </c:pt>
                <c:pt idx="2">
                  <c:v>1.8102321667513677</c:v>
                </c:pt>
                <c:pt idx="3">
                  <c:v>0.43492025433737747</c:v>
                </c:pt>
                <c:pt idx="4">
                  <c:v>4.2089841501455556</c:v>
                </c:pt>
                <c:pt idx="5">
                  <c:v>0.19908521418318437</c:v>
                </c:pt>
                <c:pt idx="6">
                  <c:v>12.5148028981296</c:v>
                </c:pt>
                <c:pt idx="7">
                  <c:v>52.948163413978833</c:v>
                </c:pt>
                <c:pt idx="8">
                  <c:v>24.550470907550455</c:v>
                </c:pt>
                <c:pt idx="9">
                  <c:v>0.35241057220425848</c:v>
                </c:pt>
                <c:pt idx="10">
                  <c:v>0.21038646311514858</c:v>
                </c:pt>
              </c:numCache>
            </c:numRef>
          </c:val>
        </c:ser>
        <c:ser>
          <c:idx val="10"/>
          <c:order val="10"/>
          <c:tx>
            <c:strRef>
              <c:f>'Air Stats'!$A$236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numRef>
              <c:f>'Air Stats'!$A$227:$A$237</c:f>
              <c:numCache>
                <c:formatCode>General</c:formatCode>
                <c:ptCount val="11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</c:numCache>
            </c:numRef>
          </c:cat>
          <c:val>
            <c:numRef>
              <c:f>'Air Stats'!$B$236:$L$236</c:f>
              <c:numCache>
                <c:formatCode>0.00</c:formatCode>
                <c:ptCount val="11"/>
                <c:pt idx="0">
                  <c:v>1.0348456442156566</c:v>
                </c:pt>
                <c:pt idx="1">
                  <c:v>1.807387396374692</c:v>
                </c:pt>
                <c:pt idx="2">
                  <c:v>1.6821987576954391</c:v>
                </c:pt>
                <c:pt idx="3">
                  <c:v>0.45921266665593263</c:v>
                </c:pt>
                <c:pt idx="4">
                  <c:v>3.6173194374713802</c:v>
                </c:pt>
                <c:pt idx="5">
                  <c:v>0.20446107746337652</c:v>
                </c:pt>
                <c:pt idx="6">
                  <c:v>12.740039658175398</c:v>
                </c:pt>
                <c:pt idx="7">
                  <c:v>53.564489910765168</c:v>
                </c:pt>
                <c:pt idx="8">
                  <c:v>24.310066310513989</c:v>
                </c:pt>
                <c:pt idx="9">
                  <c:v>0.35421229340384175</c:v>
                </c:pt>
                <c:pt idx="10">
                  <c:v>0.22576684726513183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976320"/>
        <c:axId val="247978624"/>
      </c:barChart>
      <c:catAx>
        <c:axId val="24797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978624"/>
        <c:crosses val="autoZero"/>
        <c:auto val="1"/>
        <c:lblAlgn val="ctr"/>
        <c:lblOffset val="100"/>
        <c:noMultiLvlLbl val="0"/>
      </c:catAx>
      <c:valAx>
        <c:axId val="247978624"/>
        <c:scaling>
          <c:orientation val="minMax"/>
          <c:max val="60"/>
          <c:min val="-5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976320"/>
        <c:crosses val="autoZero"/>
        <c:crossBetween val="between"/>
        <c:majorUnit val="5"/>
        <c:minorUnit val="1"/>
      </c:valAx>
    </c:plotArea>
    <c:legend>
      <c:legendPos val="t"/>
      <c:layout>
        <c:manualLayout>
          <c:xMode val="edge"/>
          <c:yMode val="edge"/>
          <c:x val="7.5338537471339423E-2"/>
          <c:y val="2.8136689354029153E-2"/>
          <c:w val="0.84989949646852225"/>
          <c:h val="5.51664569637231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160</xdr:row>
      <xdr:rowOff>9524</xdr:rowOff>
    </xdr:from>
    <xdr:to>
      <xdr:col>10</xdr:col>
      <xdr:colOff>647699</xdr:colOff>
      <xdr:row>182</xdr:row>
      <xdr:rowOff>123825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15874</xdr:colOff>
      <xdr:row>182</xdr:row>
      <xdr:rowOff>137584</xdr:rowOff>
    </xdr:from>
    <xdr:to>
      <xdr:col>10</xdr:col>
      <xdr:colOff>645583</xdr:colOff>
      <xdr:row>208</xdr:row>
      <xdr:rowOff>19052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241</xdr:row>
      <xdr:rowOff>31750</xdr:rowOff>
    </xdr:from>
    <xdr:to>
      <xdr:col>8</xdr:col>
      <xdr:colOff>687917</xdr:colOff>
      <xdr:row>265</xdr:row>
      <xdr:rowOff>179919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K240"/>
  <sheetViews>
    <sheetView tabSelected="1" zoomScale="90" zoomScaleNormal="90" workbookViewId="0">
      <selection sqref="A1:M1"/>
    </sheetView>
  </sheetViews>
  <sheetFormatPr defaultRowHeight="15" x14ac:dyDescent="0.2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39" customWidth="1"/>
  </cols>
  <sheetData>
    <row r="1" spans="1:115" ht="34.5" customHeight="1" thickBot="1" x14ac:dyDescent="0.3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 x14ac:dyDescent="0.3">
      <c r="A2" s="21"/>
      <c r="B2" s="22" t="s">
        <v>0</v>
      </c>
      <c r="C2" s="22" t="s">
        <v>5</v>
      </c>
      <c r="D2" s="22" t="s">
        <v>1</v>
      </c>
      <c r="E2" s="22" t="s">
        <v>2</v>
      </c>
      <c r="F2" s="23" t="s">
        <v>6</v>
      </c>
      <c r="G2" s="22" t="s">
        <v>4</v>
      </c>
      <c r="H2" s="23" t="s">
        <v>16</v>
      </c>
      <c r="I2" s="23" t="s">
        <v>7</v>
      </c>
      <c r="J2" s="23" t="s">
        <v>3</v>
      </c>
      <c r="K2" s="23" t="s">
        <v>15</v>
      </c>
      <c r="L2" s="23" t="s">
        <v>28</v>
      </c>
      <c r="M2" s="24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 x14ac:dyDescent="0.25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9">
        <v>4000</v>
      </c>
      <c r="L3" s="5">
        <v>6011</v>
      </c>
      <c r="M3" s="5">
        <f>SUM(B3:L3)</f>
        <v>2239964</v>
      </c>
    </row>
    <row r="4" spans="1:115" hidden="1" x14ac:dyDescent="0.25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9">
        <v>4000</v>
      </c>
      <c r="L4" s="5">
        <v>6662</v>
      </c>
      <c r="M4" s="5">
        <f t="shared" ref="M4:M67" si="0">SUM(B4:L4)</f>
        <v>2127933</v>
      </c>
    </row>
    <row r="5" spans="1:115" hidden="1" x14ac:dyDescent="0.25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9">
        <v>4000</v>
      </c>
      <c r="L5" s="5">
        <v>6657</v>
      </c>
      <c r="M5" s="5">
        <f t="shared" si="0"/>
        <v>2137718</v>
      </c>
    </row>
    <row r="6" spans="1:115" hidden="1" x14ac:dyDescent="0.25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9">
        <v>4000</v>
      </c>
      <c r="L6" s="5">
        <v>6258</v>
      </c>
      <c r="M6" s="5">
        <f t="shared" si="0"/>
        <v>2275575</v>
      </c>
    </row>
    <row r="7" spans="1:115" hidden="1" x14ac:dyDescent="0.25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9">
        <v>4000</v>
      </c>
      <c r="L7" s="5">
        <v>7090</v>
      </c>
      <c r="M7" s="5">
        <f t="shared" si="0"/>
        <v>2372526</v>
      </c>
    </row>
    <row r="8" spans="1:115" hidden="1" x14ac:dyDescent="0.25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9">
        <v>4000</v>
      </c>
      <c r="L8" s="5">
        <v>6799</v>
      </c>
      <c r="M8" s="5">
        <f t="shared" si="0"/>
        <v>2424504</v>
      </c>
    </row>
    <row r="9" spans="1:115" hidden="1" x14ac:dyDescent="0.25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9">
        <v>4000</v>
      </c>
      <c r="L9" s="5">
        <v>6612</v>
      </c>
      <c r="M9" s="5">
        <f t="shared" si="0"/>
        <v>2426705</v>
      </c>
    </row>
    <row r="10" spans="1:115" hidden="1" x14ac:dyDescent="0.25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9">
        <v>4000</v>
      </c>
      <c r="L10" s="5">
        <v>7309</v>
      </c>
      <c r="M10" s="5">
        <f t="shared" si="0"/>
        <v>2451323</v>
      </c>
    </row>
    <row r="11" spans="1:115" hidden="1" x14ac:dyDescent="0.25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9">
        <v>4000</v>
      </c>
      <c r="L11" s="5">
        <v>5060</v>
      </c>
      <c r="M11" s="5">
        <f t="shared" si="0"/>
        <v>2574362</v>
      </c>
    </row>
    <row r="12" spans="1:115" hidden="1" x14ac:dyDescent="0.25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 x14ac:dyDescent="0.25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 x14ac:dyDescent="0.25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 x14ac:dyDescent="0.25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 x14ac:dyDescent="0.25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 x14ac:dyDescent="0.25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 x14ac:dyDescent="0.25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 x14ac:dyDescent="0.25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 x14ac:dyDescent="0.25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 x14ac:dyDescent="0.25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 x14ac:dyDescent="0.25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 x14ac:dyDescent="0.25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 x14ac:dyDescent="0.25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 x14ac:dyDescent="0.25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 x14ac:dyDescent="0.25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 x14ac:dyDescent="0.25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 x14ac:dyDescent="0.25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 x14ac:dyDescent="0.25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 x14ac:dyDescent="0.25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 x14ac:dyDescent="0.25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 x14ac:dyDescent="0.25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 x14ac:dyDescent="0.25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 x14ac:dyDescent="0.25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 x14ac:dyDescent="0.25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 x14ac:dyDescent="0.25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 x14ac:dyDescent="0.25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 x14ac:dyDescent="0.25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 x14ac:dyDescent="0.25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 x14ac:dyDescent="0.25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 x14ac:dyDescent="0.25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 x14ac:dyDescent="0.25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 x14ac:dyDescent="0.25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 x14ac:dyDescent="0.25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 x14ac:dyDescent="0.25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 x14ac:dyDescent="0.25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 x14ac:dyDescent="0.25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 x14ac:dyDescent="0.25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 x14ac:dyDescent="0.25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 x14ac:dyDescent="0.25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 x14ac:dyDescent="0.25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 x14ac:dyDescent="0.25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 x14ac:dyDescent="0.25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26">
        <f>AVERAGE(L6:L52)</f>
        <v>7798.351148936169</v>
      </c>
      <c r="M53" s="5">
        <f t="shared" si="0"/>
        <v>2590326.351148936</v>
      </c>
    </row>
    <row r="54" spans="1:13" hidden="1" x14ac:dyDescent="0.25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26">
        <f t="shared" ref="L54:L71" si="1">AVERAGE(L7:L53)</f>
        <v>7831.1245776369378</v>
      </c>
      <c r="M54" s="5">
        <f t="shared" si="0"/>
        <v>2862058.1245776368</v>
      </c>
    </row>
    <row r="55" spans="1:13" hidden="1" x14ac:dyDescent="0.25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26">
        <f t="shared" si="1"/>
        <v>7846.8931856717672</v>
      </c>
      <c r="M55" s="5">
        <f t="shared" si="0"/>
        <v>2783597.8931856719</v>
      </c>
    </row>
    <row r="56" spans="1:13" hidden="1" x14ac:dyDescent="0.25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26">
        <f t="shared" si="1"/>
        <v>7869.1887853669114</v>
      </c>
      <c r="M56" s="5">
        <f t="shared" si="0"/>
        <v>2712330.1887853667</v>
      </c>
    </row>
    <row r="57" spans="1:13" hidden="1" x14ac:dyDescent="0.25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26">
        <f t="shared" si="1"/>
        <v>7895.9374829279086</v>
      </c>
      <c r="M57" s="5">
        <f t="shared" si="0"/>
        <v>2934563.9374829279</v>
      </c>
    </row>
    <row r="58" spans="1:13" hidden="1" x14ac:dyDescent="0.25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26">
        <f t="shared" si="1"/>
        <v>7908.4255144795661</v>
      </c>
      <c r="M58" s="5">
        <f t="shared" si="0"/>
        <v>2792922.4255144796</v>
      </c>
    </row>
    <row r="59" spans="1:13" hidden="1" x14ac:dyDescent="0.25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26">
        <f t="shared" si="1"/>
        <v>7969.0303126599829</v>
      </c>
      <c r="M59" s="5">
        <f t="shared" si="0"/>
        <v>2989376.0303126602</v>
      </c>
    </row>
    <row r="60" spans="1:13" hidden="1" x14ac:dyDescent="0.25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26">
        <f t="shared" si="1"/>
        <v>8044.9245746314718</v>
      </c>
      <c r="M60" s="5">
        <f t="shared" si="0"/>
        <v>2609784.9245746313</v>
      </c>
    </row>
    <row r="61" spans="1:13" hidden="1" x14ac:dyDescent="0.25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26">
        <f t="shared" si="1"/>
        <v>8093.4548847300157</v>
      </c>
      <c r="M61" s="5">
        <f t="shared" si="0"/>
        <v>2516706.4548847298</v>
      </c>
    </row>
    <row r="62" spans="1:13" hidden="1" x14ac:dyDescent="0.25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26">
        <f t="shared" si="1"/>
        <v>8121.868818447675</v>
      </c>
      <c r="M62" s="5">
        <f t="shared" si="0"/>
        <v>3013300.8688184475</v>
      </c>
    </row>
    <row r="63" spans="1:13" hidden="1" x14ac:dyDescent="0.25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26">
        <f t="shared" si="1"/>
        <v>8177.2490060742221</v>
      </c>
      <c r="M63" s="5">
        <f t="shared" si="0"/>
        <v>2818530.2490060744</v>
      </c>
    </row>
    <row r="64" spans="1:13" ht="14.25" customHeight="1" x14ac:dyDescent="0.25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 x14ac:dyDescent="0.25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 x14ac:dyDescent="0.25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 x14ac:dyDescent="0.25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 x14ac:dyDescent="0.25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 x14ac:dyDescent="0.25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 x14ac:dyDescent="0.25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 x14ac:dyDescent="0.25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 x14ac:dyDescent="0.25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 x14ac:dyDescent="0.25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 x14ac:dyDescent="0.25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 x14ac:dyDescent="0.25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 x14ac:dyDescent="0.25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 x14ac:dyDescent="0.25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 x14ac:dyDescent="0.25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 x14ac:dyDescent="0.25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 x14ac:dyDescent="0.25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 x14ac:dyDescent="0.25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 x14ac:dyDescent="0.25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 x14ac:dyDescent="0.25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 x14ac:dyDescent="0.25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93" si="8">SUM(B84:L84)</f>
        <v>2904384</v>
      </c>
    </row>
    <row r="85" spans="1:13" x14ac:dyDescent="0.25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 x14ac:dyDescent="0.25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 x14ac:dyDescent="0.25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 x14ac:dyDescent="0.25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2">
        <v>9194</v>
      </c>
      <c r="L88" s="2">
        <v>5711</v>
      </c>
      <c r="M88" s="5">
        <f t="shared" si="8"/>
        <v>2750631</v>
      </c>
    </row>
    <row r="89" spans="1:13" x14ac:dyDescent="0.25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2">
        <v>9816</v>
      </c>
      <c r="L89" s="2">
        <v>6491</v>
      </c>
      <c r="M89" s="5">
        <f t="shared" si="8"/>
        <v>2718229</v>
      </c>
    </row>
    <row r="90" spans="1:13" x14ac:dyDescent="0.25">
      <c r="A90" s="6">
        <v>41091</v>
      </c>
      <c r="B90" s="5">
        <v>35007</v>
      </c>
      <c r="C90" s="5">
        <v>56771</v>
      </c>
      <c r="D90" s="5">
        <v>42623</v>
      </c>
      <c r="E90" s="5">
        <v>14057</v>
      </c>
      <c r="F90" s="5">
        <v>108948</v>
      </c>
      <c r="G90" s="5">
        <v>4552</v>
      </c>
      <c r="H90" s="5">
        <v>403758</v>
      </c>
      <c r="I90" s="5">
        <v>1581624</v>
      </c>
      <c r="J90" s="5">
        <v>662114</v>
      </c>
      <c r="K90" s="2">
        <v>9204</v>
      </c>
      <c r="L90" s="2">
        <v>7609</v>
      </c>
      <c r="M90" s="5">
        <f t="shared" si="8"/>
        <v>2926267</v>
      </c>
    </row>
    <row r="91" spans="1:13" x14ac:dyDescent="0.25">
      <c r="A91" s="6">
        <v>41122</v>
      </c>
      <c r="B91" s="5">
        <v>35720</v>
      </c>
      <c r="C91" s="5">
        <v>57432</v>
      </c>
      <c r="D91" s="5">
        <v>42038</v>
      </c>
      <c r="E91" s="5">
        <v>14422</v>
      </c>
      <c r="F91" s="5">
        <v>102504</v>
      </c>
      <c r="G91" s="5">
        <v>4670</v>
      </c>
      <c r="H91" s="5">
        <v>383966</v>
      </c>
      <c r="I91" s="5">
        <v>1599960</v>
      </c>
      <c r="J91" s="5">
        <v>657631</v>
      </c>
      <c r="K91" s="2">
        <v>9538</v>
      </c>
      <c r="L91" s="2">
        <v>7560</v>
      </c>
      <c r="M91" s="5">
        <f t="shared" si="8"/>
        <v>2915441</v>
      </c>
    </row>
    <row r="92" spans="1:13" x14ac:dyDescent="0.25">
      <c r="A92" s="6">
        <v>41153</v>
      </c>
      <c r="B92" s="5">
        <v>37011</v>
      </c>
      <c r="C92" s="5">
        <v>58982</v>
      </c>
      <c r="D92" s="5">
        <v>44838</v>
      </c>
      <c r="E92" s="5">
        <v>13946</v>
      </c>
      <c r="F92" s="5">
        <v>109411</v>
      </c>
      <c r="G92" s="5">
        <v>4782</v>
      </c>
      <c r="H92" s="5">
        <v>390988</v>
      </c>
      <c r="I92" s="5">
        <v>1623505</v>
      </c>
      <c r="J92" s="5">
        <v>680027</v>
      </c>
      <c r="K92" s="2">
        <v>8849</v>
      </c>
      <c r="L92" s="2">
        <v>7371</v>
      </c>
      <c r="M92" s="5">
        <f t="shared" si="8"/>
        <v>2979710</v>
      </c>
    </row>
    <row r="93" spans="1:13" x14ac:dyDescent="0.25">
      <c r="A93" s="6">
        <v>41183</v>
      </c>
      <c r="B93" s="5">
        <v>39296</v>
      </c>
      <c r="C93" s="5">
        <v>61033</v>
      </c>
      <c r="D93" s="5">
        <v>47413</v>
      </c>
      <c r="E93" s="5">
        <v>14121</v>
      </c>
      <c r="F93" s="5">
        <v>115210</v>
      </c>
      <c r="G93" s="5">
        <v>5047</v>
      </c>
      <c r="H93" s="5">
        <v>402379</v>
      </c>
      <c r="I93" s="5">
        <v>1672423</v>
      </c>
      <c r="J93" s="5">
        <v>734527</v>
      </c>
      <c r="K93" s="2">
        <v>9319</v>
      </c>
      <c r="L93" s="2">
        <v>7240</v>
      </c>
      <c r="M93" s="5">
        <f t="shared" si="8"/>
        <v>3108008</v>
      </c>
    </row>
    <row r="94" spans="1:13" x14ac:dyDescent="0.25">
      <c r="A94" s="6">
        <v>41214</v>
      </c>
      <c r="B94" s="5">
        <v>39296</v>
      </c>
      <c r="C94" s="5">
        <v>52495</v>
      </c>
      <c r="D94" s="5">
        <v>42390</v>
      </c>
      <c r="E94" s="5">
        <v>14261</v>
      </c>
      <c r="F94" s="5">
        <v>108861</v>
      </c>
      <c r="G94" s="5">
        <v>5425</v>
      </c>
      <c r="H94" s="5">
        <v>381186</v>
      </c>
      <c r="I94" s="5">
        <v>1546199</v>
      </c>
      <c r="J94" s="5">
        <v>730498</v>
      </c>
      <c r="K94" s="2">
        <v>9388</v>
      </c>
      <c r="L94" s="2">
        <v>7111</v>
      </c>
      <c r="M94" s="5">
        <f t="shared" ref="M94:M96" si="9">SUM(B94:L94)</f>
        <v>2937110</v>
      </c>
    </row>
    <row r="95" spans="1:13" x14ac:dyDescent="0.25">
      <c r="A95" s="6">
        <v>41244</v>
      </c>
      <c r="B95" s="5">
        <v>28477</v>
      </c>
      <c r="C95" s="5">
        <v>45831</v>
      </c>
      <c r="D95" s="5">
        <v>58284</v>
      </c>
      <c r="E95" s="5">
        <v>8133</v>
      </c>
      <c r="F95" s="5">
        <v>116549</v>
      </c>
      <c r="G95" s="5">
        <v>3755</v>
      </c>
      <c r="H95" s="5">
        <v>406665</v>
      </c>
      <c r="I95" s="5">
        <v>1603009</v>
      </c>
      <c r="J95" s="5">
        <v>762823</v>
      </c>
      <c r="K95" s="2">
        <v>6254</v>
      </c>
      <c r="L95" s="41">
        <f>AVERAGE(L92:L94)</f>
        <v>7240.666666666667</v>
      </c>
      <c r="M95" s="5">
        <f t="shared" si="9"/>
        <v>3047020.6666666665</v>
      </c>
    </row>
    <row r="96" spans="1:13" x14ac:dyDescent="0.25">
      <c r="A96" s="6">
        <v>41275</v>
      </c>
      <c r="B96" s="5">
        <v>23689</v>
      </c>
      <c r="C96" s="5">
        <v>42367</v>
      </c>
      <c r="D96" s="5">
        <v>44250</v>
      </c>
      <c r="E96" s="5">
        <v>8459</v>
      </c>
      <c r="F96" s="5">
        <v>104800</v>
      </c>
      <c r="G96" s="5">
        <v>3941</v>
      </c>
      <c r="H96" s="5">
        <v>358962</v>
      </c>
      <c r="I96" s="5">
        <v>1459691</v>
      </c>
      <c r="J96" s="5">
        <v>701881</v>
      </c>
      <c r="K96" s="2">
        <v>6260</v>
      </c>
      <c r="L96" s="41">
        <v>5140</v>
      </c>
      <c r="M96" s="5">
        <f t="shared" si="9"/>
        <v>2759440</v>
      </c>
    </row>
    <row r="97" spans="1:13" x14ac:dyDescent="0.25">
      <c r="A97" s="6">
        <v>41306</v>
      </c>
      <c r="B97" s="5">
        <v>31580</v>
      </c>
      <c r="C97" s="5">
        <v>45011</v>
      </c>
      <c r="D97" s="5">
        <v>41348</v>
      </c>
      <c r="E97" s="5">
        <v>12417</v>
      </c>
      <c r="F97" s="5">
        <v>106515</v>
      </c>
      <c r="G97" s="5">
        <v>5467</v>
      </c>
      <c r="H97" s="5">
        <v>357701</v>
      </c>
      <c r="I97" s="40">
        <v>1403241</v>
      </c>
      <c r="J97" s="5">
        <v>714454</v>
      </c>
      <c r="K97" s="2">
        <v>8901</v>
      </c>
      <c r="L97" s="41">
        <v>5627</v>
      </c>
      <c r="M97" s="5">
        <f t="shared" ref="M97" si="10">SUM(B97:L97)</f>
        <v>2732262</v>
      </c>
    </row>
    <row r="98" spans="1:13" x14ac:dyDescent="0.25">
      <c r="A98" s="6">
        <v>41334</v>
      </c>
      <c r="B98" s="5">
        <v>33594</v>
      </c>
      <c r="C98" s="5">
        <v>60070</v>
      </c>
      <c r="D98" s="5">
        <v>51977</v>
      </c>
      <c r="E98" s="5">
        <v>13174</v>
      </c>
      <c r="F98" s="5">
        <v>114351</v>
      </c>
      <c r="G98" s="5">
        <v>4895</v>
      </c>
      <c r="H98" s="5">
        <v>403913</v>
      </c>
      <c r="I98" s="40">
        <v>1634800</v>
      </c>
      <c r="J98" s="5">
        <v>803592</v>
      </c>
      <c r="K98" s="2">
        <v>9048</v>
      </c>
      <c r="L98" s="41">
        <v>6520</v>
      </c>
      <c r="M98" s="5">
        <f t="shared" ref="M98:M106" si="11">SUM(B98:L98)</f>
        <v>3135934</v>
      </c>
    </row>
    <row r="99" spans="1:13" x14ac:dyDescent="0.25">
      <c r="A99" s="6">
        <v>41365</v>
      </c>
      <c r="B99" s="5">
        <v>34282</v>
      </c>
      <c r="C99" s="5">
        <v>57790</v>
      </c>
      <c r="D99" s="5">
        <v>47555</v>
      </c>
      <c r="E99" s="5">
        <v>13405</v>
      </c>
      <c r="F99" s="5">
        <v>113759</v>
      </c>
      <c r="G99" s="5">
        <v>4790</v>
      </c>
      <c r="H99" s="5">
        <v>385443</v>
      </c>
      <c r="I99" s="40">
        <v>1572784</v>
      </c>
      <c r="J99" s="5">
        <v>702417</v>
      </c>
      <c r="K99" s="2">
        <v>9239</v>
      </c>
      <c r="L99" s="41">
        <v>6577</v>
      </c>
      <c r="M99" s="5">
        <f t="shared" si="11"/>
        <v>2948041</v>
      </c>
    </row>
    <row r="100" spans="1:13" x14ac:dyDescent="0.25">
      <c r="A100" s="6">
        <v>41395</v>
      </c>
      <c r="B100" s="5">
        <v>34172</v>
      </c>
      <c r="C100" s="5">
        <v>57016</v>
      </c>
      <c r="D100" s="5">
        <v>41556</v>
      </c>
      <c r="E100" s="5">
        <v>13182</v>
      </c>
      <c r="F100" s="5">
        <v>96495</v>
      </c>
      <c r="G100" s="5">
        <v>4821</v>
      </c>
      <c r="H100" s="5">
        <v>370023</v>
      </c>
      <c r="I100" s="40">
        <v>1498229</v>
      </c>
      <c r="J100" s="5">
        <v>627519</v>
      </c>
      <c r="K100" s="2">
        <v>9857</v>
      </c>
      <c r="L100" s="41">
        <v>7023</v>
      </c>
      <c r="M100" s="5">
        <f t="shared" si="11"/>
        <v>2759893</v>
      </c>
    </row>
    <row r="101" spans="1:13" x14ac:dyDescent="0.25">
      <c r="A101" s="6">
        <v>41426</v>
      </c>
      <c r="B101" s="5">
        <v>31930</v>
      </c>
      <c r="C101" s="5">
        <v>53439</v>
      </c>
      <c r="D101" s="5">
        <v>39843</v>
      </c>
      <c r="E101" s="5">
        <v>13357</v>
      </c>
      <c r="F101" s="5">
        <v>93997</v>
      </c>
      <c r="G101" s="5">
        <v>4938</v>
      </c>
      <c r="H101" s="5">
        <v>362653</v>
      </c>
      <c r="I101" s="40">
        <v>1470724</v>
      </c>
      <c r="J101" s="5">
        <v>597854</v>
      </c>
      <c r="K101" s="2">
        <v>8997</v>
      </c>
      <c r="L101" s="41">
        <v>6528</v>
      </c>
      <c r="M101" s="5">
        <f t="shared" si="11"/>
        <v>2684260</v>
      </c>
    </row>
    <row r="102" spans="1:13" x14ac:dyDescent="0.25">
      <c r="A102" s="6">
        <v>41456</v>
      </c>
      <c r="B102" s="5">
        <v>31682</v>
      </c>
      <c r="C102" s="5">
        <v>58250</v>
      </c>
      <c r="D102" s="5">
        <v>42872</v>
      </c>
      <c r="E102" s="5">
        <v>12705</v>
      </c>
      <c r="F102" s="5">
        <v>104405</v>
      </c>
      <c r="G102" s="5">
        <v>4947</v>
      </c>
      <c r="H102" s="5">
        <v>373002</v>
      </c>
      <c r="I102" s="40">
        <v>1586092</v>
      </c>
      <c r="J102" s="5">
        <v>626002</v>
      </c>
      <c r="K102" s="2">
        <v>9592</v>
      </c>
      <c r="L102" s="41">
        <v>6932</v>
      </c>
      <c r="M102" s="5">
        <f t="shared" si="11"/>
        <v>2856481</v>
      </c>
    </row>
    <row r="103" spans="1:13" x14ac:dyDescent="0.25">
      <c r="A103" s="6">
        <v>41487</v>
      </c>
      <c r="B103" s="5">
        <v>32725</v>
      </c>
      <c r="C103" s="5">
        <v>55931</v>
      </c>
      <c r="D103" s="5">
        <v>43679</v>
      </c>
      <c r="E103" s="5">
        <v>13091</v>
      </c>
      <c r="F103" s="5">
        <v>102779</v>
      </c>
      <c r="G103" s="5">
        <v>5605</v>
      </c>
      <c r="H103" s="5">
        <v>374027</v>
      </c>
      <c r="I103" s="40">
        <v>1649837</v>
      </c>
      <c r="J103" s="5">
        <v>644632</v>
      </c>
      <c r="K103" s="2">
        <v>9989</v>
      </c>
      <c r="L103" s="41">
        <v>7287</v>
      </c>
      <c r="M103" s="5">
        <f t="shared" si="11"/>
        <v>2939582</v>
      </c>
    </row>
    <row r="104" spans="1:13" x14ac:dyDescent="0.25">
      <c r="A104" s="6">
        <v>41518</v>
      </c>
      <c r="B104" s="5">
        <v>33329</v>
      </c>
      <c r="C104" s="5">
        <v>57603</v>
      </c>
      <c r="D104" s="5">
        <v>45603</v>
      </c>
      <c r="E104" s="5">
        <v>14053</v>
      </c>
      <c r="F104" s="5">
        <v>104785</v>
      </c>
      <c r="G104" s="5">
        <v>5971</v>
      </c>
      <c r="H104" s="5">
        <v>376906</v>
      </c>
      <c r="I104" s="40">
        <v>1624751</v>
      </c>
      <c r="J104" s="5">
        <v>684255</v>
      </c>
      <c r="K104" s="2">
        <v>9810</v>
      </c>
      <c r="L104" s="41">
        <v>6502</v>
      </c>
      <c r="M104" s="5">
        <f t="shared" si="11"/>
        <v>2963568</v>
      </c>
    </row>
    <row r="105" spans="1:13" x14ac:dyDescent="0.25">
      <c r="A105" s="6">
        <v>41548</v>
      </c>
      <c r="B105" s="5">
        <v>35946</v>
      </c>
      <c r="C105" s="5">
        <v>57857</v>
      </c>
      <c r="D105" s="5">
        <v>49671</v>
      </c>
      <c r="E105" s="5">
        <v>14706</v>
      </c>
      <c r="F105" s="5">
        <v>110967</v>
      </c>
      <c r="G105" s="5">
        <v>6024</v>
      </c>
      <c r="H105" s="5">
        <v>375372</v>
      </c>
      <c r="I105" s="40">
        <v>1656790</v>
      </c>
      <c r="J105" s="5">
        <v>722639</v>
      </c>
      <c r="K105" s="2">
        <v>10381</v>
      </c>
      <c r="L105" s="41">
        <v>7414</v>
      </c>
      <c r="M105" s="5">
        <f t="shared" si="11"/>
        <v>3047767</v>
      </c>
    </row>
    <row r="106" spans="1:13" x14ac:dyDescent="0.25">
      <c r="A106" s="6">
        <v>41579</v>
      </c>
      <c r="B106" s="5">
        <v>33764</v>
      </c>
      <c r="C106" s="5">
        <v>55532</v>
      </c>
      <c r="D106" s="5">
        <v>45755</v>
      </c>
      <c r="E106" s="5">
        <v>15136</v>
      </c>
      <c r="F106" s="5">
        <v>107263</v>
      </c>
      <c r="G106" s="5">
        <v>6176</v>
      </c>
      <c r="H106" s="5">
        <v>365665</v>
      </c>
      <c r="I106" s="40">
        <v>1573188</v>
      </c>
      <c r="J106" s="5">
        <v>737769</v>
      </c>
      <c r="K106" s="2">
        <v>10153</v>
      </c>
      <c r="L106" s="41">
        <v>7070</v>
      </c>
      <c r="M106" s="5">
        <f t="shared" si="11"/>
        <v>2957471</v>
      </c>
    </row>
    <row r="107" spans="1:13" x14ac:dyDescent="0.25">
      <c r="A107" s="6">
        <v>41609</v>
      </c>
      <c r="B107" s="5">
        <v>23591</v>
      </c>
      <c r="C107" s="5">
        <v>57497</v>
      </c>
      <c r="D107" s="5">
        <v>66317</v>
      </c>
      <c r="E107" s="5">
        <v>8982</v>
      </c>
      <c r="F107" s="5">
        <v>109518</v>
      </c>
      <c r="G107" s="5">
        <v>4935</v>
      </c>
      <c r="H107" s="5">
        <v>401258</v>
      </c>
      <c r="I107" s="40">
        <v>1662730</v>
      </c>
      <c r="J107" s="5">
        <v>785840</v>
      </c>
      <c r="K107" s="2">
        <v>7670</v>
      </c>
      <c r="L107" s="41">
        <v>4781</v>
      </c>
      <c r="M107" s="5">
        <f>SUM(B107:L107)</f>
        <v>3133119</v>
      </c>
    </row>
    <row r="108" spans="1:13" x14ac:dyDescent="0.25">
      <c r="A108" s="6">
        <v>41640</v>
      </c>
      <c r="B108" s="5">
        <v>26327</v>
      </c>
      <c r="C108" s="5">
        <v>47972</v>
      </c>
      <c r="D108" s="5">
        <v>50929</v>
      </c>
      <c r="E108" s="5">
        <v>9718</v>
      </c>
      <c r="F108" s="5">
        <v>97825</v>
      </c>
      <c r="G108" s="5">
        <v>4810</v>
      </c>
      <c r="H108" s="5">
        <v>380515</v>
      </c>
      <c r="I108" s="40">
        <v>1515734</v>
      </c>
      <c r="J108" s="5">
        <v>728853</v>
      </c>
      <c r="K108" s="2">
        <v>8820</v>
      </c>
      <c r="L108" s="41">
        <v>4667</v>
      </c>
      <c r="M108" s="5">
        <f>SUM(B108:L108)</f>
        <v>2876170</v>
      </c>
    </row>
    <row r="109" spans="1:13" x14ac:dyDescent="0.25">
      <c r="A109" s="6">
        <v>41671</v>
      </c>
      <c r="B109" s="5">
        <v>30584</v>
      </c>
      <c r="C109" s="5">
        <v>50298</v>
      </c>
      <c r="D109" s="5">
        <v>46391</v>
      </c>
      <c r="E109" s="5">
        <v>13574</v>
      </c>
      <c r="F109" s="5">
        <v>99802</v>
      </c>
      <c r="G109" s="5">
        <v>6380</v>
      </c>
      <c r="H109" s="5">
        <v>345597</v>
      </c>
      <c r="I109" s="40">
        <v>1421647</v>
      </c>
      <c r="J109" s="5">
        <v>734313</v>
      </c>
      <c r="K109" s="2">
        <v>10731</v>
      </c>
      <c r="L109" s="41">
        <v>6491</v>
      </c>
      <c r="M109" s="5">
        <f>SUM(B109:L109)</f>
        <v>2765808</v>
      </c>
    </row>
    <row r="110" spans="1:13" x14ac:dyDescent="0.25">
      <c r="A110" s="6">
        <v>41712</v>
      </c>
      <c r="B110" s="5">
        <v>33823</v>
      </c>
      <c r="C110" s="5">
        <v>55499</v>
      </c>
      <c r="D110" s="5">
        <v>51959</v>
      </c>
      <c r="E110" s="5">
        <v>15316</v>
      </c>
      <c r="F110" s="5">
        <v>109583</v>
      </c>
      <c r="G110" s="5">
        <v>5990</v>
      </c>
      <c r="H110" s="5">
        <v>384623</v>
      </c>
      <c r="I110" s="40">
        <v>1588473</v>
      </c>
      <c r="J110" s="5">
        <v>800896</v>
      </c>
      <c r="K110" s="2">
        <v>11380</v>
      </c>
      <c r="L110" s="41">
        <v>6391</v>
      </c>
      <c r="M110" s="5">
        <f t="shared" ref="M110:M118" si="12">SUM(B110:L110)</f>
        <v>3063933</v>
      </c>
    </row>
    <row r="111" spans="1:13" x14ac:dyDescent="0.25">
      <c r="A111" s="6">
        <v>41743</v>
      </c>
      <c r="B111" s="5">
        <v>30873</v>
      </c>
      <c r="C111" s="5">
        <v>53437</v>
      </c>
      <c r="D111" s="5">
        <v>52923</v>
      </c>
      <c r="E111" s="5">
        <v>12853</v>
      </c>
      <c r="F111" s="5">
        <v>111141</v>
      </c>
      <c r="G111" s="5">
        <v>5481</v>
      </c>
      <c r="H111" s="5">
        <v>376456</v>
      </c>
      <c r="I111" s="40">
        <v>1597533</v>
      </c>
      <c r="J111" s="5">
        <v>740985</v>
      </c>
      <c r="K111" s="2">
        <v>9984</v>
      </c>
      <c r="L111" s="41">
        <v>6119</v>
      </c>
      <c r="M111" s="5">
        <f t="shared" si="12"/>
        <v>2997785</v>
      </c>
    </row>
    <row r="112" spans="1:13" x14ac:dyDescent="0.25">
      <c r="A112" s="6">
        <v>41773</v>
      </c>
      <c r="B112" s="5">
        <v>31143</v>
      </c>
      <c r="C112" s="5">
        <v>51549</v>
      </c>
      <c r="D112" s="5">
        <v>42486</v>
      </c>
      <c r="E112" s="5">
        <v>13348</v>
      </c>
      <c r="F112" s="5">
        <v>94671</v>
      </c>
      <c r="G112" s="5">
        <v>5613</v>
      </c>
      <c r="H112" s="5">
        <v>350979</v>
      </c>
      <c r="I112" s="40">
        <v>1492867</v>
      </c>
      <c r="J112" s="5">
        <v>615589</v>
      </c>
      <c r="K112" s="2">
        <v>10822</v>
      </c>
      <c r="L112" s="2">
        <v>7234</v>
      </c>
      <c r="M112" s="5">
        <f t="shared" si="12"/>
        <v>2716301</v>
      </c>
    </row>
    <row r="113" spans="1:13" x14ac:dyDescent="0.25">
      <c r="A113" s="6">
        <v>41804</v>
      </c>
      <c r="B113" s="5">
        <v>28995</v>
      </c>
      <c r="C113" s="5">
        <v>51712</v>
      </c>
      <c r="D113" s="5">
        <v>41368</v>
      </c>
      <c r="E113" s="5">
        <v>14589</v>
      </c>
      <c r="F113" s="5">
        <v>94555</v>
      </c>
      <c r="G113" s="5">
        <v>5588</v>
      </c>
      <c r="H113" s="5">
        <v>364008</v>
      </c>
      <c r="I113" s="40">
        <v>1491962</v>
      </c>
      <c r="J113" s="5">
        <v>614877</v>
      </c>
      <c r="K113" s="2">
        <v>11136</v>
      </c>
      <c r="L113" s="2">
        <v>7545</v>
      </c>
      <c r="M113" s="5">
        <f t="shared" si="12"/>
        <v>2726335</v>
      </c>
    </row>
    <row r="114" spans="1:13" x14ac:dyDescent="0.25">
      <c r="A114" s="6">
        <v>41834</v>
      </c>
      <c r="B114" s="5">
        <v>31290</v>
      </c>
      <c r="C114" s="5">
        <v>56080</v>
      </c>
      <c r="D114" s="5">
        <v>47309</v>
      </c>
      <c r="E114" s="5">
        <v>14675</v>
      </c>
      <c r="F114" s="5">
        <v>105250</v>
      </c>
      <c r="G114" s="5">
        <v>6148</v>
      </c>
      <c r="H114" s="5">
        <v>383200</v>
      </c>
      <c r="I114" s="40">
        <v>1630886</v>
      </c>
      <c r="J114" s="5">
        <v>668859</v>
      </c>
      <c r="K114" s="2">
        <v>10883</v>
      </c>
      <c r="L114" s="2">
        <v>7520</v>
      </c>
      <c r="M114" s="5">
        <f t="shared" si="12"/>
        <v>2962100</v>
      </c>
    </row>
    <row r="115" spans="1:13" x14ac:dyDescent="0.25">
      <c r="A115" s="6">
        <v>41865</v>
      </c>
      <c r="B115" s="5">
        <v>33317</v>
      </c>
      <c r="C115" s="5">
        <v>53401</v>
      </c>
      <c r="D115" s="5">
        <v>44698</v>
      </c>
      <c r="E115" s="5">
        <v>14911</v>
      </c>
      <c r="F115" s="5">
        <v>103590</v>
      </c>
      <c r="G115" s="5">
        <v>6730</v>
      </c>
      <c r="H115" s="5">
        <v>389303</v>
      </c>
      <c r="I115" s="40">
        <v>1701384</v>
      </c>
      <c r="J115" s="5">
        <v>672756</v>
      </c>
      <c r="K115" s="2">
        <v>11338</v>
      </c>
      <c r="L115" s="2">
        <v>7531</v>
      </c>
      <c r="M115" s="5">
        <f t="shared" si="12"/>
        <v>3038959</v>
      </c>
    </row>
    <row r="116" spans="1:13" x14ac:dyDescent="0.25">
      <c r="A116" s="6">
        <v>41896</v>
      </c>
      <c r="B116" s="5">
        <v>30970</v>
      </c>
      <c r="C116" s="5">
        <v>55029</v>
      </c>
      <c r="D116" s="5">
        <v>48966</v>
      </c>
      <c r="E116" s="5">
        <v>14696</v>
      </c>
      <c r="F116" s="5">
        <v>103848</v>
      </c>
      <c r="G116" s="5">
        <v>6901</v>
      </c>
      <c r="H116" s="5">
        <v>365701</v>
      </c>
      <c r="I116" s="40">
        <v>1598685</v>
      </c>
      <c r="J116" s="5">
        <v>679896</v>
      </c>
      <c r="K116" s="2">
        <v>11087</v>
      </c>
      <c r="L116" s="2">
        <v>7266</v>
      </c>
      <c r="M116" s="5">
        <f t="shared" si="12"/>
        <v>2923045</v>
      </c>
    </row>
    <row r="117" spans="1:13" x14ac:dyDescent="0.25">
      <c r="A117" s="6">
        <v>41926</v>
      </c>
      <c r="B117" s="5">
        <v>35331</v>
      </c>
      <c r="C117" s="5">
        <v>59247</v>
      </c>
      <c r="D117" s="5">
        <v>53423</v>
      </c>
      <c r="E117" s="5">
        <v>16546</v>
      </c>
      <c r="F117" s="5">
        <v>118738</v>
      </c>
      <c r="G117" s="5">
        <v>6662</v>
      </c>
      <c r="H117" s="5">
        <v>404381</v>
      </c>
      <c r="I117" s="40">
        <v>1703067</v>
      </c>
      <c r="J117" s="5">
        <v>778036</v>
      </c>
      <c r="K117" s="2">
        <v>11926</v>
      </c>
      <c r="L117" s="2">
        <v>7443</v>
      </c>
      <c r="M117" s="5">
        <f t="shared" si="12"/>
        <v>3194800</v>
      </c>
    </row>
    <row r="118" spans="1:13" x14ac:dyDescent="0.25">
      <c r="A118" s="6">
        <v>41957</v>
      </c>
      <c r="B118" s="5">
        <v>32805</v>
      </c>
      <c r="C118" s="5">
        <v>54190</v>
      </c>
      <c r="D118" s="5">
        <v>45949</v>
      </c>
      <c r="E118" s="5">
        <v>14391</v>
      </c>
      <c r="F118" s="5">
        <v>114240</v>
      </c>
      <c r="G118" s="5">
        <v>7096</v>
      </c>
      <c r="H118" s="5">
        <v>377956</v>
      </c>
      <c r="I118" s="40">
        <v>1594321</v>
      </c>
      <c r="J118" s="5">
        <v>771232</v>
      </c>
      <c r="K118" s="2">
        <v>10501</v>
      </c>
      <c r="L118" s="2">
        <v>7236</v>
      </c>
      <c r="M118" s="5">
        <f t="shared" si="12"/>
        <v>3029917</v>
      </c>
    </row>
    <row r="119" spans="1:13" x14ac:dyDescent="0.25">
      <c r="A119" s="6">
        <v>41987</v>
      </c>
      <c r="B119" s="5">
        <v>22177</v>
      </c>
      <c r="C119" s="5">
        <v>53671</v>
      </c>
      <c r="D119" s="5">
        <v>71210</v>
      </c>
      <c r="E119" s="5">
        <v>8521</v>
      </c>
      <c r="F119" s="5">
        <v>131831</v>
      </c>
      <c r="G119" s="5">
        <v>5237</v>
      </c>
      <c r="H119" s="5">
        <v>403255</v>
      </c>
      <c r="I119" s="40">
        <v>1692541</v>
      </c>
      <c r="J119" s="5">
        <v>830002</v>
      </c>
      <c r="K119" s="2">
        <v>7228</v>
      </c>
      <c r="L119" s="2">
        <v>4762</v>
      </c>
      <c r="M119" s="5">
        <f>SUM(B119:L119)</f>
        <v>3230435</v>
      </c>
    </row>
    <row r="120" spans="1:13" x14ac:dyDescent="0.25">
      <c r="A120" s="6">
        <v>42018</v>
      </c>
      <c r="B120" s="5">
        <v>21036</v>
      </c>
      <c r="C120" s="5">
        <v>44200</v>
      </c>
      <c r="D120" s="5">
        <v>55420</v>
      </c>
      <c r="E120" s="5">
        <v>8524</v>
      </c>
      <c r="F120" s="5">
        <v>112574</v>
      </c>
      <c r="G120" s="5">
        <v>5498</v>
      </c>
      <c r="H120" s="5">
        <v>348822</v>
      </c>
      <c r="I120" s="40">
        <v>1504415</v>
      </c>
      <c r="J120" s="5">
        <v>753902</v>
      </c>
      <c r="K120" s="2">
        <v>7382</v>
      </c>
      <c r="L120" s="2">
        <v>4288</v>
      </c>
      <c r="M120" s="5">
        <f t="shared" ref="M120:M123" si="13">SUM(B120:L120)</f>
        <v>2866061</v>
      </c>
    </row>
    <row r="121" spans="1:13" x14ac:dyDescent="0.25">
      <c r="A121" s="6">
        <v>42049</v>
      </c>
      <c r="B121" s="5">
        <v>28496</v>
      </c>
      <c r="C121" s="5">
        <v>47520</v>
      </c>
      <c r="D121" s="5">
        <v>51855</v>
      </c>
      <c r="E121" s="5">
        <v>12679</v>
      </c>
      <c r="F121" s="5">
        <v>116779</v>
      </c>
      <c r="G121" s="5">
        <v>6455</v>
      </c>
      <c r="H121" s="5">
        <v>348649</v>
      </c>
      <c r="I121" s="40">
        <v>1419653</v>
      </c>
      <c r="J121" s="5">
        <v>750231</v>
      </c>
      <c r="K121" s="2">
        <v>10731</v>
      </c>
      <c r="L121" s="2">
        <v>6339</v>
      </c>
      <c r="M121" s="5">
        <f t="shared" si="13"/>
        <v>2799387</v>
      </c>
    </row>
    <row r="122" spans="1:13" x14ac:dyDescent="0.25">
      <c r="A122" s="6">
        <v>42077</v>
      </c>
      <c r="B122" s="5">
        <v>37462</v>
      </c>
      <c r="C122" s="5">
        <v>57976</v>
      </c>
      <c r="D122" s="5">
        <v>60055</v>
      </c>
      <c r="E122" s="5">
        <v>14709</v>
      </c>
      <c r="F122" s="5">
        <v>143527</v>
      </c>
      <c r="G122" s="5">
        <v>6888</v>
      </c>
      <c r="H122" s="5">
        <v>412184</v>
      </c>
      <c r="I122" s="40">
        <v>1704981</v>
      </c>
      <c r="J122" s="5">
        <v>879507</v>
      </c>
      <c r="K122" s="2">
        <v>11890</v>
      </c>
      <c r="L122" s="2">
        <v>7057</v>
      </c>
      <c r="M122" s="5">
        <f t="shared" si="13"/>
        <v>3336236</v>
      </c>
    </row>
    <row r="123" spans="1:13" x14ac:dyDescent="0.25">
      <c r="A123" s="6">
        <v>42108</v>
      </c>
      <c r="B123" s="5">
        <v>31091</v>
      </c>
      <c r="C123" s="5">
        <v>52031</v>
      </c>
      <c r="D123" s="5">
        <v>63467</v>
      </c>
      <c r="E123" s="5">
        <v>11213</v>
      </c>
      <c r="F123" s="5">
        <v>139498</v>
      </c>
      <c r="G123" s="5">
        <v>5263</v>
      </c>
      <c r="H123" s="5">
        <v>395732</v>
      </c>
      <c r="I123" s="40">
        <v>1644650</v>
      </c>
      <c r="J123" s="5">
        <v>797719</v>
      </c>
      <c r="K123" s="2">
        <v>9283</v>
      </c>
      <c r="L123" s="2">
        <v>6180</v>
      </c>
      <c r="M123" s="5">
        <f t="shared" si="13"/>
        <v>3156127</v>
      </c>
    </row>
    <row r="124" spans="1:13" x14ac:dyDescent="0.25">
      <c r="A124" s="6">
        <v>42138</v>
      </c>
      <c r="B124" s="5">
        <v>32718</v>
      </c>
      <c r="C124" s="5">
        <v>51125</v>
      </c>
      <c r="D124" s="5">
        <v>52767</v>
      </c>
      <c r="E124" s="5">
        <v>12969</v>
      </c>
      <c r="F124" s="5">
        <v>120660</v>
      </c>
      <c r="G124" s="5">
        <v>6032</v>
      </c>
      <c r="H124" s="5">
        <v>375175</v>
      </c>
      <c r="I124" s="40">
        <v>1565605</v>
      </c>
      <c r="J124" s="5">
        <v>685991</v>
      </c>
      <c r="K124" s="2">
        <v>10994</v>
      </c>
      <c r="L124" s="2">
        <v>6217</v>
      </c>
      <c r="M124" s="5">
        <f>SUM(B124:L124)</f>
        <v>2920253</v>
      </c>
    </row>
    <row r="125" spans="1:13" x14ac:dyDescent="0.25">
      <c r="A125" s="6">
        <v>42169</v>
      </c>
      <c r="B125" s="5">
        <v>31346</v>
      </c>
      <c r="C125" s="5">
        <v>49820</v>
      </c>
      <c r="D125" s="5">
        <v>48880</v>
      </c>
      <c r="E125" s="5">
        <v>13275</v>
      </c>
      <c r="F125" s="5">
        <v>118668</v>
      </c>
      <c r="G125" s="5">
        <v>5853</v>
      </c>
      <c r="H125" s="5">
        <v>358268</v>
      </c>
      <c r="I125" s="40">
        <v>1517179</v>
      </c>
      <c r="J125" s="5">
        <v>655771</v>
      </c>
      <c r="K125" s="2">
        <v>10895</v>
      </c>
      <c r="L125" s="2">
        <v>6375</v>
      </c>
      <c r="M125" s="5">
        <f t="shared" ref="M125:M126" si="14">SUM(B125:L125)</f>
        <v>2816330</v>
      </c>
    </row>
    <row r="126" spans="1:13" x14ac:dyDescent="0.25">
      <c r="A126" s="6">
        <v>42199</v>
      </c>
      <c r="B126" s="5">
        <v>33587</v>
      </c>
      <c r="C126" s="5">
        <v>56928</v>
      </c>
      <c r="D126" s="5">
        <v>58685</v>
      </c>
      <c r="E126" s="5">
        <v>14447</v>
      </c>
      <c r="F126" s="5">
        <v>137879</v>
      </c>
      <c r="G126" s="5">
        <v>6491</v>
      </c>
      <c r="H126" s="5">
        <v>415899</v>
      </c>
      <c r="I126" s="40">
        <v>1741887</v>
      </c>
      <c r="J126" s="5">
        <v>734968</v>
      </c>
      <c r="K126" s="2">
        <v>11495</v>
      </c>
      <c r="L126" s="2">
        <v>7461</v>
      </c>
      <c r="M126" s="5">
        <f t="shared" si="14"/>
        <v>3219727</v>
      </c>
    </row>
    <row r="127" spans="1:13" x14ac:dyDescent="0.25">
      <c r="A127" s="6">
        <v>42230</v>
      </c>
      <c r="B127" s="2">
        <v>33177</v>
      </c>
      <c r="C127" s="2">
        <v>55140</v>
      </c>
      <c r="D127" s="2">
        <v>53612</v>
      </c>
      <c r="E127" s="2">
        <v>14319</v>
      </c>
      <c r="F127" s="2">
        <v>138373</v>
      </c>
      <c r="G127" s="2">
        <v>6331</v>
      </c>
      <c r="H127" s="5">
        <v>399578</v>
      </c>
      <c r="I127" s="2">
        <v>1778412</v>
      </c>
      <c r="J127" s="2">
        <v>743465</v>
      </c>
      <c r="K127" s="2">
        <v>12172</v>
      </c>
      <c r="L127" s="2">
        <v>7290</v>
      </c>
      <c r="M127" s="5">
        <f t="shared" ref="M127:M129" si="15">SUM(B127:L127)</f>
        <v>3241869</v>
      </c>
    </row>
    <row r="128" spans="1:13" x14ac:dyDescent="0.25">
      <c r="A128" s="6">
        <v>42261</v>
      </c>
      <c r="B128" s="5">
        <v>34958</v>
      </c>
      <c r="C128" s="5">
        <v>58173</v>
      </c>
      <c r="D128" s="5">
        <v>53491</v>
      </c>
      <c r="E128" s="5">
        <v>15617</v>
      </c>
      <c r="F128" s="5">
        <v>132552</v>
      </c>
      <c r="G128" s="5">
        <v>6089</v>
      </c>
      <c r="H128" s="5">
        <v>395873</v>
      </c>
      <c r="I128" s="40">
        <v>1711915</v>
      </c>
      <c r="J128" s="5">
        <v>754862</v>
      </c>
      <c r="K128" s="2">
        <v>11491</v>
      </c>
      <c r="L128" s="2">
        <v>6983</v>
      </c>
      <c r="M128" s="5">
        <f t="shared" si="15"/>
        <v>3182004</v>
      </c>
    </row>
    <row r="129" spans="1:15" ht="15.75" thickBot="1" x14ac:dyDescent="0.3">
      <c r="A129" s="6">
        <v>42291</v>
      </c>
      <c r="B129" s="2">
        <v>39069</v>
      </c>
      <c r="C129" s="2">
        <v>62982</v>
      </c>
      <c r="D129" s="2">
        <v>62918</v>
      </c>
      <c r="E129" s="2">
        <v>17068</v>
      </c>
      <c r="F129" s="2">
        <v>144224</v>
      </c>
      <c r="G129" s="2">
        <v>6814</v>
      </c>
      <c r="H129" s="5">
        <v>429257</v>
      </c>
      <c r="I129" s="2">
        <v>1824591</v>
      </c>
      <c r="J129" s="2">
        <v>853932</v>
      </c>
      <c r="K129" s="2">
        <v>12910</v>
      </c>
      <c r="L129" s="2">
        <f>AVERAGE(L125:L128)</f>
        <v>7027.25</v>
      </c>
      <c r="M129" s="5">
        <f t="shared" si="15"/>
        <v>3460792.25</v>
      </c>
    </row>
    <row r="130" spans="1:15" ht="15.75" thickBot="1" x14ac:dyDescent="0.3">
      <c r="A130" s="7" t="s">
        <v>18</v>
      </c>
      <c r="B130" s="8">
        <f>SUM(B3:B129)</f>
        <v>3950190</v>
      </c>
      <c r="C130" s="8">
        <f t="shared" ref="C130:M130" si="16">SUM(C3:C129)</f>
        <v>6806413.7999999998</v>
      </c>
      <c r="D130" s="8">
        <f t="shared" si="16"/>
        <v>5942517</v>
      </c>
      <c r="E130" s="8">
        <f t="shared" si="16"/>
        <v>1464254</v>
      </c>
      <c r="F130" s="8">
        <f t="shared" si="16"/>
        <v>13989307</v>
      </c>
      <c r="G130" s="8">
        <f t="shared" si="16"/>
        <v>534726.84</v>
      </c>
      <c r="H130" s="8">
        <f t="shared" si="16"/>
        <v>47778798.399999999</v>
      </c>
      <c r="I130" s="8">
        <f t="shared" si="16"/>
        <v>194931759.59999999</v>
      </c>
      <c r="J130" s="8">
        <f t="shared" si="16"/>
        <v>85904179.400000006</v>
      </c>
      <c r="K130" s="8">
        <f t="shared" si="16"/>
        <v>930854</v>
      </c>
      <c r="L130" s="8">
        <f t="shared" si="16"/>
        <v>926308.16772617737</v>
      </c>
      <c r="M130" s="43">
        <f t="shared" si="16"/>
        <v>363159308.20772612</v>
      </c>
    </row>
    <row r="131" spans="1:15" ht="15.75" thickBot="1" x14ac:dyDescent="0.3">
      <c r="M131" s="2"/>
    </row>
    <row r="132" spans="1:15" ht="24.75" customHeight="1" thickBot="1" x14ac:dyDescent="0.3">
      <c r="A132" s="48" t="s">
        <v>19</v>
      </c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50"/>
    </row>
    <row r="133" spans="1:15" ht="32.25" customHeight="1" thickBot="1" x14ac:dyDescent="0.3">
      <c r="A133" s="10"/>
      <c r="B133" s="11" t="str">
        <f>B2</f>
        <v>Bloemfontein</v>
      </c>
      <c r="C133" s="11" t="str">
        <f t="shared" ref="C133:M133" si="17">C2</f>
        <v xml:space="preserve">East London </v>
      </c>
      <c r="D133" s="11" t="str">
        <f t="shared" si="17"/>
        <v xml:space="preserve">George </v>
      </c>
      <c r="E133" s="11" t="str">
        <f t="shared" si="17"/>
        <v>Kimberley</v>
      </c>
      <c r="F133" s="11" t="str">
        <f t="shared" si="17"/>
        <v xml:space="preserve">Port Elizabeth </v>
      </c>
      <c r="G133" s="11" t="str">
        <f t="shared" si="17"/>
        <v xml:space="preserve">Upington </v>
      </c>
      <c r="H133" s="11" t="str">
        <f t="shared" si="17"/>
        <v>King Shaka International</v>
      </c>
      <c r="I133" s="11" t="str">
        <f t="shared" si="17"/>
        <v xml:space="preserve">OR Tambo International </v>
      </c>
      <c r="J133" s="11" t="str">
        <f t="shared" si="17"/>
        <v xml:space="preserve">Cape Town International </v>
      </c>
      <c r="K133" s="11" t="str">
        <f t="shared" si="17"/>
        <v>Pietermaritzburg</v>
      </c>
      <c r="L133" s="11" t="str">
        <f t="shared" si="17"/>
        <v>Richards Bay</v>
      </c>
      <c r="M133" s="12" t="str">
        <f t="shared" si="17"/>
        <v>TOTAL</v>
      </c>
    </row>
    <row r="134" spans="1:15" x14ac:dyDescent="0.25">
      <c r="A134" s="13" t="s">
        <v>8</v>
      </c>
      <c r="B134" s="14">
        <f>AVERAGE(B3:B11)</f>
        <v>10859</v>
      </c>
      <c r="C134" s="14">
        <f t="shared" ref="C134:K134" si="18">AVERAGE(C3:C11)</f>
        <v>24787.888888888891</v>
      </c>
      <c r="D134" s="14">
        <f t="shared" si="18"/>
        <v>24541.333333333332</v>
      </c>
      <c r="E134" s="14">
        <f t="shared" si="18"/>
        <v>4831.7777777777774</v>
      </c>
      <c r="F134" s="14">
        <f t="shared" si="18"/>
        <v>53939.111111111109</v>
      </c>
      <c r="G134" s="14">
        <f t="shared" si="18"/>
        <v>1371.7777777777778</v>
      </c>
      <c r="H134" s="14">
        <f t="shared" si="18"/>
        <v>307520.22222222225</v>
      </c>
      <c r="I134" s="14">
        <f t="shared" si="18"/>
        <v>1342648.4444444445</v>
      </c>
      <c r="J134" s="14">
        <f t="shared" si="18"/>
        <v>555739.5555555555</v>
      </c>
      <c r="K134" s="14">
        <f t="shared" si="18"/>
        <v>4000</v>
      </c>
      <c r="L134" s="14">
        <f t="shared" ref="L134" si="19">AVERAGE(L3:L11)</f>
        <v>6495.333333333333</v>
      </c>
      <c r="M134" s="14">
        <f t="shared" ref="M134" si="20">AVERAGE(M3:M11)</f>
        <v>2336734.4444444445</v>
      </c>
      <c r="O134" s="42">
        <f>H134+K134+L134</f>
        <v>318015.55555555556</v>
      </c>
    </row>
    <row r="135" spans="1:15" x14ac:dyDescent="0.25">
      <c r="A135" s="13" t="s">
        <v>9</v>
      </c>
      <c r="B135" s="14">
        <f>AVERAGE(B12:B23)</f>
        <v>22975.916666666668</v>
      </c>
      <c r="C135" s="14">
        <f t="shared" ref="C135:K135" si="21">AVERAGE(C12:C23)</f>
        <v>49500.233333333337</v>
      </c>
      <c r="D135" s="14">
        <f t="shared" si="21"/>
        <v>43603.5</v>
      </c>
      <c r="E135" s="14">
        <f t="shared" si="21"/>
        <v>9564.8333333333339</v>
      </c>
      <c r="F135" s="14">
        <f t="shared" si="21"/>
        <v>104148.83333333333</v>
      </c>
      <c r="G135" s="14">
        <f t="shared" si="21"/>
        <v>2709.4033333333332</v>
      </c>
      <c r="H135" s="14">
        <f t="shared" si="21"/>
        <v>336016.08333333331</v>
      </c>
      <c r="I135" s="14">
        <f t="shared" si="21"/>
        <v>1435807.8333333333</v>
      </c>
      <c r="J135" s="14">
        <f t="shared" si="21"/>
        <v>602043.41666666663</v>
      </c>
      <c r="K135" s="14">
        <f t="shared" si="21"/>
        <v>6486</v>
      </c>
      <c r="L135" s="14">
        <f t="shared" ref="L135" si="22">AVERAGE(L12:L23)</f>
        <v>6661.833333333333</v>
      </c>
      <c r="M135" s="14">
        <f t="shared" ref="M135" si="23">AVERAGE(M12:M23)</f>
        <v>2619517.8866666667</v>
      </c>
      <c r="O135" s="42">
        <f t="shared" ref="O135:O141" si="24">H135+K135+L135</f>
        <v>349163.91666666663</v>
      </c>
    </row>
    <row r="136" spans="1:15" x14ac:dyDescent="0.25">
      <c r="A136" s="13" t="s">
        <v>10</v>
      </c>
      <c r="B136" s="14">
        <f>AVERAGE(B24:B35)</f>
        <v>35410.333333333336</v>
      </c>
      <c r="C136" s="14">
        <f t="shared" ref="C136:M136" si="25">AVERAGE(C24:C35)</f>
        <v>62079.083333333336</v>
      </c>
      <c r="D136" s="14">
        <f t="shared" si="25"/>
        <v>54335.916666666664</v>
      </c>
      <c r="E136" s="14">
        <f t="shared" si="25"/>
        <v>12273.75</v>
      </c>
      <c r="F136" s="14">
        <f t="shared" si="25"/>
        <v>124295.91666666667</v>
      </c>
      <c r="G136" s="14">
        <f t="shared" si="25"/>
        <v>3964.5833333333335</v>
      </c>
      <c r="H136" s="14">
        <f t="shared" si="25"/>
        <v>399975.16666666669</v>
      </c>
      <c r="I136" s="14">
        <f t="shared" si="25"/>
        <v>1611358.3333333333</v>
      </c>
      <c r="J136" s="14">
        <f t="shared" si="25"/>
        <v>693111.75</v>
      </c>
      <c r="K136" s="14">
        <f t="shared" si="25"/>
        <v>6544.666666666667</v>
      </c>
      <c r="L136" s="14">
        <f t="shared" si="25"/>
        <v>7525.666666666667</v>
      </c>
      <c r="M136" s="14">
        <f t="shared" si="25"/>
        <v>3010875.1666666665</v>
      </c>
      <c r="O136" s="42">
        <f t="shared" si="24"/>
        <v>414045.50000000006</v>
      </c>
    </row>
    <row r="137" spans="1:15" x14ac:dyDescent="0.25">
      <c r="A137" s="13" t="s">
        <v>11</v>
      </c>
      <c r="B137" s="14">
        <f>AVERAGE(B36:B47)</f>
        <v>34306.916666666664</v>
      </c>
      <c r="C137" s="14">
        <f t="shared" ref="C137:M137" si="26">AVERAGE(C36:C47)</f>
        <v>59600.5</v>
      </c>
      <c r="D137" s="14">
        <f t="shared" si="26"/>
        <v>52532.083333333336</v>
      </c>
      <c r="E137" s="14">
        <f t="shared" si="26"/>
        <v>12967.916666666666</v>
      </c>
      <c r="F137" s="14">
        <f t="shared" si="26"/>
        <v>122119.08333333333</v>
      </c>
      <c r="G137" s="14">
        <f t="shared" si="26"/>
        <v>4185</v>
      </c>
      <c r="H137" s="14">
        <f t="shared" si="26"/>
        <v>371559.58333333331</v>
      </c>
      <c r="I137" s="14">
        <f t="shared" si="26"/>
        <v>1541802.3333333333</v>
      </c>
      <c r="J137" s="14">
        <f t="shared" si="26"/>
        <v>673119.58333333337</v>
      </c>
      <c r="K137" s="14">
        <f t="shared" si="26"/>
        <v>6278.083333333333</v>
      </c>
      <c r="L137" s="14">
        <f t="shared" si="26"/>
        <v>9097.7086666666673</v>
      </c>
      <c r="M137" s="14">
        <f t="shared" si="26"/>
        <v>2887568.7919999999</v>
      </c>
      <c r="O137" s="42">
        <f t="shared" si="24"/>
        <v>386935.37533333327</v>
      </c>
    </row>
    <row r="138" spans="1:15" x14ac:dyDescent="0.25">
      <c r="A138" s="13" t="s">
        <v>12</v>
      </c>
      <c r="B138" s="14">
        <f>AVERAGE(B48:B59)</f>
        <v>33401.166666666664</v>
      </c>
      <c r="C138" s="14">
        <f t="shared" ref="C138:M138" si="27">AVERAGE(C48:C59)</f>
        <v>56331.666666666664</v>
      </c>
      <c r="D138" s="14">
        <f t="shared" si="27"/>
        <v>45708.166666666664</v>
      </c>
      <c r="E138" s="14">
        <f t="shared" si="27"/>
        <v>10887</v>
      </c>
      <c r="F138" s="14">
        <f t="shared" si="27"/>
        <v>111905.08333333333</v>
      </c>
      <c r="G138" s="14">
        <f t="shared" si="27"/>
        <v>3543.5</v>
      </c>
      <c r="H138" s="14">
        <f t="shared" si="27"/>
        <v>358727.41666666669</v>
      </c>
      <c r="I138" s="14">
        <f t="shared" si="27"/>
        <v>1462893.4166666667</v>
      </c>
      <c r="J138" s="14">
        <f t="shared" si="27"/>
        <v>643664.58333333337</v>
      </c>
      <c r="K138" s="14">
        <f t="shared" si="27"/>
        <v>5034.25</v>
      </c>
      <c r="L138" s="14">
        <f t="shared" si="27"/>
        <v>8590.9125839732715</v>
      </c>
      <c r="M138" s="14">
        <f t="shared" si="27"/>
        <v>2740687.1625839733</v>
      </c>
      <c r="O138" s="42">
        <f t="shared" si="24"/>
        <v>372352.57925063994</v>
      </c>
    </row>
    <row r="139" spans="1:15" x14ac:dyDescent="0.25">
      <c r="A139" s="13" t="s">
        <v>13</v>
      </c>
      <c r="B139" s="14">
        <f>AVERAGE(B60:B71)</f>
        <v>33650</v>
      </c>
      <c r="C139" s="14">
        <f t="shared" ref="C139:M139" si="28">AVERAGE(C60:C71)</f>
        <v>55991.25</v>
      </c>
      <c r="D139" s="14">
        <f t="shared" si="28"/>
        <v>43969.416666666664</v>
      </c>
      <c r="E139" s="14">
        <f t="shared" si="28"/>
        <v>11063</v>
      </c>
      <c r="F139" s="14">
        <f t="shared" si="28"/>
        <v>117396.16666666667</v>
      </c>
      <c r="G139" s="14">
        <f t="shared" si="28"/>
        <v>3782.5</v>
      </c>
      <c r="H139" s="14">
        <f t="shared" si="28"/>
        <v>393332.2</v>
      </c>
      <c r="I139" s="14">
        <f t="shared" si="28"/>
        <v>1526211.3833333335</v>
      </c>
      <c r="J139" s="14">
        <f t="shared" si="28"/>
        <v>668479.3666666667</v>
      </c>
      <c r="K139" s="14">
        <f t="shared" si="28"/>
        <v>4933.25</v>
      </c>
      <c r="L139" s="14">
        <f t="shared" si="28"/>
        <v>8212.3163376526354</v>
      </c>
      <c r="M139" s="14">
        <f t="shared" si="28"/>
        <v>2867020.8496709862</v>
      </c>
      <c r="O139" s="42">
        <f t="shared" si="24"/>
        <v>406477.76633765263</v>
      </c>
    </row>
    <row r="140" spans="1:15" x14ac:dyDescent="0.25">
      <c r="A140" s="13" t="s">
        <v>26</v>
      </c>
      <c r="B140" s="14">
        <f>AVERAGE(B71:B83)</f>
        <v>35843.153846153844</v>
      </c>
      <c r="C140" s="14">
        <f t="shared" ref="C140:M140" si="29">AVERAGE(C71:C83)</f>
        <v>56978.769230769234</v>
      </c>
      <c r="D140" s="14">
        <f t="shared" si="29"/>
        <v>47893.615384615383</v>
      </c>
      <c r="E140" s="14">
        <f t="shared" si="29"/>
        <v>11044.461538461539</v>
      </c>
      <c r="F140" s="14">
        <f t="shared" si="29"/>
        <v>114726.61538461539</v>
      </c>
      <c r="G140" s="14">
        <f t="shared" si="29"/>
        <v>4268.2307692307695</v>
      </c>
      <c r="H140" s="14">
        <f t="shared" si="29"/>
        <v>419135.87692307692</v>
      </c>
      <c r="I140" s="14">
        <f t="shared" si="29"/>
        <v>1584251.7384615387</v>
      </c>
      <c r="J140" s="14">
        <f t="shared" si="29"/>
        <v>701017.18461538467</v>
      </c>
      <c r="K140" s="14">
        <f t="shared" si="29"/>
        <v>7669.6923076923076</v>
      </c>
      <c r="L140" s="14">
        <f t="shared" si="29"/>
        <v>7032.6654664415246</v>
      </c>
      <c r="M140" s="14">
        <f t="shared" si="29"/>
        <v>2989862.0039279801</v>
      </c>
      <c r="O140" s="42">
        <f t="shared" si="24"/>
        <v>433838.23469721078</v>
      </c>
    </row>
    <row r="141" spans="1:15" x14ac:dyDescent="0.25">
      <c r="A141" s="13" t="s">
        <v>29</v>
      </c>
      <c r="B141" s="14">
        <f t="shared" ref="B141" si="30">AVERAGE(B84:B95)</f>
        <v>35556</v>
      </c>
      <c r="C141" s="14">
        <f t="shared" ref="C141:M141" si="31">AVERAGE(C84:C95)</f>
        <v>55267.166666666664</v>
      </c>
      <c r="D141" s="14">
        <f t="shared" si="31"/>
        <v>46281.5</v>
      </c>
      <c r="E141" s="14">
        <f t="shared" si="31"/>
        <v>12760.5</v>
      </c>
      <c r="F141" s="14">
        <f t="shared" si="31"/>
        <v>109808.16666666667</v>
      </c>
      <c r="G141" s="14">
        <f t="shared" si="31"/>
        <v>4609.916666666667</v>
      </c>
      <c r="H141" s="14">
        <f t="shared" si="31"/>
        <v>395602</v>
      </c>
      <c r="I141" s="14">
        <f t="shared" si="31"/>
        <v>1556788.75</v>
      </c>
      <c r="J141" s="14">
        <f t="shared" si="31"/>
        <v>708796.91666666663</v>
      </c>
      <c r="K141" s="14">
        <f t="shared" si="31"/>
        <v>8557.3333333333339</v>
      </c>
      <c r="L141" s="14">
        <f t="shared" si="31"/>
        <v>6741.4722222222226</v>
      </c>
      <c r="M141" s="14">
        <f t="shared" si="31"/>
        <v>2940769.722222222</v>
      </c>
      <c r="O141" s="42">
        <f t="shared" si="24"/>
        <v>410900.80555555556</v>
      </c>
    </row>
    <row r="142" spans="1:15" x14ac:dyDescent="0.25">
      <c r="A142" s="13" t="s">
        <v>30</v>
      </c>
      <c r="B142" s="14">
        <f>AVERAGE(B96:B107)</f>
        <v>31690.333333333332</v>
      </c>
      <c r="C142" s="14">
        <f t="shared" ref="C142:M142" si="32">AVERAGE(C96:C107)</f>
        <v>54863.583333333336</v>
      </c>
      <c r="D142" s="14">
        <f t="shared" si="32"/>
        <v>46702.166666666664</v>
      </c>
      <c r="E142" s="14">
        <f t="shared" si="32"/>
        <v>12722.25</v>
      </c>
      <c r="F142" s="14">
        <f t="shared" si="32"/>
        <v>105802.83333333333</v>
      </c>
      <c r="G142" s="14">
        <f t="shared" si="32"/>
        <v>5209.166666666667</v>
      </c>
      <c r="H142" s="14">
        <f t="shared" si="32"/>
        <v>375410.41666666669</v>
      </c>
      <c r="I142" s="14">
        <f t="shared" si="32"/>
        <v>1566071.4166666667</v>
      </c>
      <c r="J142" s="14">
        <f t="shared" si="32"/>
        <v>695737.83333333337</v>
      </c>
      <c r="K142" s="14">
        <f t="shared" si="32"/>
        <v>9158.0833333333339</v>
      </c>
      <c r="L142" s="14">
        <f t="shared" si="32"/>
        <v>6450.083333333333</v>
      </c>
      <c r="M142" s="14">
        <f t="shared" si="32"/>
        <v>2909818.1666666665</v>
      </c>
      <c r="O142" s="42">
        <f>H142+K142+L142</f>
        <v>391018.58333333331</v>
      </c>
    </row>
    <row r="143" spans="1:15" x14ac:dyDescent="0.25">
      <c r="A143" s="13" t="s">
        <v>31</v>
      </c>
      <c r="B143" s="14">
        <f>AVERAGE(B108:B119)</f>
        <v>30636.25</v>
      </c>
      <c r="C143" s="14">
        <f>AVERAGE(C108:C119)</f>
        <v>53507.083333333336</v>
      </c>
      <c r="D143" s="14">
        <f t="shared" ref="D143:M143" si="33">AVERAGE(D108:D119)</f>
        <v>49800.916666666664</v>
      </c>
      <c r="E143" s="14">
        <f t="shared" si="33"/>
        <v>13594.833333333334</v>
      </c>
      <c r="F143" s="14">
        <f t="shared" si="33"/>
        <v>107089.5</v>
      </c>
      <c r="G143" s="14">
        <f t="shared" si="33"/>
        <v>6053</v>
      </c>
      <c r="H143" s="14">
        <f t="shared" si="33"/>
        <v>377164.5</v>
      </c>
      <c r="I143" s="14">
        <f t="shared" si="33"/>
        <v>1585758.3333333333</v>
      </c>
      <c r="J143" s="14">
        <f t="shared" si="33"/>
        <v>719691.16666666663</v>
      </c>
      <c r="K143" s="14">
        <f t="shared" si="33"/>
        <v>10486.333333333334</v>
      </c>
      <c r="L143" s="14">
        <f t="shared" si="33"/>
        <v>6683.75</v>
      </c>
      <c r="M143" s="14">
        <f t="shared" si="33"/>
        <v>2960465.6666666665</v>
      </c>
      <c r="O143" s="42"/>
    </row>
    <row r="144" spans="1:15" ht="15.75" thickBot="1" x14ac:dyDescent="0.3">
      <c r="A144" s="13" t="s">
        <v>32</v>
      </c>
      <c r="B144" s="14">
        <f>AVERAGE(B120:B129)</f>
        <v>32294</v>
      </c>
      <c r="C144" s="14">
        <f t="shared" ref="C144:M144" si="34">AVERAGE(C120:C129)</f>
        <v>53589.5</v>
      </c>
      <c r="D144" s="14">
        <f t="shared" si="34"/>
        <v>56115</v>
      </c>
      <c r="E144" s="14">
        <f t="shared" si="34"/>
        <v>13482</v>
      </c>
      <c r="F144" s="14">
        <f t="shared" si="34"/>
        <v>130473.4</v>
      </c>
      <c r="G144" s="14">
        <f t="shared" si="34"/>
        <v>6171.4</v>
      </c>
      <c r="H144" s="14">
        <f t="shared" si="34"/>
        <v>387943.7</v>
      </c>
      <c r="I144" s="14">
        <f t="shared" si="34"/>
        <v>1641328.8</v>
      </c>
      <c r="J144" s="14">
        <f t="shared" si="34"/>
        <v>761034.8</v>
      </c>
      <c r="K144" s="14">
        <f t="shared" si="34"/>
        <v>10924.3</v>
      </c>
      <c r="L144" s="14">
        <f t="shared" si="34"/>
        <v>6521.7250000000004</v>
      </c>
      <c r="M144" s="14">
        <f t="shared" si="34"/>
        <v>3099878.625</v>
      </c>
      <c r="O144" s="42"/>
    </row>
    <row r="145" spans="1:13" ht="15.75" thickBot="1" x14ac:dyDescent="0.3">
      <c r="A145" s="17" t="s">
        <v>17</v>
      </c>
      <c r="B145" s="20">
        <f>AVERAGE(B134:B144)</f>
        <v>30602.097319347318</v>
      </c>
      <c r="C145" s="20">
        <f t="shared" ref="C145:L145" si="35">AVERAGE(C134:C144)</f>
        <v>52954.24770784771</v>
      </c>
      <c r="D145" s="20">
        <f t="shared" si="35"/>
        <v>46498.510489510496</v>
      </c>
      <c r="E145" s="20">
        <f t="shared" si="35"/>
        <v>11381.120240870239</v>
      </c>
      <c r="F145" s="20">
        <f t="shared" si="35"/>
        <v>109245.8827117327</v>
      </c>
      <c r="G145" s="20">
        <f t="shared" si="35"/>
        <v>4169.8616860916864</v>
      </c>
      <c r="H145" s="20">
        <f t="shared" si="35"/>
        <v>374762.4696192696</v>
      </c>
      <c r="I145" s="20">
        <f t="shared" si="35"/>
        <v>1532265.525718726</v>
      </c>
      <c r="J145" s="20">
        <f t="shared" si="35"/>
        <v>674766.92334887339</v>
      </c>
      <c r="K145" s="20">
        <f t="shared" si="35"/>
        <v>7279.2720279720288</v>
      </c>
      <c r="L145" s="20">
        <f t="shared" si="35"/>
        <v>7273.9515403293626</v>
      </c>
      <c r="M145" s="20">
        <f>AVERAGE(M134:M144)</f>
        <v>2851199.8624105705</v>
      </c>
    </row>
    <row r="146" spans="1:13" ht="15.75" thickBot="1" x14ac:dyDescent="0.3">
      <c r="A146" s="13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32"/>
    </row>
    <row r="147" spans="1:13" ht="24" thickBot="1" x14ac:dyDescent="0.3">
      <c r="A147" s="51" t="s">
        <v>20</v>
      </c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0"/>
    </row>
    <row r="148" spans="1:13" ht="30.75" customHeight="1" thickBot="1" x14ac:dyDescent="0.3">
      <c r="A148" s="10"/>
      <c r="B148" s="11" t="str">
        <f>B133</f>
        <v>Bloemfontein</v>
      </c>
      <c r="C148" s="11" t="str">
        <f t="shared" ref="C148:M148" si="36">C133</f>
        <v xml:space="preserve">East London </v>
      </c>
      <c r="D148" s="11" t="str">
        <f t="shared" si="36"/>
        <v xml:space="preserve">George </v>
      </c>
      <c r="E148" s="11" t="str">
        <f t="shared" si="36"/>
        <v>Kimberley</v>
      </c>
      <c r="F148" s="11" t="str">
        <f t="shared" si="36"/>
        <v xml:space="preserve">Port Elizabeth </v>
      </c>
      <c r="G148" s="11" t="str">
        <f t="shared" si="36"/>
        <v xml:space="preserve">Upington </v>
      </c>
      <c r="H148" s="11" t="str">
        <f t="shared" si="36"/>
        <v>King Shaka International</v>
      </c>
      <c r="I148" s="11" t="str">
        <f t="shared" si="36"/>
        <v xml:space="preserve">OR Tambo International </v>
      </c>
      <c r="J148" s="11" t="str">
        <f t="shared" si="36"/>
        <v xml:space="preserve">Cape Town International </v>
      </c>
      <c r="K148" s="11" t="str">
        <f t="shared" si="36"/>
        <v>Pietermaritzburg</v>
      </c>
      <c r="L148" s="11" t="str">
        <f t="shared" ref="L148" si="37">L133</f>
        <v>Richards Bay</v>
      </c>
      <c r="M148" s="12" t="str">
        <f t="shared" si="36"/>
        <v>TOTAL</v>
      </c>
    </row>
    <row r="149" spans="1:13" x14ac:dyDescent="0.25">
      <c r="A149" s="15">
        <v>2006</v>
      </c>
      <c r="B149" s="16">
        <f t="shared" ref="B149:B151" si="38">(B135-B134)/B134*100</f>
        <v>111.58409307179913</v>
      </c>
      <c r="C149" s="16">
        <f t="shared" ref="C149:J149" si="39">(C135-C134)/C134*100</f>
        <v>99.695236473008777</v>
      </c>
      <c r="D149" s="16">
        <f t="shared" si="39"/>
        <v>77.673720525915471</v>
      </c>
      <c r="E149" s="16">
        <f t="shared" si="39"/>
        <v>97.956813687163717</v>
      </c>
      <c r="F149" s="16">
        <f t="shared" si="39"/>
        <v>93.085928165915476</v>
      </c>
      <c r="G149" s="16">
        <f t="shared" si="39"/>
        <v>97.510367730439</v>
      </c>
      <c r="H149" s="16">
        <f t="shared" si="39"/>
        <v>9.2663373176542532</v>
      </c>
      <c r="I149" s="16">
        <f t="shared" si="39"/>
        <v>6.938479635109239</v>
      </c>
      <c r="J149" s="16">
        <f t="shared" si="39"/>
        <v>8.3319354629746663</v>
      </c>
      <c r="K149" s="16">
        <f>(K135-K134)/K134*100</f>
        <v>62.150000000000006</v>
      </c>
      <c r="L149" s="16">
        <f t="shared" ref="L149" si="40">(L135-L134)/L134*100</f>
        <v>2.5633788360874474</v>
      </c>
      <c r="M149" s="16">
        <f t="shared" ref="M149" si="41">(M135-M134)/M134*100</f>
        <v>12.101650784261606</v>
      </c>
    </row>
    <row r="150" spans="1:13" x14ac:dyDescent="0.25">
      <c r="A150" s="15">
        <f>A149+1</f>
        <v>2007</v>
      </c>
      <c r="B150" s="16">
        <f t="shared" si="38"/>
        <v>54.119349608829538</v>
      </c>
      <c r="C150" s="16">
        <f t="shared" ref="C150:K150" si="42">(C136-C135)/C135*100</f>
        <v>25.411698396034492</v>
      </c>
      <c r="D150" s="16">
        <f t="shared" si="42"/>
        <v>24.613658689478285</v>
      </c>
      <c r="E150" s="16">
        <f t="shared" si="42"/>
        <v>28.321629580581636</v>
      </c>
      <c r="F150" s="16">
        <f t="shared" si="42"/>
        <v>19.344511780416816</v>
      </c>
      <c r="G150" s="16">
        <f t="shared" si="42"/>
        <v>46.326805040716238</v>
      </c>
      <c r="H150" s="16">
        <f t="shared" si="42"/>
        <v>19.0345303411816</v>
      </c>
      <c r="I150" s="16">
        <f t="shared" si="42"/>
        <v>12.226601354614889</v>
      </c>
      <c r="J150" s="16">
        <f t="shared" si="42"/>
        <v>15.126539185089232</v>
      </c>
      <c r="K150" s="16">
        <f t="shared" si="42"/>
        <v>0.9045122828656641</v>
      </c>
      <c r="L150" s="16">
        <f t="shared" ref="L150" si="43">(L136-L135)/L135*100</f>
        <v>12.966901003227349</v>
      </c>
      <c r="M150" s="16">
        <f t="shared" ref="M150" si="44">(M136-M135)/M135*100</f>
        <v>14.940049922621505</v>
      </c>
    </row>
    <row r="151" spans="1:13" x14ac:dyDescent="0.25">
      <c r="A151" s="15">
        <f t="shared" ref="A151:A156" si="45">A150+1</f>
        <v>2008</v>
      </c>
      <c r="B151" s="16">
        <f t="shared" si="38"/>
        <v>-3.1160866413758832</v>
      </c>
      <c r="C151" s="16">
        <f t="shared" ref="C151:K151" si="46">(C137-C136)/C136*100</f>
        <v>-3.9926223137422867</v>
      </c>
      <c r="D151" s="16">
        <f t="shared" si="46"/>
        <v>-3.3197808079677107</v>
      </c>
      <c r="E151" s="16">
        <f t="shared" si="46"/>
        <v>5.6557015310452474</v>
      </c>
      <c r="F151" s="16">
        <f t="shared" si="46"/>
        <v>-1.7513313322843214</v>
      </c>
      <c r="G151" s="16">
        <f t="shared" si="46"/>
        <v>5.5596426694692553</v>
      </c>
      <c r="H151" s="16">
        <f t="shared" si="46"/>
        <v>-7.1043368942488607</v>
      </c>
      <c r="I151" s="16">
        <f t="shared" si="46"/>
        <v>-4.3166065896784804</v>
      </c>
      <c r="J151" s="16">
        <f t="shared" si="46"/>
        <v>-2.8844074085696323</v>
      </c>
      <c r="K151" s="16">
        <f t="shared" si="46"/>
        <v>-4.0732912294998567</v>
      </c>
      <c r="L151" s="16">
        <f t="shared" ref="L151" si="47">(L137-L136)/L136*100</f>
        <v>20.889072950347703</v>
      </c>
      <c r="M151" s="16">
        <f t="shared" ref="M151" si="48">(M137-M136)/M136*100</f>
        <v>-4.0953665575972336</v>
      </c>
    </row>
    <row r="152" spans="1:13" x14ac:dyDescent="0.25">
      <c r="A152" s="15">
        <f t="shared" si="45"/>
        <v>2009</v>
      </c>
      <c r="B152" s="16">
        <f t="shared" ref="B152:B157" si="49">(B138-B137)/B137*100</f>
        <v>-2.6401381645586532</v>
      </c>
      <c r="C152" s="16">
        <f t="shared" ref="C152:K152" si="50">(C138-C137)/C137*100</f>
        <v>-5.4845736752767777</v>
      </c>
      <c r="D152" s="16">
        <f t="shared" si="50"/>
        <v>-12.989998175718023</v>
      </c>
      <c r="E152" s="16">
        <f t="shared" si="50"/>
        <v>-16.046653600231338</v>
      </c>
      <c r="F152" s="16">
        <f t="shared" si="50"/>
        <v>-8.3639671386331251</v>
      </c>
      <c r="G152" s="16">
        <f t="shared" si="50"/>
        <v>-15.328554360812424</v>
      </c>
      <c r="H152" s="16">
        <f t="shared" si="50"/>
        <v>-3.4535959351517089</v>
      </c>
      <c r="I152" s="16">
        <f t="shared" si="50"/>
        <v>-5.1179658352227069</v>
      </c>
      <c r="J152" s="16">
        <f t="shared" si="50"/>
        <v>-4.3758940802371047</v>
      </c>
      <c r="K152" s="16">
        <f t="shared" si="50"/>
        <v>-19.812310020308743</v>
      </c>
      <c r="L152" s="16">
        <f t="shared" ref="L152" si="51">(L138-L137)/L137*100</f>
        <v>-5.5705903679929794</v>
      </c>
      <c r="M152" s="16">
        <f t="shared" ref="M152" si="52">(M138-M137)/M137*100</f>
        <v>-5.0866884911265746</v>
      </c>
    </row>
    <row r="153" spans="1:13" x14ac:dyDescent="0.25">
      <c r="A153" s="15">
        <f t="shared" si="45"/>
        <v>2010</v>
      </c>
      <c r="B153" s="16">
        <f t="shared" si="49"/>
        <v>0.74498395764619729</v>
      </c>
      <c r="C153" s="16">
        <f t="shared" ref="C153:K153" si="53">(C139-C138)/C138*100</f>
        <v>-0.60430781975797676</v>
      </c>
      <c r="D153" s="16">
        <f t="shared" si="53"/>
        <v>-3.8040248095708646</v>
      </c>
      <c r="E153" s="16">
        <f t="shared" si="53"/>
        <v>1.6166069624322585</v>
      </c>
      <c r="F153" s="16">
        <f t="shared" si="53"/>
        <v>4.9069114375948155</v>
      </c>
      <c r="G153" s="16">
        <f t="shared" si="53"/>
        <v>6.7447438972767033</v>
      </c>
      <c r="H153" s="16">
        <f t="shared" si="53"/>
        <v>9.6465398867152814</v>
      </c>
      <c r="I153" s="16">
        <f t="shared" si="53"/>
        <v>4.3282693014602822</v>
      </c>
      <c r="J153" s="16">
        <f t="shared" si="53"/>
        <v>3.8552351606523829</v>
      </c>
      <c r="K153" s="16">
        <f t="shared" si="53"/>
        <v>-2.0062571386005859</v>
      </c>
      <c r="L153" s="16">
        <f t="shared" ref="L153:M154" si="54">(L139-L138)/L138*100</f>
        <v>-4.4069386415003704</v>
      </c>
      <c r="M153" s="16">
        <f>(M139-M138)/M138*100</f>
        <v>4.6095624780430269</v>
      </c>
    </row>
    <row r="154" spans="1:13" x14ac:dyDescent="0.25">
      <c r="A154" s="15">
        <f t="shared" si="45"/>
        <v>2011</v>
      </c>
      <c r="B154" s="16">
        <f t="shared" si="49"/>
        <v>6.5175448622699665</v>
      </c>
      <c r="C154" s="16">
        <f t="shared" ref="C154:K154" si="55">(C140-C139)/C139*100</f>
        <v>1.7637027763610102</v>
      </c>
      <c r="D154" s="16">
        <f t="shared" si="55"/>
        <v>8.9248368876443713</v>
      </c>
      <c r="E154" s="16">
        <f t="shared" si="55"/>
        <v>-0.16757173947808893</v>
      </c>
      <c r="F154" s="16">
        <f t="shared" si="55"/>
        <v>-2.2739680160351186</v>
      </c>
      <c r="G154" s="16">
        <f t="shared" si="55"/>
        <v>12.841527276424838</v>
      </c>
      <c r="H154" s="16">
        <f t="shared" si="55"/>
        <v>6.5602757473395039</v>
      </c>
      <c r="I154" s="16">
        <f t="shared" si="55"/>
        <v>3.8029040906143465</v>
      </c>
      <c r="J154" s="16">
        <f t="shared" si="55"/>
        <v>4.8674378853256011</v>
      </c>
      <c r="K154" s="16">
        <f t="shared" si="55"/>
        <v>55.469362138393706</v>
      </c>
      <c r="L154" s="16">
        <f t="shared" si="54"/>
        <v>-14.364410998180032</v>
      </c>
      <c r="M154" s="16">
        <f t="shared" si="54"/>
        <v>4.2846271686894397</v>
      </c>
    </row>
    <row r="155" spans="1:13" x14ac:dyDescent="0.25">
      <c r="A155" s="15">
        <f t="shared" si="45"/>
        <v>2012</v>
      </c>
      <c r="B155" s="16">
        <f t="shared" si="49"/>
        <v>-0.80114000957161036</v>
      </c>
      <c r="C155" s="16">
        <f t="shared" ref="C155:M156" si="56">(C141-C140)/C140*100</f>
        <v>-3.0039303888267974</v>
      </c>
      <c r="D155" s="16">
        <f t="shared" si="56"/>
        <v>-3.3660340144904461</v>
      </c>
      <c r="E155" s="16">
        <f t="shared" si="56"/>
        <v>15.537547535137689</v>
      </c>
      <c r="F155" s="16">
        <f t="shared" si="56"/>
        <v>-4.2871034776541252</v>
      </c>
      <c r="G155" s="16">
        <f t="shared" si="56"/>
        <v>8.0053285754621193</v>
      </c>
      <c r="H155" s="16">
        <f t="shared" si="56"/>
        <v>-5.6148562360830896</v>
      </c>
      <c r="I155" s="16">
        <f t="shared" si="56"/>
        <v>-1.733499026373668</v>
      </c>
      <c r="J155" s="16">
        <f t="shared" si="56"/>
        <v>1.1097776519630302</v>
      </c>
      <c r="K155" s="16">
        <f t="shared" si="56"/>
        <v>11.573359008819271</v>
      </c>
      <c r="L155" s="16">
        <f t="shared" si="56"/>
        <v>-4.1405814851967291</v>
      </c>
      <c r="M155" s="16">
        <f t="shared" si="56"/>
        <v>-1.6419581118212907</v>
      </c>
    </row>
    <row r="156" spans="1:13" x14ac:dyDescent="0.25">
      <c r="A156" s="15">
        <f t="shared" si="45"/>
        <v>2013</v>
      </c>
      <c r="B156" s="16">
        <f t="shared" si="49"/>
        <v>-10.872051599355013</v>
      </c>
      <c r="C156" s="16">
        <f t="shared" si="56"/>
        <v>-0.73024067936658332</v>
      </c>
      <c r="D156" s="16">
        <f t="shared" si="56"/>
        <v>0.90893049418593663</v>
      </c>
      <c r="E156" s="16">
        <f t="shared" si="56"/>
        <v>-0.2997531444692606</v>
      </c>
      <c r="F156" s="16">
        <f t="shared" si="56"/>
        <v>-3.6475732679263468</v>
      </c>
      <c r="G156" s="16">
        <f t="shared" si="56"/>
        <v>12.999150382327951</v>
      </c>
      <c r="H156" s="16">
        <f t="shared" si="56"/>
        <v>-5.1040144724580045</v>
      </c>
      <c r="I156" s="16">
        <f t="shared" si="56"/>
        <v>0.59627015333112754</v>
      </c>
      <c r="J156" s="16">
        <f t="shared" si="56"/>
        <v>-1.8424294782132478</v>
      </c>
      <c r="K156" s="16">
        <f t="shared" si="56"/>
        <v>7.0202944842630091</v>
      </c>
      <c r="L156" s="16">
        <f t="shared" si="56"/>
        <v>-4.3223331534078131</v>
      </c>
      <c r="M156" s="16">
        <f t="shared" si="56"/>
        <v>-1.0524984435764202</v>
      </c>
    </row>
    <row r="157" spans="1:13" x14ac:dyDescent="0.25">
      <c r="A157" s="15">
        <v>2014</v>
      </c>
      <c r="B157" s="16">
        <f t="shared" si="49"/>
        <v>-3.3261983149435648</v>
      </c>
      <c r="C157" s="16">
        <f t="shared" ref="C157:M157" si="57">(C143-C142)/C142*100</f>
        <v>-2.4724961761216835</v>
      </c>
      <c r="D157" s="16">
        <f t="shared" si="57"/>
        <v>6.635131132388576</v>
      </c>
      <c r="E157" s="16">
        <f t="shared" si="57"/>
        <v>6.8587186490859233</v>
      </c>
      <c r="F157" s="16">
        <f t="shared" si="57"/>
        <v>1.2160984976772882</v>
      </c>
      <c r="G157" s="16">
        <f t="shared" si="57"/>
        <v>16.199008158694603</v>
      </c>
      <c r="H157" s="16">
        <f t="shared" si="57"/>
        <v>0.46724418275553459</v>
      </c>
      <c r="I157" s="16">
        <f t="shared" si="57"/>
        <v>1.2570893292062943</v>
      </c>
      <c r="J157" s="16">
        <f>(J143-J142)/J142*100</f>
        <v>3.442867727714475</v>
      </c>
      <c r="K157" s="16">
        <f t="shared" si="57"/>
        <v>14.503580625494781</v>
      </c>
      <c r="L157" s="16">
        <f t="shared" si="57"/>
        <v>3.6226922132789032</v>
      </c>
      <c r="M157" s="16">
        <f t="shared" si="57"/>
        <v>1.7405726783958839</v>
      </c>
    </row>
    <row r="158" spans="1:13" ht="15.75" thickBot="1" x14ac:dyDescent="0.3">
      <c r="A158" s="15">
        <v>2015</v>
      </c>
      <c r="B158" s="16">
        <f>(B144-B143)/B143*100</f>
        <v>5.4110734832102487</v>
      </c>
      <c r="C158" s="16">
        <f t="shared" ref="C158:M158" si="58">(C144-C143)/C143*100</f>
        <v>0.15402945092938955</v>
      </c>
      <c r="D158" s="16">
        <f t="shared" si="58"/>
        <v>12.678648820051846</v>
      </c>
      <c r="E158" s="16">
        <f t="shared" si="58"/>
        <v>-0.82997217080018582</v>
      </c>
      <c r="F158" s="16">
        <f t="shared" si="58"/>
        <v>21.835847585430873</v>
      </c>
      <c r="G158" s="16">
        <f t="shared" si="58"/>
        <v>1.9560548488352825</v>
      </c>
      <c r="H158" s="16">
        <f t="shared" si="58"/>
        <v>2.8579572043498294</v>
      </c>
      <c r="I158" s="16">
        <f t="shared" si="58"/>
        <v>3.5043465008854939</v>
      </c>
      <c r="J158" s="16">
        <f t="shared" si="58"/>
        <v>5.7446353725336481</v>
      </c>
      <c r="K158" s="16">
        <f t="shared" si="58"/>
        <v>4.1765472519787528</v>
      </c>
      <c r="L158" s="16">
        <f t="shared" si="58"/>
        <v>-2.4241630821021078</v>
      </c>
      <c r="M158" s="16">
        <f t="shared" si="58"/>
        <v>4.709156397355061</v>
      </c>
    </row>
    <row r="159" spans="1:13" ht="15.75" thickBot="1" x14ac:dyDescent="0.3">
      <c r="A159" s="17" t="s">
        <v>17</v>
      </c>
      <c r="B159" s="25">
        <f t="shared" ref="B159:G159" si="59">AVERAGE(B149:B158)</f>
        <v>15.762143025395034</v>
      </c>
      <c r="C159" s="18">
        <f t="shared" si="59"/>
        <v>11.073649604324157</v>
      </c>
      <c r="D159" s="18">
        <f t="shared" si="59"/>
        <v>10.795508874191743</v>
      </c>
      <c r="E159" s="18">
        <f t="shared" si="59"/>
        <v>13.86030672904676</v>
      </c>
      <c r="F159" s="18">
        <f t="shared" si="59"/>
        <v>12.006535423450222</v>
      </c>
      <c r="G159" s="18">
        <f t="shared" si="59"/>
        <v>19.281407421883355</v>
      </c>
      <c r="H159" s="18">
        <f t="shared" ref="H159:M159" si="60">AVERAGE(H149:H158)</f>
        <v>2.6556081142054344</v>
      </c>
      <c r="I159" s="18">
        <f t="shared" si="60"/>
        <v>2.1485888913946818</v>
      </c>
      <c r="J159" s="18">
        <f t="shared" si="60"/>
        <v>3.3375697479233049</v>
      </c>
      <c r="K159" s="18">
        <f t="shared" si="60"/>
        <v>12.990579740340598</v>
      </c>
      <c r="L159" s="18">
        <f t="shared" si="60"/>
        <v>0.48130272745613689</v>
      </c>
      <c r="M159" s="19">
        <f t="shared" si="60"/>
        <v>3.0509107825245003</v>
      </c>
    </row>
    <row r="160" spans="1:13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32"/>
    </row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spans="1:14" ht="13.5" customHeight="1" thickBot="1" x14ac:dyDescent="0.3"/>
    <row r="210" spans="1:14" ht="30.75" customHeight="1" thickBot="1" x14ac:dyDescent="0.3">
      <c r="A210" s="53" t="s">
        <v>21</v>
      </c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5"/>
    </row>
    <row r="211" spans="1:14" ht="28.5" customHeight="1" thickBot="1" x14ac:dyDescent="0.3">
      <c r="A211" s="10"/>
      <c r="B211" s="11" t="str">
        <f>B148</f>
        <v>Bloemfontein</v>
      </c>
      <c r="C211" s="11" t="str">
        <f t="shared" ref="C211:M211" si="61">C148</f>
        <v xml:space="preserve">East London </v>
      </c>
      <c r="D211" s="11" t="str">
        <f t="shared" si="61"/>
        <v xml:space="preserve">George </v>
      </c>
      <c r="E211" s="11" t="str">
        <f t="shared" si="61"/>
        <v>Kimberley</v>
      </c>
      <c r="F211" s="11" t="str">
        <f t="shared" si="61"/>
        <v xml:space="preserve">Port Elizabeth </v>
      </c>
      <c r="G211" s="11" t="str">
        <f t="shared" si="61"/>
        <v xml:space="preserve">Upington </v>
      </c>
      <c r="H211" s="11" t="str">
        <f t="shared" si="61"/>
        <v>King Shaka International</v>
      </c>
      <c r="I211" s="11" t="str">
        <f t="shared" si="61"/>
        <v xml:space="preserve">OR Tambo International </v>
      </c>
      <c r="J211" s="11" t="str">
        <f t="shared" si="61"/>
        <v xml:space="preserve">Cape Town International </v>
      </c>
      <c r="K211" s="11" t="str">
        <f t="shared" si="61"/>
        <v>Pietermaritzburg</v>
      </c>
      <c r="L211" s="11" t="str">
        <f t="shared" ref="L211" si="62">L148</f>
        <v>Richards Bay</v>
      </c>
      <c r="M211" s="12" t="str">
        <f t="shared" si="61"/>
        <v>TOTAL</v>
      </c>
    </row>
    <row r="212" spans="1:14" x14ac:dyDescent="0.25">
      <c r="A212" s="4">
        <v>2005</v>
      </c>
      <c r="B212" s="2">
        <f>SUM(B3:B11)/9*12</f>
        <v>130308</v>
      </c>
      <c r="C212" s="2">
        <f t="shared" ref="C212:K212" si="63">SUM(C3:C11)/9*12</f>
        <v>297454.66666666669</v>
      </c>
      <c r="D212" s="2">
        <f t="shared" si="63"/>
        <v>294496</v>
      </c>
      <c r="E212" s="2">
        <f t="shared" si="63"/>
        <v>57981.333333333328</v>
      </c>
      <c r="F212" s="2">
        <f t="shared" si="63"/>
        <v>647269.33333333326</v>
      </c>
      <c r="G212" s="2">
        <f t="shared" si="63"/>
        <v>16461.333333333336</v>
      </c>
      <c r="H212" s="2">
        <f t="shared" si="63"/>
        <v>3690242.666666667</v>
      </c>
      <c r="I212" s="2">
        <f t="shared" si="63"/>
        <v>16111781.333333334</v>
      </c>
      <c r="J212" s="2">
        <f t="shared" si="63"/>
        <v>6668874.666666666</v>
      </c>
      <c r="K212" s="2">
        <f t="shared" si="63"/>
        <v>48000</v>
      </c>
      <c r="L212" s="2">
        <f t="shared" ref="L212" si="64">SUM(L3:L11)/9*12</f>
        <v>77944</v>
      </c>
      <c r="M212" s="2">
        <f>SUM(B212:L212)</f>
        <v>28040813.333333336</v>
      </c>
    </row>
    <row r="213" spans="1:14" x14ac:dyDescent="0.25">
      <c r="A213" s="4">
        <v>2006</v>
      </c>
      <c r="B213" s="2">
        <f>SUM(B12:B23)</f>
        <v>275711</v>
      </c>
      <c r="C213" s="2">
        <f t="shared" ref="C213:K213" si="65">SUM(C12:C23)</f>
        <v>594002.80000000005</v>
      </c>
      <c r="D213" s="2">
        <f t="shared" si="65"/>
        <v>523242</v>
      </c>
      <c r="E213" s="2">
        <f t="shared" si="65"/>
        <v>114778</v>
      </c>
      <c r="F213" s="2">
        <f t="shared" si="65"/>
        <v>1249786</v>
      </c>
      <c r="G213" s="2">
        <f t="shared" si="65"/>
        <v>32512.84</v>
      </c>
      <c r="H213" s="2">
        <f t="shared" si="65"/>
        <v>4032193</v>
      </c>
      <c r="I213" s="2">
        <f t="shared" si="65"/>
        <v>17229694</v>
      </c>
      <c r="J213" s="2">
        <f t="shared" si="65"/>
        <v>7224521</v>
      </c>
      <c r="K213" s="2">
        <f t="shared" si="65"/>
        <v>77832</v>
      </c>
      <c r="L213" s="2">
        <f t="shared" ref="L213" si="66">SUM(L12:L23)</f>
        <v>79942</v>
      </c>
      <c r="M213" s="2">
        <f t="shared" ref="M213" si="67">SUM(B213:L213)</f>
        <v>31434214.640000001</v>
      </c>
    </row>
    <row r="214" spans="1:14" x14ac:dyDescent="0.25">
      <c r="A214" s="4">
        <v>2007</v>
      </c>
      <c r="B214" s="2">
        <f>SUM(B24:B35)</f>
        <v>424924</v>
      </c>
      <c r="C214" s="2">
        <f t="shared" ref="C214:M214" si="68">SUM(C24:C35)</f>
        <v>744949</v>
      </c>
      <c r="D214" s="2">
        <f t="shared" si="68"/>
        <v>652031</v>
      </c>
      <c r="E214" s="2">
        <f t="shared" si="68"/>
        <v>147285</v>
      </c>
      <c r="F214" s="2">
        <f t="shared" si="68"/>
        <v>1491551</v>
      </c>
      <c r="G214" s="2">
        <f t="shared" si="68"/>
        <v>47575</v>
      </c>
      <c r="H214" s="2">
        <f t="shared" si="68"/>
        <v>4799702</v>
      </c>
      <c r="I214" s="2">
        <f t="shared" si="68"/>
        <v>19336300</v>
      </c>
      <c r="J214" s="2">
        <f t="shared" si="68"/>
        <v>8317341</v>
      </c>
      <c r="K214" s="2">
        <f t="shared" si="68"/>
        <v>78536</v>
      </c>
      <c r="L214" s="2">
        <f t="shared" si="68"/>
        <v>90308</v>
      </c>
      <c r="M214" s="2">
        <f t="shared" si="68"/>
        <v>36130502</v>
      </c>
    </row>
    <row r="215" spans="1:14" x14ac:dyDescent="0.25">
      <c r="A215" s="4">
        <v>2008</v>
      </c>
      <c r="B215" s="2">
        <f>SUM(B36:B47)</f>
        <v>411683</v>
      </c>
      <c r="C215" s="2">
        <f t="shared" ref="C215:M215" si="69">SUM(C36:C47)</f>
        <v>715206</v>
      </c>
      <c r="D215" s="2">
        <f t="shared" si="69"/>
        <v>630385</v>
      </c>
      <c r="E215" s="2">
        <f t="shared" si="69"/>
        <v>155615</v>
      </c>
      <c r="F215" s="2">
        <f t="shared" si="69"/>
        <v>1465429</v>
      </c>
      <c r="G215" s="2">
        <f t="shared" si="69"/>
        <v>50220</v>
      </c>
      <c r="H215" s="2">
        <f t="shared" si="69"/>
        <v>4458715</v>
      </c>
      <c r="I215" s="2">
        <f t="shared" si="69"/>
        <v>18501628</v>
      </c>
      <c r="J215" s="2">
        <f t="shared" si="69"/>
        <v>8077435</v>
      </c>
      <c r="K215" s="2">
        <f t="shared" si="69"/>
        <v>75337</v>
      </c>
      <c r="L215" s="2">
        <f t="shared" si="69"/>
        <v>109172.50400000002</v>
      </c>
      <c r="M215" s="2">
        <f t="shared" si="69"/>
        <v>34650825.504000001</v>
      </c>
    </row>
    <row r="216" spans="1:14" x14ac:dyDescent="0.25">
      <c r="A216" s="4">
        <v>2009</v>
      </c>
      <c r="B216" s="2">
        <f>SUM(B48:B59)</f>
        <v>400814</v>
      </c>
      <c r="C216" s="2">
        <f t="shared" ref="C216:M216" si="70">SUM(C48:C59)</f>
        <v>675980</v>
      </c>
      <c r="D216" s="2">
        <f t="shared" si="70"/>
        <v>548498</v>
      </c>
      <c r="E216" s="2">
        <f t="shared" si="70"/>
        <v>130644</v>
      </c>
      <c r="F216" s="2">
        <f t="shared" si="70"/>
        <v>1342861</v>
      </c>
      <c r="G216" s="2">
        <f t="shared" si="70"/>
        <v>42522</v>
      </c>
      <c r="H216" s="2">
        <f t="shared" si="70"/>
        <v>4304729</v>
      </c>
      <c r="I216" s="2">
        <f t="shared" si="70"/>
        <v>17554721</v>
      </c>
      <c r="J216" s="2">
        <f t="shared" si="70"/>
        <v>7723975</v>
      </c>
      <c r="K216" s="2">
        <f t="shared" si="70"/>
        <v>60411</v>
      </c>
      <c r="L216" s="2">
        <f t="shared" si="70"/>
        <v>103090.95100767925</v>
      </c>
      <c r="M216" s="2">
        <f t="shared" si="70"/>
        <v>32888245.951007679</v>
      </c>
    </row>
    <row r="217" spans="1:14" x14ac:dyDescent="0.25">
      <c r="A217" s="4">
        <v>2010</v>
      </c>
      <c r="B217" s="2">
        <f>SUM(B60:B71)</f>
        <v>403800</v>
      </c>
      <c r="C217" s="2">
        <f t="shared" ref="C217:M217" si="71">SUM(C60:C71)</f>
        <v>671895</v>
      </c>
      <c r="D217" s="2">
        <f t="shared" si="71"/>
        <v>527633</v>
      </c>
      <c r="E217" s="2">
        <f t="shared" si="71"/>
        <v>132756</v>
      </c>
      <c r="F217" s="2">
        <f t="shared" si="71"/>
        <v>1408754</v>
      </c>
      <c r="G217" s="2">
        <f t="shared" si="71"/>
        <v>45390</v>
      </c>
      <c r="H217" s="2">
        <f t="shared" si="71"/>
        <v>4719986.4000000004</v>
      </c>
      <c r="I217" s="2">
        <f t="shared" si="71"/>
        <v>18314536.600000001</v>
      </c>
      <c r="J217" s="2">
        <f t="shared" si="71"/>
        <v>8021752.4000000004</v>
      </c>
      <c r="K217" s="2">
        <f t="shared" si="71"/>
        <v>59199</v>
      </c>
      <c r="L217" s="2">
        <f t="shared" si="71"/>
        <v>98547.796051831625</v>
      </c>
      <c r="M217" s="2">
        <f t="shared" si="71"/>
        <v>34404250.196051836</v>
      </c>
    </row>
    <row r="218" spans="1:14" x14ac:dyDescent="0.25">
      <c r="A218" s="4">
        <v>2011</v>
      </c>
      <c r="B218" s="2">
        <f>SUM(B72:B83)</f>
        <v>437996</v>
      </c>
      <c r="C218" s="2">
        <f t="shared" ref="C218:M218" si="72">SUM(C72:C83)</f>
        <v>681741</v>
      </c>
      <c r="D218" s="2">
        <f t="shared" si="72"/>
        <v>565291</v>
      </c>
      <c r="E218" s="2">
        <f t="shared" si="72"/>
        <v>135939</v>
      </c>
      <c r="F218" s="2">
        <f t="shared" si="72"/>
        <v>1368334</v>
      </c>
      <c r="G218" s="2">
        <f t="shared" si="72"/>
        <v>51982</v>
      </c>
      <c r="H218" s="2">
        <f t="shared" si="72"/>
        <v>5038231</v>
      </c>
      <c r="I218" s="2">
        <f t="shared" si="72"/>
        <v>18994334</v>
      </c>
      <c r="J218" s="2">
        <f t="shared" si="72"/>
        <v>8436440</v>
      </c>
      <c r="K218" s="2">
        <f t="shared" si="72"/>
        <v>95875</v>
      </c>
      <c r="L218" s="2">
        <f t="shared" si="72"/>
        <v>83068</v>
      </c>
      <c r="M218" s="2">
        <f t="shared" si="72"/>
        <v>35889231</v>
      </c>
    </row>
    <row r="219" spans="1:14" x14ac:dyDescent="0.25">
      <c r="A219" s="4">
        <v>2012</v>
      </c>
      <c r="B219" s="2">
        <f t="shared" ref="B219" si="73">SUM(B84:B95)</f>
        <v>426672</v>
      </c>
      <c r="C219" s="2">
        <f t="shared" ref="C219:M219" si="74">SUM(C84:C95)</f>
        <v>663206</v>
      </c>
      <c r="D219" s="2">
        <f t="shared" si="74"/>
        <v>555378</v>
      </c>
      <c r="E219" s="2">
        <f t="shared" si="74"/>
        <v>153126</v>
      </c>
      <c r="F219" s="2">
        <f t="shared" si="74"/>
        <v>1317698</v>
      </c>
      <c r="G219" s="2">
        <f t="shared" si="74"/>
        <v>55319</v>
      </c>
      <c r="H219" s="2">
        <f t="shared" si="74"/>
        <v>4747224</v>
      </c>
      <c r="I219" s="2">
        <f t="shared" si="74"/>
        <v>18681465</v>
      </c>
      <c r="J219" s="2">
        <f t="shared" si="74"/>
        <v>8505563</v>
      </c>
      <c r="K219" s="2">
        <f t="shared" si="74"/>
        <v>102688</v>
      </c>
      <c r="L219" s="2">
        <f t="shared" si="74"/>
        <v>80897.666666666672</v>
      </c>
      <c r="M219" s="2">
        <f t="shared" si="74"/>
        <v>35289236.666666664</v>
      </c>
    </row>
    <row r="220" spans="1:14" x14ac:dyDescent="0.25">
      <c r="A220" s="4">
        <v>2013</v>
      </c>
      <c r="B220" s="2">
        <f>SUM(B96:B107)</f>
        <v>380284</v>
      </c>
      <c r="C220" s="2">
        <f t="shared" ref="C220:M220" si="75">SUM(C96:C107)</f>
        <v>658363</v>
      </c>
      <c r="D220" s="2">
        <f t="shared" si="75"/>
        <v>560426</v>
      </c>
      <c r="E220" s="2">
        <f t="shared" si="75"/>
        <v>152667</v>
      </c>
      <c r="F220" s="2">
        <f t="shared" si="75"/>
        <v>1269634</v>
      </c>
      <c r="G220" s="2">
        <f t="shared" si="75"/>
        <v>62510</v>
      </c>
      <c r="H220" s="2">
        <f t="shared" si="75"/>
        <v>4504925</v>
      </c>
      <c r="I220" s="2">
        <f t="shared" si="75"/>
        <v>18792857</v>
      </c>
      <c r="J220" s="2">
        <f t="shared" si="75"/>
        <v>8348854</v>
      </c>
      <c r="K220" s="2">
        <f t="shared" si="75"/>
        <v>109897</v>
      </c>
      <c r="L220" s="2">
        <f t="shared" si="75"/>
        <v>77401</v>
      </c>
      <c r="M220" s="2">
        <f t="shared" si="75"/>
        <v>34917818</v>
      </c>
    </row>
    <row r="221" spans="1:14" x14ac:dyDescent="0.25">
      <c r="A221" s="4">
        <v>2014</v>
      </c>
      <c r="B221" s="2">
        <f>SUM(B108:B119)</f>
        <v>367635</v>
      </c>
      <c r="C221" s="2">
        <f t="shared" ref="C221:M221" si="76">SUM(C108:C119)</f>
        <v>642085</v>
      </c>
      <c r="D221" s="2">
        <f t="shared" si="76"/>
        <v>597611</v>
      </c>
      <c r="E221" s="2">
        <f t="shared" si="76"/>
        <v>163138</v>
      </c>
      <c r="F221" s="2">
        <f t="shared" si="76"/>
        <v>1285074</v>
      </c>
      <c r="G221" s="2">
        <f t="shared" si="76"/>
        <v>72636</v>
      </c>
      <c r="H221" s="2">
        <f t="shared" si="76"/>
        <v>4525974</v>
      </c>
      <c r="I221" s="2">
        <f t="shared" si="76"/>
        <v>19029100</v>
      </c>
      <c r="J221" s="2">
        <f t="shared" si="76"/>
        <v>8636294</v>
      </c>
      <c r="K221" s="2">
        <f t="shared" si="76"/>
        <v>125836</v>
      </c>
      <c r="L221" s="2">
        <f t="shared" si="76"/>
        <v>80205</v>
      </c>
      <c r="M221" s="2">
        <f t="shared" si="76"/>
        <v>35525588</v>
      </c>
    </row>
    <row r="222" spans="1:14" ht="15.75" thickBot="1" x14ac:dyDescent="0.3">
      <c r="A222" s="4">
        <v>2015</v>
      </c>
      <c r="B222" s="2">
        <f>SUM(B120:B129)</f>
        <v>322940</v>
      </c>
      <c r="C222" s="2">
        <f t="shared" ref="C222:L222" si="77">SUM(C120:C129)</f>
        <v>535895</v>
      </c>
      <c r="D222" s="2">
        <f t="shared" si="77"/>
        <v>561150</v>
      </c>
      <c r="E222" s="2">
        <f t="shared" si="77"/>
        <v>134820</v>
      </c>
      <c r="F222" s="2">
        <f t="shared" si="77"/>
        <v>1304734</v>
      </c>
      <c r="G222" s="2">
        <f t="shared" si="77"/>
        <v>61714</v>
      </c>
      <c r="H222" s="2">
        <f t="shared" si="77"/>
        <v>3879437</v>
      </c>
      <c r="I222" s="2">
        <f t="shared" si="77"/>
        <v>16413288</v>
      </c>
      <c r="J222" s="2">
        <f t="shared" si="77"/>
        <v>7610348</v>
      </c>
      <c r="K222" s="2">
        <f t="shared" si="77"/>
        <v>109243</v>
      </c>
      <c r="L222" s="2">
        <f t="shared" si="77"/>
        <v>65217.25</v>
      </c>
      <c r="M222" s="2">
        <f>SUM(M120:M129)</f>
        <v>30998786.25</v>
      </c>
      <c r="N222" s="2">
        <f>SUM(N120:N129)</f>
        <v>0</v>
      </c>
    </row>
    <row r="223" spans="1:14" ht="15.75" thickBot="1" x14ac:dyDescent="0.3">
      <c r="A223" s="17" t="s">
        <v>25</v>
      </c>
      <c r="B223" s="8">
        <f t="shared" ref="B223" si="78">SUM(B212:B222)</f>
        <v>3982767</v>
      </c>
      <c r="C223" s="8">
        <f t="shared" ref="C223:L223" si="79">SUM(C212:C222)</f>
        <v>6880777.4666666668</v>
      </c>
      <c r="D223" s="8">
        <f t="shared" si="79"/>
        <v>6016141</v>
      </c>
      <c r="E223" s="8">
        <f t="shared" si="79"/>
        <v>1478749.3333333333</v>
      </c>
      <c r="F223" s="8">
        <f t="shared" si="79"/>
        <v>14151124.333333332</v>
      </c>
      <c r="G223" s="8">
        <f t="shared" si="79"/>
        <v>538842.17333333334</v>
      </c>
      <c r="H223" s="8">
        <f t="shared" si="79"/>
        <v>48701359.06666667</v>
      </c>
      <c r="I223" s="8">
        <f t="shared" si="79"/>
        <v>198959704.93333334</v>
      </c>
      <c r="J223" s="8">
        <f t="shared" si="79"/>
        <v>87571398.066666663</v>
      </c>
      <c r="K223" s="8">
        <f t="shared" si="79"/>
        <v>942854</v>
      </c>
      <c r="L223" s="8">
        <f t="shared" si="79"/>
        <v>945794.16772617761</v>
      </c>
      <c r="M223" s="8">
        <f>SUM(M212:M222)</f>
        <v>370169511.54105955</v>
      </c>
    </row>
    <row r="224" spans="1:14" ht="15.75" thickBot="1" x14ac:dyDescent="0.3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24" thickBot="1" x14ac:dyDescent="0.3">
      <c r="A225" s="51" t="s">
        <v>22</v>
      </c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0"/>
    </row>
    <row r="226" spans="1:13" ht="29.25" customHeight="1" thickBot="1" x14ac:dyDescent="0.3">
      <c r="A226" s="10"/>
      <c r="B226" s="11" t="str">
        <f>B211</f>
        <v>Bloemfontein</v>
      </c>
      <c r="C226" s="11" t="str">
        <f t="shared" ref="C226:M226" si="80">C211</f>
        <v xml:space="preserve">East London </v>
      </c>
      <c r="D226" s="11" t="str">
        <f t="shared" si="80"/>
        <v xml:space="preserve">George </v>
      </c>
      <c r="E226" s="11" t="str">
        <f t="shared" si="80"/>
        <v>Kimberley</v>
      </c>
      <c r="F226" s="11" t="str">
        <f t="shared" si="80"/>
        <v xml:space="preserve">Port Elizabeth </v>
      </c>
      <c r="G226" s="11" t="str">
        <f t="shared" si="80"/>
        <v xml:space="preserve">Upington </v>
      </c>
      <c r="H226" s="11" t="str">
        <f t="shared" si="80"/>
        <v>King Shaka International</v>
      </c>
      <c r="I226" s="11" t="str">
        <f t="shared" si="80"/>
        <v xml:space="preserve">OR Tambo International </v>
      </c>
      <c r="J226" s="11" t="str">
        <f t="shared" si="80"/>
        <v xml:space="preserve">Cape Town International </v>
      </c>
      <c r="K226" s="11" t="str">
        <f t="shared" si="80"/>
        <v>Pietermaritzburg</v>
      </c>
      <c r="L226" s="11" t="str">
        <f t="shared" ref="L226" si="81">L211</f>
        <v>Richards Bay</v>
      </c>
      <c r="M226" s="12" t="str">
        <f t="shared" si="80"/>
        <v>TOTAL</v>
      </c>
    </row>
    <row r="227" spans="1:13" x14ac:dyDescent="0.25">
      <c r="A227" s="4">
        <v>2005</v>
      </c>
      <c r="B227" s="3">
        <f>B212/$M212*100</f>
        <v>0.46470834654819798</v>
      </c>
      <c r="C227" s="3">
        <f>C212/$M212*100</f>
        <v>1.0607918648103882</v>
      </c>
      <c r="D227" s="3">
        <f t="shared" ref="D227:I227" si="82">D212/$M212*100</f>
        <v>1.0502405779004984</v>
      </c>
      <c r="E227" s="3">
        <f>E212/$M212*100</f>
        <v>0.20677479160138482</v>
      </c>
      <c r="F227" s="3">
        <f t="shared" si="82"/>
        <v>2.3083115515907524</v>
      </c>
      <c r="G227" s="3">
        <f>G212/$M212*100</f>
        <v>5.8704906800135612E-2</v>
      </c>
      <c r="H227" s="3">
        <f>H212/$M212*100</f>
        <v>13.160255456213585</v>
      </c>
      <c r="I227" s="3">
        <f t="shared" si="82"/>
        <v>57.45832384319808</v>
      </c>
      <c r="J227" s="3">
        <f>J212/$M212*100</f>
        <v>23.782743344106514</v>
      </c>
      <c r="K227" s="3">
        <f>K212/$M212*100</f>
        <v>0.1711790575736985</v>
      </c>
      <c r="L227" s="3">
        <f>L212/$M212*100</f>
        <v>0.27796625965675742</v>
      </c>
      <c r="M227" s="3">
        <f>M212/$M212*100</f>
        <v>100</v>
      </c>
    </row>
    <row r="228" spans="1:13" x14ac:dyDescent="0.25">
      <c r="A228" s="4">
        <v>2006</v>
      </c>
      <c r="B228" s="3">
        <f t="shared" ref="B228:B236" si="83">B213/$M213*100</f>
        <v>0.8771047826630225</v>
      </c>
      <c r="C228" s="3">
        <f t="shared" ref="C228:K228" si="84">C213/$M213*100</f>
        <v>1.8896696062007932</v>
      </c>
      <c r="D228" s="3">
        <f t="shared" si="84"/>
        <v>1.6645620257812175</v>
      </c>
      <c r="E228" s="3">
        <f t="shared" si="84"/>
        <v>0.36513716443847505</v>
      </c>
      <c r="F228" s="3">
        <f t="shared" si="84"/>
        <v>3.9758779225540088</v>
      </c>
      <c r="G228" s="3">
        <f t="shared" si="84"/>
        <v>0.10343137365559454</v>
      </c>
      <c r="H228" s="3">
        <f t="shared" si="84"/>
        <v>12.82740175372169</v>
      </c>
      <c r="I228" s="3">
        <f t="shared" si="84"/>
        <v>54.811911788867263</v>
      </c>
      <c r="J228" s="3">
        <f t="shared" si="84"/>
        <v>22.982985523063796</v>
      </c>
      <c r="K228" s="3">
        <f t="shared" si="84"/>
        <v>0.24760281397633163</v>
      </c>
      <c r="L228" s="3">
        <f t="shared" ref="L228" si="85">L213/$M213*100</f>
        <v>0.25431524507780734</v>
      </c>
      <c r="M228" s="3">
        <f t="shared" ref="M228" si="86">M213/$M213*100</f>
        <v>100</v>
      </c>
    </row>
    <row r="229" spans="1:13" x14ac:dyDescent="0.25">
      <c r="A229" s="4">
        <v>2007</v>
      </c>
      <c r="B229" s="3">
        <f t="shared" si="83"/>
        <v>1.1760810851728547</v>
      </c>
      <c r="C229" s="3">
        <f t="shared" ref="C229:K229" si="87">C214/$M214*100</f>
        <v>2.0618285347931229</v>
      </c>
      <c r="D229" s="3">
        <f t="shared" si="87"/>
        <v>1.8046552466943304</v>
      </c>
      <c r="E229" s="3">
        <f t="shared" si="87"/>
        <v>0.40764725604974983</v>
      </c>
      <c r="F229" s="3">
        <f t="shared" si="87"/>
        <v>4.1282321513274294</v>
      </c>
      <c r="G229" s="3">
        <f t="shared" si="87"/>
        <v>0.131675446967219</v>
      </c>
      <c r="H229" s="3">
        <f t="shared" si="87"/>
        <v>13.284349052221858</v>
      </c>
      <c r="I229" s="3">
        <f t="shared" si="87"/>
        <v>53.517938942558843</v>
      </c>
      <c r="J229" s="3">
        <f t="shared" si="87"/>
        <v>23.020275223410959</v>
      </c>
      <c r="K229" s="3">
        <f t="shared" si="87"/>
        <v>0.21736758598039962</v>
      </c>
      <c r="L229" s="3">
        <f t="shared" ref="L229" si="88">L214/$M214*100</f>
        <v>0.24994947482323937</v>
      </c>
      <c r="M229" s="3">
        <f t="shared" ref="M229" si="89">M214/$M214*100</f>
        <v>100</v>
      </c>
    </row>
    <row r="230" spans="1:13" x14ac:dyDescent="0.25">
      <c r="A230" s="4">
        <v>2008</v>
      </c>
      <c r="B230" s="3">
        <f t="shared" si="83"/>
        <v>1.1880900209793743</v>
      </c>
      <c r="C230" s="3">
        <f t="shared" ref="C230:K230" si="90">C215/$M215*100</f>
        <v>2.0640374063164484</v>
      </c>
      <c r="D230" s="3">
        <f t="shared" si="90"/>
        <v>1.8192495873647512</v>
      </c>
      <c r="E230" s="3">
        <f t="shared" si="90"/>
        <v>0.44909463984353332</v>
      </c>
      <c r="F230" s="3">
        <f t="shared" si="90"/>
        <v>4.229131568108917</v>
      </c>
      <c r="G230" s="3">
        <f t="shared" si="90"/>
        <v>0.14493161207430033</v>
      </c>
      <c r="H230" s="3">
        <f t="shared" si="90"/>
        <v>12.867557800276064</v>
      </c>
      <c r="I230" s="3">
        <f t="shared" si="90"/>
        <v>53.394479729968388</v>
      </c>
      <c r="J230" s="3">
        <f t="shared" si="90"/>
        <v>23.310945359923853</v>
      </c>
      <c r="K230" s="3">
        <f t="shared" si="90"/>
        <v>0.21741761965036965</v>
      </c>
      <c r="L230" s="3">
        <f t="shared" ref="L230" si="91">L215/$M215*100</f>
        <v>0.31506465549398649</v>
      </c>
      <c r="M230" s="3">
        <f t="shared" ref="M230" si="92">M215/$M215*100</f>
        <v>100</v>
      </c>
    </row>
    <row r="231" spans="1:13" x14ac:dyDescent="0.25">
      <c r="A231" s="4">
        <v>2009</v>
      </c>
      <c r="B231" s="3">
        <f t="shared" si="83"/>
        <v>1.2187150406168721</v>
      </c>
      <c r="C231" s="3">
        <f t="shared" ref="C231:K231" si="93">C216/$M216*100</f>
        <v>2.0553847748736152</v>
      </c>
      <c r="D231" s="3">
        <f t="shared" si="93"/>
        <v>1.6677630081490993</v>
      </c>
      <c r="E231" s="3">
        <f t="shared" si="93"/>
        <v>0.39723614386311512</v>
      </c>
      <c r="F231" s="3">
        <f t="shared" si="93"/>
        <v>4.0831031305239174</v>
      </c>
      <c r="G231" s="3">
        <f t="shared" si="93"/>
        <v>0.12929239237429491</v>
      </c>
      <c r="H231" s="3">
        <f t="shared" si="93"/>
        <v>13.088958913809465</v>
      </c>
      <c r="I231" s="3">
        <f t="shared" si="93"/>
        <v>53.3768843317171</v>
      </c>
      <c r="J231" s="3">
        <f t="shared" si="93"/>
        <v>23.485518235013508</v>
      </c>
      <c r="K231" s="3">
        <f t="shared" si="93"/>
        <v>0.18368568542692085</v>
      </c>
      <c r="L231" s="3">
        <f t="shared" ref="L231" si="94">L216/$M216*100</f>
        <v>0.31345834363209812</v>
      </c>
      <c r="M231" s="3">
        <f>M216/$M216*100</f>
        <v>100</v>
      </c>
    </row>
    <row r="232" spans="1:13" x14ac:dyDescent="0.25">
      <c r="A232" s="4">
        <v>2010</v>
      </c>
      <c r="B232" s="3">
        <f t="shared" si="83"/>
        <v>1.1736921970365723</v>
      </c>
      <c r="C232" s="3">
        <f t="shared" ref="C232:K232" si="95">C217/$M217*100</f>
        <v>1.9529418492518269</v>
      </c>
      <c r="D232" s="3">
        <f t="shared" si="95"/>
        <v>1.5336273774120794</v>
      </c>
      <c r="E232" s="3">
        <f t="shared" si="95"/>
        <v>0.38587092944474288</v>
      </c>
      <c r="F232" s="3">
        <f t="shared" si="95"/>
        <v>4.09470920590406</v>
      </c>
      <c r="G232" s="3">
        <f t="shared" si="95"/>
        <v>0.13193137400567115</v>
      </c>
      <c r="H232" s="3">
        <f t="shared" si="95"/>
        <v>13.719195660720013</v>
      </c>
      <c r="I232" s="3">
        <f t="shared" si="95"/>
        <v>53.233354878060211</v>
      </c>
      <c r="J232" s="3">
        <f t="shared" si="95"/>
        <v>23.316166910449223</v>
      </c>
      <c r="K232" s="3">
        <f t="shared" si="95"/>
        <v>0.1720688567914018</v>
      </c>
      <c r="L232" s="3">
        <f t="shared" ref="L232" si="96">L217/$M217*100</f>
        <v>0.28644076092418597</v>
      </c>
      <c r="M232" s="3">
        <f>M217/$M217*100</f>
        <v>100</v>
      </c>
    </row>
    <row r="233" spans="1:13" x14ac:dyDescent="0.25">
      <c r="A233" s="4">
        <v>2011</v>
      </c>
      <c r="B233" s="3">
        <f t="shared" si="83"/>
        <v>1.2204106574476337</v>
      </c>
      <c r="C233" s="3">
        <f t="shared" ref="C233:L233" si="97">C218/$M218*100</f>
        <v>1.8995698180326017</v>
      </c>
      <c r="D233" s="3">
        <f t="shared" si="97"/>
        <v>1.5750992268404971</v>
      </c>
      <c r="E233" s="3">
        <f t="shared" si="97"/>
        <v>0.37877378871673234</v>
      </c>
      <c r="F233" s="3">
        <f t="shared" si="97"/>
        <v>3.8126590118356116</v>
      </c>
      <c r="G233" s="3">
        <f t="shared" si="97"/>
        <v>0.14484010537868588</v>
      </c>
      <c r="H233" s="3">
        <f t="shared" si="97"/>
        <v>14.038280731063868</v>
      </c>
      <c r="I233" s="3">
        <f t="shared" si="97"/>
        <v>52.924884347619482</v>
      </c>
      <c r="J233" s="3">
        <f t="shared" si="97"/>
        <v>23.506884279576788</v>
      </c>
      <c r="K233" s="3">
        <f t="shared" si="97"/>
        <v>0.2671414163206785</v>
      </c>
      <c r="L233" s="3">
        <f t="shared" si="97"/>
        <v>0.23145661716741714</v>
      </c>
      <c r="M233" s="3">
        <f>M218/$M218*100</f>
        <v>100</v>
      </c>
    </row>
    <row r="234" spans="1:13" x14ac:dyDescent="0.25">
      <c r="A234" s="4">
        <v>2012</v>
      </c>
      <c r="B234" s="3">
        <f t="shared" si="83"/>
        <v>1.2090712078309809</v>
      </c>
      <c r="C234" s="3">
        <f t="shared" ref="C234:L234" si="98">C219/$M219*100</f>
        <v>1.879343569441523</v>
      </c>
      <c r="D234" s="3">
        <f t="shared" si="98"/>
        <v>1.5737886462265032</v>
      </c>
      <c r="E234" s="3">
        <f t="shared" si="98"/>
        <v>0.43391700831159946</v>
      </c>
      <c r="F234" s="3">
        <f t="shared" si="98"/>
        <v>3.73399405730038</v>
      </c>
      <c r="G234" s="3">
        <f t="shared" si="98"/>
        <v>0.15675884554412295</v>
      </c>
      <c r="H234" s="3">
        <f t="shared" si="98"/>
        <v>13.452328382280113</v>
      </c>
      <c r="I234" s="3">
        <f t="shared" si="98"/>
        <v>52.938138550460764</v>
      </c>
      <c r="J234" s="3">
        <f t="shared" si="98"/>
        <v>24.102428398611817</v>
      </c>
      <c r="K234" s="3">
        <f t="shared" si="98"/>
        <v>0.29098957557502664</v>
      </c>
      <c r="L234" s="3">
        <f t="shared" si="98"/>
        <v>0.22924175841717936</v>
      </c>
      <c r="M234" s="3">
        <f>M219/$M219*100</f>
        <v>100</v>
      </c>
    </row>
    <row r="235" spans="1:13" x14ac:dyDescent="0.25">
      <c r="A235" s="4">
        <v>2013</v>
      </c>
      <c r="B235" s="3">
        <f t="shared" si="83"/>
        <v>1.089082943269823</v>
      </c>
      <c r="C235" s="3">
        <f t="shared" ref="C235:M235" si="99">C220/$M220*100</f>
        <v>1.8854643208232542</v>
      </c>
      <c r="D235" s="3">
        <f t="shared" si="99"/>
        <v>1.6049857410906947</v>
      </c>
      <c r="E235" s="3">
        <f t="shared" si="99"/>
        <v>0.43721804151679816</v>
      </c>
      <c r="F235" s="3">
        <f t="shared" si="99"/>
        <v>3.6360633989214333</v>
      </c>
      <c r="G235" s="3">
        <f t="shared" si="99"/>
        <v>0.17902035001156141</v>
      </c>
      <c r="H235" s="3">
        <f t="shared" si="99"/>
        <v>12.901507763171228</v>
      </c>
      <c r="I235" s="3">
        <f t="shared" si="99"/>
        <v>53.820250165689046</v>
      </c>
      <c r="J235" s="3">
        <f t="shared" si="99"/>
        <v>23.910010642703963</v>
      </c>
      <c r="K235" s="3">
        <f t="shared" si="99"/>
        <v>0.31473043361415082</v>
      </c>
      <c r="L235" s="3">
        <f t="shared" si="99"/>
        <v>0.22166619918804778</v>
      </c>
      <c r="M235" s="3">
        <f t="shared" si="99"/>
        <v>100</v>
      </c>
    </row>
    <row r="236" spans="1:13" x14ac:dyDescent="0.25">
      <c r="A236" s="4">
        <v>2014</v>
      </c>
      <c r="B236" s="3">
        <f t="shared" si="83"/>
        <v>1.0348456442156566</v>
      </c>
      <c r="C236" s="3">
        <f t="shared" ref="C236:M237" si="100">C221/$M221*100</f>
        <v>1.807387396374692</v>
      </c>
      <c r="D236" s="3">
        <f t="shared" si="100"/>
        <v>1.6821987576954391</v>
      </c>
      <c r="E236" s="3">
        <f t="shared" si="100"/>
        <v>0.45921266665593263</v>
      </c>
      <c r="F236" s="3">
        <f>F221/$M221*100</f>
        <v>3.6173194374713802</v>
      </c>
      <c r="G236" s="3">
        <f t="shared" si="100"/>
        <v>0.20446107746337652</v>
      </c>
      <c r="H236" s="3">
        <f t="shared" si="100"/>
        <v>12.740039658175398</v>
      </c>
      <c r="I236" s="3">
        <f t="shared" si="100"/>
        <v>53.564489910765168</v>
      </c>
      <c r="J236" s="3">
        <f t="shared" si="100"/>
        <v>24.310066310513989</v>
      </c>
      <c r="K236" s="3">
        <f t="shared" si="100"/>
        <v>0.35421229340384175</v>
      </c>
      <c r="L236" s="3">
        <f t="shared" si="100"/>
        <v>0.22576684726513183</v>
      </c>
      <c r="M236" s="3">
        <f t="shared" si="100"/>
        <v>100</v>
      </c>
    </row>
    <row r="237" spans="1:13" ht="15.75" thickBot="1" x14ac:dyDescent="0.3">
      <c r="A237" s="4">
        <v>2015</v>
      </c>
      <c r="B237" s="3">
        <f>B222/$M222*100</f>
        <v>1.0417827246381299</v>
      </c>
      <c r="C237" s="3">
        <f t="shared" si="100"/>
        <v>1.7287612349660946</v>
      </c>
      <c r="D237" s="3">
        <f t="shared" si="100"/>
        <v>1.8102321667513677</v>
      </c>
      <c r="E237" s="3">
        <f t="shared" si="100"/>
        <v>0.43492025433737747</v>
      </c>
      <c r="F237" s="3">
        <f>F222/$M222*100</f>
        <v>4.2089841501455556</v>
      </c>
      <c r="G237" s="3">
        <f t="shared" si="100"/>
        <v>0.19908521418318437</v>
      </c>
      <c r="H237" s="3">
        <f t="shared" si="100"/>
        <v>12.5148028981296</v>
      </c>
      <c r="I237" s="3">
        <f t="shared" si="100"/>
        <v>52.948163413978833</v>
      </c>
      <c r="J237" s="3">
        <f t="shared" si="100"/>
        <v>24.550470907550455</v>
      </c>
      <c r="K237" s="3">
        <f t="shared" si="100"/>
        <v>0.35241057220425848</v>
      </c>
      <c r="L237" s="3">
        <f t="shared" si="100"/>
        <v>0.21038646311514858</v>
      </c>
      <c r="M237" s="3">
        <f t="shared" si="100"/>
        <v>100</v>
      </c>
    </row>
    <row r="238" spans="1:13" s="32" customFormat="1" x14ac:dyDescent="0.25">
      <c r="A238" s="27" t="s">
        <v>17</v>
      </c>
      <c r="B238" s="29">
        <f>AVERAGE(B227:B237)</f>
        <v>1.0630531500381015</v>
      </c>
      <c r="C238" s="30">
        <f>AVERAGE(C227:C237)</f>
        <v>1.844107306898578</v>
      </c>
      <c r="D238" s="30">
        <f t="shared" ref="D238:L238" si="101">AVERAGE(D227:D237)</f>
        <v>1.6169456692642254</v>
      </c>
      <c r="E238" s="30">
        <f t="shared" si="101"/>
        <v>0.39598206225267646</v>
      </c>
      <c r="F238" s="30">
        <f t="shared" si="101"/>
        <v>3.8025805077894046</v>
      </c>
      <c r="G238" s="30">
        <f t="shared" si="101"/>
        <v>0.14401206349619516</v>
      </c>
      <c r="H238" s="30">
        <f t="shared" si="101"/>
        <v>13.144970733616624</v>
      </c>
      <c r="I238" s="30">
        <f t="shared" si="101"/>
        <v>53.817165445716654</v>
      </c>
      <c r="J238" s="30">
        <f t="shared" si="101"/>
        <v>23.661681375902255</v>
      </c>
      <c r="K238" s="30">
        <f t="shared" si="101"/>
        <v>0.25352781004700709</v>
      </c>
      <c r="L238" s="31">
        <f t="shared" si="101"/>
        <v>0.25597387497827268</v>
      </c>
      <c r="M238" s="16"/>
    </row>
    <row r="239" spans="1:13" s="32" customFormat="1" x14ac:dyDescent="0.25">
      <c r="A239" s="27" t="s">
        <v>24</v>
      </c>
      <c r="B239" s="33">
        <f>MAX(B227:B237)-MIN(B227:B237)</f>
        <v>0.75570231089943563</v>
      </c>
      <c r="C239" s="34">
        <f t="shared" ref="C239:L239" si="102">MAX(C227:C237)-MIN(C227:C237)</f>
        <v>1.0032455415060602</v>
      </c>
      <c r="D239" s="34">
        <f t="shared" si="102"/>
        <v>0.76900900946425277</v>
      </c>
      <c r="E239" s="34">
        <f t="shared" si="102"/>
        <v>0.25243787505454784</v>
      </c>
      <c r="F239" s="34">
        <f t="shared" si="102"/>
        <v>1.9208200165181646</v>
      </c>
      <c r="G239" s="34">
        <f t="shared" si="102"/>
        <v>0.14575617066324092</v>
      </c>
      <c r="H239" s="34">
        <f t="shared" si="102"/>
        <v>1.5234778329342671</v>
      </c>
      <c r="I239" s="34">
        <f t="shared" si="102"/>
        <v>4.5334394955785982</v>
      </c>
      <c r="J239" s="34">
        <f t="shared" si="102"/>
        <v>1.567485384486659</v>
      </c>
      <c r="K239" s="34">
        <f t="shared" si="102"/>
        <v>0.18303323583014325</v>
      </c>
      <c r="L239" s="35">
        <f t="shared" si="102"/>
        <v>0.10467819237883791</v>
      </c>
      <c r="M239" s="16"/>
    </row>
    <row r="240" spans="1:13" s="32" customFormat="1" ht="30.75" thickBot="1" x14ac:dyDescent="0.3">
      <c r="A240" s="28" t="s">
        <v>23</v>
      </c>
      <c r="B240" s="36">
        <f>B237-B227</f>
        <v>0.57707437808993189</v>
      </c>
      <c r="C240" s="37">
        <f>C237-C227</f>
        <v>0.66796937015570634</v>
      </c>
      <c r="D240" s="37">
        <f>D237-D227</f>
        <v>0.75999158885086926</v>
      </c>
      <c r="E240" s="37">
        <f>E237-E227</f>
        <v>0.22814546273599265</v>
      </c>
      <c r="F240" s="37">
        <f>F235-F227</f>
        <v>1.3277518473306809</v>
      </c>
      <c r="G240" s="37">
        <f>G237-G227</f>
        <v>0.14038030738304874</v>
      </c>
      <c r="H240" s="37">
        <f>H237-H227</f>
        <v>-0.64545255808398494</v>
      </c>
      <c r="I240" s="37">
        <f>I235-I227</f>
        <v>-3.6380736775090341</v>
      </c>
      <c r="J240" s="37">
        <f>J237-J227</f>
        <v>0.76772756344394111</v>
      </c>
      <c r="K240" s="37">
        <f>K21-K227</f>
        <v>7041.8288209424263</v>
      </c>
      <c r="L240" s="38">
        <f>L237-L227</f>
        <v>-6.7579796541608839E-2</v>
      </c>
      <c r="M240" s="16"/>
    </row>
  </sheetData>
  <mergeCells count="5">
    <mergeCell ref="A1:M1"/>
    <mergeCell ref="A132:M132"/>
    <mergeCell ref="A147:M147"/>
    <mergeCell ref="A210:M210"/>
    <mergeCell ref="A225:M225"/>
  </mergeCells>
  <conditionalFormatting sqref="K64:L129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H64:H128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H12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2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2016-01-14T13:10:57Z</dcterms:modified>
</cp:coreProperties>
</file>