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" yWindow="-30" windowWidth="8055" windowHeight="8145"/>
  </bookViews>
  <sheets>
    <sheet name="Sum" sheetId="4" r:id="rId1"/>
    <sheet name="UIF Appl" sheetId="1" r:id="rId2"/>
    <sheet name="Stats" sheetId="2" r:id="rId3"/>
    <sheet name="Stats1" sheetId="3" r:id="rId4"/>
  </sheets>
  <definedNames>
    <definedName name="_xlnm.Print_Area" localSheetId="1">'UIF Appl'!$A$1:$BM$39</definedName>
  </definedNames>
  <calcPr calcId="145621"/>
</workbook>
</file>

<file path=xl/calcChain.xml><?xml version="1.0" encoding="utf-8"?>
<calcChain xmlns="http://schemas.openxmlformats.org/spreadsheetml/2006/main">
  <c r="CW45" i="1" l="1"/>
  <c r="CX45" i="1"/>
  <c r="CY45" i="1"/>
  <c r="CZ45" i="1"/>
  <c r="DA45" i="1"/>
  <c r="DB45" i="1"/>
  <c r="DC45" i="1"/>
  <c r="CX27" i="1"/>
  <c r="CY27" i="1"/>
  <c r="CY26" i="1" s="1"/>
  <c r="CZ27" i="1"/>
  <c r="CZ26" i="1" s="1"/>
  <c r="DA27" i="1"/>
  <c r="DB27" i="1"/>
  <c r="DC27" i="1"/>
  <c r="DC26" i="1" s="1"/>
  <c r="CX28" i="1"/>
  <c r="CX26" i="1" s="1"/>
  <c r="CY28" i="1"/>
  <c r="CZ28" i="1"/>
  <c r="DA28" i="1"/>
  <c r="DA26" i="1" s="1"/>
  <c r="DB28" i="1"/>
  <c r="DB26" i="1" s="1"/>
  <c r="DC28" i="1"/>
  <c r="CX29" i="1"/>
  <c r="CY29" i="1"/>
  <c r="CZ29" i="1"/>
  <c r="DA29" i="1"/>
  <c r="DB29" i="1"/>
  <c r="DC29" i="1"/>
  <c r="CX30" i="1"/>
  <c r="CY30" i="1"/>
  <c r="CZ30" i="1"/>
  <c r="DA30" i="1"/>
  <c r="DB30" i="1"/>
  <c r="DC30" i="1"/>
  <c r="CX31" i="1"/>
  <c r="CY31" i="1"/>
  <c r="CZ31" i="1"/>
  <c r="DA31" i="1"/>
  <c r="DB31" i="1"/>
  <c r="DC31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B118" i="2" l="1"/>
  <c r="C120" i="3"/>
  <c r="B120" i="3"/>
  <c r="C118" i="2"/>
  <c r="C119" i="2"/>
  <c r="C129" i="2" s="1"/>
  <c r="D119" i="2"/>
  <c r="B119" i="2"/>
  <c r="B129" i="2" s="1"/>
  <c r="DA37" i="1"/>
  <c r="DB38" i="1"/>
  <c r="DA35" i="1"/>
  <c r="DA36" i="1"/>
  <c r="DB36" i="1"/>
  <c r="DC36" i="1"/>
  <c r="DB37" i="1"/>
  <c r="DC37" i="1"/>
  <c r="DC38" i="1"/>
  <c r="DA39" i="1"/>
  <c r="DB39" i="1"/>
  <c r="DB35" i="1"/>
  <c r="DC34" i="1"/>
  <c r="DC39" i="1"/>
  <c r="DA42" i="1" l="1"/>
  <c r="DA34" i="1"/>
  <c r="DB34" i="1"/>
  <c r="DC42" i="1"/>
  <c r="DC35" i="1"/>
  <c r="DA38" i="1"/>
  <c r="DB42" i="1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5" i="4"/>
  <c r="V4" i="4"/>
  <c r="V3" i="4"/>
  <c r="CW27" i="1"/>
  <c r="CW28" i="1"/>
  <c r="CW36" i="1" s="1"/>
  <c r="CX36" i="1"/>
  <c r="CY36" i="1"/>
  <c r="CZ36" i="1"/>
  <c r="CW29" i="1"/>
  <c r="CW37" i="1" s="1"/>
  <c r="CX37" i="1"/>
  <c r="CY37" i="1"/>
  <c r="CZ37" i="1"/>
  <c r="CW30" i="1"/>
  <c r="CW38" i="1" s="1"/>
  <c r="CX38" i="1"/>
  <c r="CY38" i="1"/>
  <c r="CZ38" i="1"/>
  <c r="CW31" i="1"/>
  <c r="CW39" i="1" s="1"/>
  <c r="CX39" i="1"/>
  <c r="CY39" i="1"/>
  <c r="CZ39" i="1"/>
  <c r="B28" i="1"/>
  <c r="B27" i="1"/>
  <c r="CY34" i="1" l="1"/>
  <c r="CY42" i="1"/>
  <c r="CX34" i="1"/>
  <c r="CX35" i="1"/>
  <c r="CY35" i="1"/>
  <c r="CW26" i="1"/>
  <c r="CW34" i="1" s="1"/>
  <c r="CW35" i="1"/>
  <c r="CZ34" i="1"/>
  <c r="CZ35" i="1"/>
  <c r="O4" i="4"/>
  <c r="P4" i="4"/>
  <c r="Q4" i="4"/>
  <c r="R4" i="4"/>
  <c r="S4" i="4"/>
  <c r="T4" i="4"/>
  <c r="U4" i="4"/>
  <c r="O5" i="4"/>
  <c r="P5" i="4"/>
  <c r="Q5" i="4"/>
  <c r="R5" i="4"/>
  <c r="S5" i="4"/>
  <c r="T5" i="4"/>
  <c r="U5" i="4"/>
  <c r="O6" i="4"/>
  <c r="P6" i="4"/>
  <c r="Q6" i="4"/>
  <c r="R6" i="4"/>
  <c r="S6" i="4"/>
  <c r="T6" i="4"/>
  <c r="U6" i="4"/>
  <c r="O7" i="4"/>
  <c r="P7" i="4"/>
  <c r="Q7" i="4"/>
  <c r="R7" i="4"/>
  <c r="S7" i="4"/>
  <c r="T7" i="4"/>
  <c r="U7" i="4"/>
  <c r="O8" i="4"/>
  <c r="P8" i="4"/>
  <c r="Q8" i="4"/>
  <c r="R8" i="4"/>
  <c r="S8" i="4"/>
  <c r="T8" i="4"/>
  <c r="U8" i="4"/>
  <c r="O9" i="4"/>
  <c r="P9" i="4"/>
  <c r="Q9" i="4"/>
  <c r="R9" i="4"/>
  <c r="S9" i="4"/>
  <c r="T9" i="4"/>
  <c r="U9" i="4"/>
  <c r="O10" i="4"/>
  <c r="P10" i="4"/>
  <c r="Q10" i="4"/>
  <c r="R10" i="4"/>
  <c r="S10" i="4"/>
  <c r="T10" i="4"/>
  <c r="U10" i="4"/>
  <c r="O11" i="4"/>
  <c r="P11" i="4"/>
  <c r="Q11" i="4"/>
  <c r="R11" i="4"/>
  <c r="S11" i="4"/>
  <c r="T11" i="4"/>
  <c r="U11" i="4"/>
  <c r="O12" i="4"/>
  <c r="P12" i="4"/>
  <c r="Q12" i="4"/>
  <c r="R12" i="4"/>
  <c r="S12" i="4"/>
  <c r="T12" i="4"/>
  <c r="U12" i="4"/>
  <c r="O13" i="4"/>
  <c r="P13" i="4"/>
  <c r="Q13" i="4"/>
  <c r="R13" i="4"/>
  <c r="S13" i="4"/>
  <c r="T13" i="4"/>
  <c r="U13" i="4"/>
  <c r="O14" i="4"/>
  <c r="P14" i="4"/>
  <c r="Q14" i="4"/>
  <c r="R14" i="4"/>
  <c r="S14" i="4"/>
  <c r="T14" i="4"/>
  <c r="U14" i="4"/>
  <c r="O15" i="4"/>
  <c r="P15" i="4"/>
  <c r="Q15" i="4"/>
  <c r="R15" i="4"/>
  <c r="S15" i="4"/>
  <c r="T15" i="4"/>
  <c r="U15" i="4"/>
  <c r="O16" i="4"/>
  <c r="P16" i="4"/>
  <c r="Q16" i="4"/>
  <c r="R16" i="4"/>
  <c r="S16" i="4"/>
  <c r="T16" i="4"/>
  <c r="U16" i="4"/>
  <c r="O17" i="4"/>
  <c r="P17" i="4"/>
  <c r="Q17" i="4"/>
  <c r="R17" i="4"/>
  <c r="S17" i="4"/>
  <c r="T17" i="4"/>
  <c r="U17" i="4"/>
  <c r="O18" i="4"/>
  <c r="P18" i="4"/>
  <c r="Q18" i="4"/>
  <c r="R18" i="4"/>
  <c r="S18" i="4"/>
  <c r="T18" i="4"/>
  <c r="U18" i="4"/>
  <c r="U3" i="4"/>
  <c r="T3" i="4"/>
  <c r="S3" i="4"/>
  <c r="R3" i="4"/>
  <c r="Q3" i="4"/>
  <c r="P3" i="4"/>
  <c r="O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3" i="4"/>
  <c r="B95" i="3"/>
  <c r="B96" i="3"/>
  <c r="B97" i="3"/>
  <c r="B98" i="3"/>
  <c r="B99" i="3"/>
  <c r="B100" i="3"/>
  <c r="B101" i="3"/>
  <c r="B90" i="3"/>
  <c r="B91" i="3"/>
  <c r="B92" i="3"/>
  <c r="B93" i="3"/>
  <c r="B94" i="3"/>
  <c r="B115" i="2"/>
  <c r="C117" i="2"/>
  <c r="C128" i="2" s="1"/>
  <c r="B116" i="2"/>
  <c r="B117" i="2"/>
  <c r="D101" i="2"/>
  <c r="C101" i="3" s="1"/>
  <c r="D100" i="2"/>
  <c r="C100" i="3" s="1"/>
  <c r="D99" i="2"/>
  <c r="C99" i="3" s="1"/>
  <c r="CV27" i="1"/>
  <c r="CU27" i="1"/>
  <c r="CT27" i="1"/>
  <c r="CV28" i="1"/>
  <c r="CV36" i="1" s="1"/>
  <c r="CU28" i="1"/>
  <c r="CU36" i="1" s="1"/>
  <c r="CT28" i="1"/>
  <c r="CT36" i="1" s="1"/>
  <c r="CV29" i="1"/>
  <c r="CU29" i="1"/>
  <c r="CU37" i="1" s="1"/>
  <c r="CT29" i="1"/>
  <c r="CV30" i="1"/>
  <c r="CV38" i="1" s="1"/>
  <c r="CU30" i="1"/>
  <c r="CU38" i="1" s="1"/>
  <c r="CT30" i="1"/>
  <c r="CV31" i="1"/>
  <c r="CU31" i="1"/>
  <c r="CU39" i="1" s="1"/>
  <c r="CT31" i="1"/>
  <c r="CS27" i="1"/>
  <c r="B128" i="2" l="1"/>
  <c r="B127" i="2"/>
  <c r="B119" i="3"/>
  <c r="CX42" i="1"/>
  <c r="CW42" i="1"/>
  <c r="CT26" i="1"/>
  <c r="CV35" i="1"/>
  <c r="CU26" i="1"/>
  <c r="CV39" i="1"/>
  <c r="CT38" i="1"/>
  <c r="CZ42" i="1"/>
  <c r="CT37" i="1"/>
  <c r="CT35" i="1"/>
  <c r="CS35" i="1"/>
  <c r="CT39" i="1"/>
  <c r="CT34" i="1"/>
  <c r="CT42" i="1"/>
  <c r="CT45" i="1" s="1"/>
  <c r="CU35" i="1"/>
  <c r="B126" i="2"/>
  <c r="CV26" i="1"/>
  <c r="CV34" i="1" s="1"/>
  <c r="CV37" i="1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111" i="2"/>
  <c r="B112" i="2"/>
  <c r="B113" i="2"/>
  <c r="B114" i="2"/>
  <c r="B125" i="2" s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D4" i="2"/>
  <c r="C4" i="3" s="1"/>
  <c r="D5" i="2"/>
  <c r="C5" i="3" s="1"/>
  <c r="D6" i="2"/>
  <c r="C6" i="3" s="1"/>
  <c r="D7" i="2"/>
  <c r="C7" i="3" s="1"/>
  <c r="D8" i="2"/>
  <c r="C8" i="3" s="1"/>
  <c r="D9" i="2"/>
  <c r="C9" i="3" s="1"/>
  <c r="D10" i="2"/>
  <c r="C10" i="3" s="1"/>
  <c r="D11" i="2"/>
  <c r="C11" i="3" s="1"/>
  <c r="D12" i="2"/>
  <c r="C12" i="3" s="1"/>
  <c r="D13" i="2"/>
  <c r="C13" i="3" s="1"/>
  <c r="D14" i="2"/>
  <c r="C14" i="3" s="1"/>
  <c r="D15" i="2"/>
  <c r="C15" i="3" s="1"/>
  <c r="D16" i="2"/>
  <c r="C16" i="3" s="1"/>
  <c r="D17" i="2"/>
  <c r="C17" i="3" s="1"/>
  <c r="D18" i="2"/>
  <c r="C18" i="3" s="1"/>
  <c r="D19" i="2"/>
  <c r="C19" i="3" s="1"/>
  <c r="D20" i="2"/>
  <c r="C20" i="3" s="1"/>
  <c r="D21" i="2"/>
  <c r="C21" i="3" s="1"/>
  <c r="D22" i="2"/>
  <c r="C22" i="3" s="1"/>
  <c r="D23" i="2"/>
  <c r="C23" i="3" s="1"/>
  <c r="D24" i="2"/>
  <c r="C24" i="3" s="1"/>
  <c r="D25" i="2"/>
  <c r="C25" i="3" s="1"/>
  <c r="D26" i="2"/>
  <c r="C26" i="3" s="1"/>
  <c r="D27" i="2"/>
  <c r="C27" i="3" s="1"/>
  <c r="D28" i="2"/>
  <c r="C28" i="3" s="1"/>
  <c r="D29" i="2"/>
  <c r="C29" i="3" s="1"/>
  <c r="D30" i="2"/>
  <c r="C30" i="3" s="1"/>
  <c r="D31" i="2"/>
  <c r="C31" i="3" s="1"/>
  <c r="D32" i="2"/>
  <c r="C32" i="3" s="1"/>
  <c r="D33" i="2"/>
  <c r="C33" i="3" s="1"/>
  <c r="D34" i="2"/>
  <c r="C34" i="3" s="1"/>
  <c r="D35" i="2"/>
  <c r="C35" i="3" s="1"/>
  <c r="D36" i="2"/>
  <c r="C36" i="3" s="1"/>
  <c r="D37" i="2"/>
  <c r="C37" i="3" s="1"/>
  <c r="D38" i="2"/>
  <c r="C38" i="3" s="1"/>
  <c r="D39" i="2"/>
  <c r="C39" i="3" s="1"/>
  <c r="D40" i="2"/>
  <c r="C40" i="3" s="1"/>
  <c r="D41" i="2"/>
  <c r="C41" i="3" s="1"/>
  <c r="D42" i="2"/>
  <c r="C42" i="3" s="1"/>
  <c r="D43" i="2"/>
  <c r="C43" i="3" s="1"/>
  <c r="D44" i="2"/>
  <c r="C44" i="3" s="1"/>
  <c r="D45" i="2"/>
  <c r="C45" i="3" s="1"/>
  <c r="D46" i="2"/>
  <c r="C46" i="3" s="1"/>
  <c r="D47" i="2"/>
  <c r="C47" i="3" s="1"/>
  <c r="D48" i="2"/>
  <c r="C48" i="3" s="1"/>
  <c r="D49" i="2"/>
  <c r="C49" i="3" s="1"/>
  <c r="D50" i="2"/>
  <c r="C50" i="3" s="1"/>
  <c r="D51" i="2"/>
  <c r="C51" i="3" s="1"/>
  <c r="D52" i="2"/>
  <c r="C52" i="3" s="1"/>
  <c r="D53" i="2"/>
  <c r="C53" i="3" s="1"/>
  <c r="D54" i="2"/>
  <c r="C54" i="3" s="1"/>
  <c r="D55" i="2"/>
  <c r="C55" i="3" s="1"/>
  <c r="D56" i="2"/>
  <c r="C56" i="3" s="1"/>
  <c r="D57" i="2"/>
  <c r="C57" i="3" s="1"/>
  <c r="D58" i="2"/>
  <c r="C58" i="3" s="1"/>
  <c r="D59" i="2"/>
  <c r="C59" i="3" s="1"/>
  <c r="D60" i="2"/>
  <c r="C60" i="3" s="1"/>
  <c r="D61" i="2"/>
  <c r="C61" i="3" s="1"/>
  <c r="D62" i="2"/>
  <c r="C62" i="3" s="1"/>
  <c r="D63" i="2"/>
  <c r="C63" i="3" s="1"/>
  <c r="D64" i="2"/>
  <c r="C64" i="3" s="1"/>
  <c r="D65" i="2"/>
  <c r="C65" i="3" s="1"/>
  <c r="D66" i="2"/>
  <c r="C66" i="3" s="1"/>
  <c r="D67" i="2"/>
  <c r="C67" i="3" s="1"/>
  <c r="D68" i="2"/>
  <c r="C68" i="3" s="1"/>
  <c r="D69" i="2"/>
  <c r="C69" i="3" s="1"/>
  <c r="D70" i="2"/>
  <c r="C70" i="3" s="1"/>
  <c r="D71" i="2"/>
  <c r="C71" i="3" s="1"/>
  <c r="D72" i="2"/>
  <c r="C72" i="3" s="1"/>
  <c r="D73" i="2"/>
  <c r="C73" i="3" s="1"/>
  <c r="D74" i="2"/>
  <c r="C74" i="3" s="1"/>
  <c r="D75" i="2"/>
  <c r="C75" i="3" s="1"/>
  <c r="D76" i="2"/>
  <c r="C76" i="3" s="1"/>
  <c r="D77" i="2"/>
  <c r="C77" i="3" s="1"/>
  <c r="D78" i="2"/>
  <c r="C78" i="3" s="1"/>
  <c r="D79" i="2"/>
  <c r="C79" i="3" s="1"/>
  <c r="D80" i="2"/>
  <c r="C80" i="3" s="1"/>
  <c r="D81" i="2"/>
  <c r="C81" i="3" s="1"/>
  <c r="D82" i="2"/>
  <c r="C82" i="3" s="1"/>
  <c r="D83" i="2"/>
  <c r="C83" i="3" s="1"/>
  <c r="D84" i="2"/>
  <c r="D85" i="2"/>
  <c r="C85" i="3" s="1"/>
  <c r="D86" i="2"/>
  <c r="C86" i="3" s="1"/>
  <c r="D87" i="2"/>
  <c r="C87" i="3" s="1"/>
  <c r="D88" i="2"/>
  <c r="C88" i="3" s="1"/>
  <c r="D89" i="2"/>
  <c r="C89" i="3" s="1"/>
  <c r="D90" i="2"/>
  <c r="C90" i="3" s="1"/>
  <c r="D91" i="2"/>
  <c r="C91" i="3" s="1"/>
  <c r="D92" i="2"/>
  <c r="C92" i="3" s="1"/>
  <c r="D93" i="2"/>
  <c r="C93" i="3" s="1"/>
  <c r="D94" i="2"/>
  <c r="C94" i="3" s="1"/>
  <c r="D95" i="2"/>
  <c r="D98" i="2"/>
  <c r="C98" i="3" s="1"/>
  <c r="CR27" i="1"/>
  <c r="CR35" i="1" s="1"/>
  <c r="CR28" i="1"/>
  <c r="CR36" i="1" s="1"/>
  <c r="CR29" i="1"/>
  <c r="CR37" i="1" s="1"/>
  <c r="CR30" i="1"/>
  <c r="CR38" i="1" s="1"/>
  <c r="CR31" i="1"/>
  <c r="CR39" i="1" s="1"/>
  <c r="CQ27" i="1"/>
  <c r="CQ35" i="1" s="1"/>
  <c r="CS28" i="1"/>
  <c r="CS29" i="1"/>
  <c r="CS37" i="1" s="1"/>
  <c r="CS30" i="1"/>
  <c r="CS38" i="1" s="1"/>
  <c r="CS31" i="1"/>
  <c r="CS39" i="1" s="1"/>
  <c r="CQ31" i="1"/>
  <c r="CQ39" i="1" s="1"/>
  <c r="CQ30" i="1"/>
  <c r="CQ38" i="1" s="1"/>
  <c r="CQ29" i="1"/>
  <c r="CQ37" i="1" s="1"/>
  <c r="CQ28" i="1"/>
  <c r="CQ36" i="1" s="1"/>
  <c r="B123" i="2" l="1"/>
  <c r="C95" i="3"/>
  <c r="B130" i="3"/>
  <c r="CV42" i="1"/>
  <c r="CV45" i="1" s="1"/>
  <c r="CU34" i="1"/>
  <c r="CU42" i="1"/>
  <c r="CU45" i="1" s="1"/>
  <c r="C84" i="3"/>
  <c r="D117" i="2"/>
  <c r="C116" i="3"/>
  <c r="CS36" i="1"/>
  <c r="CS26" i="1"/>
  <c r="B116" i="3"/>
  <c r="B124" i="2"/>
  <c r="C117" i="3"/>
  <c r="C115" i="3"/>
  <c r="C114" i="3"/>
  <c r="C113" i="3"/>
  <c r="C112" i="3"/>
  <c r="B115" i="3"/>
  <c r="B114" i="3"/>
  <c r="B113" i="3"/>
  <c r="B112" i="3"/>
  <c r="B118" i="3"/>
  <c r="B129" i="3" s="1"/>
  <c r="B117" i="3"/>
  <c r="B127" i="3" s="1"/>
  <c r="CQ26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M27" i="1"/>
  <c r="CN27" i="1"/>
  <c r="CO27" i="1"/>
  <c r="CO35" i="1" s="1"/>
  <c r="CP27" i="1"/>
  <c r="CP35" i="1" s="1"/>
  <c r="CM28" i="1"/>
  <c r="CM36" i="1" s="1"/>
  <c r="CN28" i="1"/>
  <c r="CO28" i="1"/>
  <c r="CO36" i="1" s="1"/>
  <c r="CP28" i="1"/>
  <c r="CP36" i="1" s="1"/>
  <c r="CM29" i="1"/>
  <c r="CM37" i="1" s="1"/>
  <c r="CN29" i="1"/>
  <c r="CO29" i="1"/>
  <c r="CO37" i="1" s="1"/>
  <c r="CP29" i="1"/>
  <c r="CP37" i="1" s="1"/>
  <c r="CM30" i="1"/>
  <c r="CM38" i="1" s="1"/>
  <c r="CN30" i="1"/>
  <c r="CO30" i="1"/>
  <c r="CO38" i="1" s="1"/>
  <c r="CP30" i="1"/>
  <c r="CP38" i="1" s="1"/>
  <c r="CM31" i="1"/>
  <c r="CM39" i="1" s="1"/>
  <c r="CN31" i="1"/>
  <c r="CO31" i="1"/>
  <c r="CO39" i="1" s="1"/>
  <c r="CP31" i="1"/>
  <c r="CP39" i="1" s="1"/>
  <c r="CL27" i="1"/>
  <c r="CD27" i="1"/>
  <c r="CE27" i="1"/>
  <c r="CF27" i="1"/>
  <c r="CG27" i="1"/>
  <c r="CH27" i="1"/>
  <c r="CI27" i="1"/>
  <c r="CJ27" i="1"/>
  <c r="CK27" i="1"/>
  <c r="CD28" i="1"/>
  <c r="CE28" i="1"/>
  <c r="CF28" i="1"/>
  <c r="CG28" i="1"/>
  <c r="CH28" i="1"/>
  <c r="CI28" i="1"/>
  <c r="CJ28" i="1"/>
  <c r="CK28" i="1"/>
  <c r="CL28" i="1"/>
  <c r="CD29" i="1"/>
  <c r="CE29" i="1"/>
  <c r="CF29" i="1"/>
  <c r="CG29" i="1"/>
  <c r="CH29" i="1"/>
  <c r="CI29" i="1"/>
  <c r="CJ29" i="1"/>
  <c r="CK29" i="1"/>
  <c r="CL29" i="1"/>
  <c r="CD30" i="1"/>
  <c r="CE30" i="1"/>
  <c r="CF30" i="1"/>
  <c r="CG30" i="1"/>
  <c r="CH30" i="1"/>
  <c r="CI30" i="1"/>
  <c r="CJ30" i="1"/>
  <c r="CK30" i="1"/>
  <c r="CL30" i="1"/>
  <c r="CD31" i="1"/>
  <c r="CE31" i="1"/>
  <c r="CF31" i="1"/>
  <c r="CG31" i="1"/>
  <c r="CH31" i="1"/>
  <c r="CI31" i="1"/>
  <c r="CJ31" i="1"/>
  <c r="CK31" i="1"/>
  <c r="CL31" i="1"/>
  <c r="B110" i="3"/>
  <c r="C110" i="3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116" i="2"/>
  <c r="C127" i="2" s="1"/>
  <c r="C118" i="3" l="1"/>
  <c r="CC37" i="1"/>
  <c r="BY37" i="1"/>
  <c r="B123" i="3"/>
  <c r="C123" i="3"/>
  <c r="C127" i="3"/>
  <c r="C125" i="3"/>
  <c r="B125" i="3"/>
  <c r="CQ34" i="1"/>
  <c r="CQ42" i="1"/>
  <c r="CQ45" i="1" s="1"/>
  <c r="CS34" i="1"/>
  <c r="CS42" i="1"/>
  <c r="CS45" i="1" s="1"/>
  <c r="B124" i="3"/>
  <c r="B128" i="3"/>
  <c r="C126" i="3"/>
  <c r="C124" i="3"/>
  <c r="C128" i="3"/>
  <c r="B126" i="3"/>
  <c r="CP26" i="1"/>
  <c r="CP34" i="1" s="1"/>
  <c r="CB38" i="1"/>
  <c r="CN39" i="1"/>
  <c r="CN38" i="1"/>
  <c r="CN37" i="1"/>
  <c r="CN36" i="1"/>
  <c r="CM26" i="1"/>
  <c r="CM34" i="1" s="1"/>
  <c r="CM35" i="1"/>
  <c r="CO26" i="1"/>
  <c r="CO34" i="1" s="1"/>
  <c r="BZ35" i="1"/>
  <c r="CN26" i="1"/>
  <c r="CN34" i="1" s="1"/>
  <c r="CN35" i="1"/>
  <c r="CK39" i="1"/>
  <c r="CI39" i="1"/>
  <c r="CG39" i="1"/>
  <c r="CE39" i="1"/>
  <c r="CK38" i="1"/>
  <c r="CI38" i="1"/>
  <c r="CG38" i="1"/>
  <c r="CE38" i="1"/>
  <c r="CL39" i="1"/>
  <c r="CJ39" i="1"/>
  <c r="CH39" i="1"/>
  <c r="CF39" i="1"/>
  <c r="CD39" i="1"/>
  <c r="CL38" i="1"/>
  <c r="CJ38" i="1"/>
  <c r="CH38" i="1"/>
  <c r="CF38" i="1"/>
  <c r="CD38" i="1"/>
  <c r="BZ37" i="1"/>
  <c r="CK37" i="1"/>
  <c r="CI37" i="1"/>
  <c r="CG37" i="1"/>
  <c r="CE37" i="1"/>
  <c r="CL36" i="1"/>
  <c r="CJ36" i="1"/>
  <c r="CH36" i="1"/>
  <c r="CF36" i="1"/>
  <c r="CD36" i="1"/>
  <c r="CI26" i="1"/>
  <c r="CI34" i="1" s="1"/>
  <c r="CE35" i="1"/>
  <c r="CL37" i="1"/>
  <c r="CJ37" i="1"/>
  <c r="CH37" i="1"/>
  <c r="CF37" i="1"/>
  <c r="CD37" i="1"/>
  <c r="CK36" i="1"/>
  <c r="CI36" i="1"/>
  <c r="CG36" i="1"/>
  <c r="CL35" i="1"/>
  <c r="CJ35" i="1"/>
  <c r="CH26" i="1"/>
  <c r="CH34" i="1" s="1"/>
  <c r="CD35" i="1"/>
  <c r="CE26" i="1"/>
  <c r="CF26" i="1"/>
  <c r="CH35" i="1"/>
  <c r="CF35" i="1"/>
  <c r="CD26" i="1"/>
  <c r="CK26" i="1"/>
  <c r="CG26" i="1"/>
  <c r="CE36" i="1"/>
  <c r="CK35" i="1"/>
  <c r="CI35" i="1"/>
  <c r="CG35" i="1"/>
  <c r="CL26" i="1"/>
  <c r="CJ26" i="1"/>
  <c r="CB37" i="1"/>
  <c r="BZ39" i="1"/>
  <c r="BZ36" i="1"/>
  <c r="BZ38" i="1"/>
  <c r="CB36" i="1"/>
  <c r="CB39" i="1"/>
  <c r="CB35" i="1"/>
  <c r="BY38" i="1"/>
  <c r="BY36" i="1"/>
  <c r="CC38" i="1"/>
  <c r="CC35" i="1"/>
  <c r="CC36" i="1"/>
  <c r="CA38" i="1"/>
  <c r="CA36" i="1"/>
  <c r="BZ26" i="1"/>
  <c r="BZ34" i="1" s="1"/>
  <c r="BX26" i="1"/>
  <c r="BV26" i="1"/>
  <c r="BT26" i="1"/>
  <c r="BR26" i="1"/>
  <c r="BP26" i="1"/>
  <c r="BN26" i="1"/>
  <c r="BL26" i="1"/>
  <c r="BJ26" i="1"/>
  <c r="BH26" i="1"/>
  <c r="BF26" i="1"/>
  <c r="BD26" i="1"/>
  <c r="BB26" i="1"/>
  <c r="AZ26" i="1"/>
  <c r="AX26" i="1"/>
  <c r="AV26" i="1"/>
  <c r="AT26" i="1"/>
  <c r="AR26" i="1"/>
  <c r="AP26" i="1"/>
  <c r="AN26" i="1"/>
  <c r="AL26" i="1"/>
  <c r="AJ26" i="1"/>
  <c r="AH26" i="1"/>
  <c r="AF26" i="1"/>
  <c r="AD26" i="1"/>
  <c r="AB26" i="1"/>
  <c r="Z26" i="1"/>
  <c r="X26" i="1"/>
  <c r="V26" i="1"/>
  <c r="T26" i="1"/>
  <c r="R26" i="1"/>
  <c r="P26" i="1"/>
  <c r="N26" i="1"/>
  <c r="L26" i="1"/>
  <c r="BY39" i="1"/>
  <c r="CC39" i="1"/>
  <c r="CA39" i="1"/>
  <c r="CA37" i="1"/>
  <c r="CC26" i="1"/>
  <c r="CC34" i="1" s="1"/>
  <c r="CA26" i="1"/>
  <c r="CA34" i="1" s="1"/>
  <c r="BY26" i="1"/>
  <c r="BY34" i="1" s="1"/>
  <c r="BW26" i="1"/>
  <c r="BU26" i="1"/>
  <c r="BS26" i="1"/>
  <c r="BQ26" i="1"/>
  <c r="BO26" i="1"/>
  <c r="BM26" i="1"/>
  <c r="BK26" i="1"/>
  <c r="BI26" i="1"/>
  <c r="BG26" i="1"/>
  <c r="BE26" i="1"/>
  <c r="BC26" i="1"/>
  <c r="BA26" i="1"/>
  <c r="AY26" i="1"/>
  <c r="AW26" i="1"/>
  <c r="AU26" i="1"/>
  <c r="AS26" i="1"/>
  <c r="AQ26" i="1"/>
  <c r="AO26" i="1"/>
  <c r="AM26" i="1"/>
  <c r="AK26" i="1"/>
  <c r="AI26" i="1"/>
  <c r="AG26" i="1"/>
  <c r="AE26" i="1"/>
  <c r="AC26" i="1"/>
  <c r="AA26" i="1"/>
  <c r="Y26" i="1"/>
  <c r="W26" i="1"/>
  <c r="U26" i="1"/>
  <c r="S26" i="1"/>
  <c r="Q26" i="1"/>
  <c r="O26" i="1"/>
  <c r="M26" i="1"/>
  <c r="K26" i="1"/>
  <c r="CB26" i="1"/>
  <c r="CB34" i="1" s="1"/>
  <c r="CA42" i="1"/>
  <c r="CA45" i="1" s="1"/>
  <c r="BY35" i="1"/>
  <c r="CA35" i="1"/>
  <c r="B110" i="2"/>
  <c r="B121" i="2" s="1"/>
  <c r="B31" i="1"/>
  <c r="C110" i="2"/>
  <c r="CI42" i="1" l="1"/>
  <c r="CI45" i="1" s="1"/>
  <c r="CP42" i="1"/>
  <c r="CP45" i="1" s="1"/>
  <c r="CO42" i="1"/>
  <c r="CO45" i="1" s="1"/>
  <c r="CM42" i="1"/>
  <c r="CM45" i="1" s="1"/>
  <c r="CN42" i="1"/>
  <c r="CN45" i="1" s="1"/>
  <c r="CH42" i="1"/>
  <c r="CH45" i="1" s="1"/>
  <c r="CJ42" i="1"/>
  <c r="CJ45" i="1" s="1"/>
  <c r="CJ34" i="1"/>
  <c r="CK42" i="1"/>
  <c r="CK45" i="1" s="1"/>
  <c r="CK34" i="1"/>
  <c r="CF42" i="1"/>
  <c r="CF45" i="1" s="1"/>
  <c r="CF34" i="1"/>
  <c r="CL42" i="1"/>
  <c r="CL45" i="1" s="1"/>
  <c r="CL34" i="1"/>
  <c r="CG42" i="1"/>
  <c r="CG45" i="1" s="1"/>
  <c r="CG34" i="1"/>
  <c r="CD42" i="1"/>
  <c r="CD45" i="1" s="1"/>
  <c r="CD34" i="1"/>
  <c r="CE42" i="1"/>
  <c r="CE45" i="1" s="1"/>
  <c r="CE34" i="1"/>
  <c r="BX34" i="1"/>
  <c r="BX39" i="1"/>
  <c r="BZ42" i="1"/>
  <c r="BZ45" i="1" s="1"/>
  <c r="CB42" i="1"/>
  <c r="CB45" i="1" s="1"/>
  <c r="BY42" i="1"/>
  <c r="BY45" i="1" s="1"/>
  <c r="BX36" i="1"/>
  <c r="D116" i="2"/>
  <c r="D127" i="2" s="1"/>
  <c r="CC42" i="1"/>
  <c r="CC45" i="1" s="1"/>
  <c r="BX37" i="1"/>
  <c r="BV37" i="1"/>
  <c r="BV42" i="1"/>
  <c r="BV45" i="1" s="1"/>
  <c r="BW36" i="1"/>
  <c r="BW37" i="1"/>
  <c r="BW39" i="1"/>
  <c r="BW35" i="1"/>
  <c r="BW38" i="1"/>
  <c r="BW42" i="1"/>
  <c r="BW45" i="1" s="1"/>
  <c r="BV39" i="1"/>
  <c r="BV38" i="1"/>
  <c r="BV35" i="1"/>
  <c r="BX42" i="1"/>
  <c r="BX45" i="1" s="1"/>
  <c r="BX38" i="1"/>
  <c r="BV36" i="1"/>
  <c r="BX35" i="1"/>
  <c r="BV34" i="1"/>
  <c r="B3" i="3"/>
  <c r="B111" i="3" s="1"/>
  <c r="B122" i="3" s="1"/>
  <c r="BW34" i="1" l="1"/>
  <c r="C114" i="2"/>
  <c r="C113" i="2"/>
  <c r="C112" i="2"/>
  <c r="C111" i="2"/>
  <c r="C124" i="2" l="1"/>
  <c r="C121" i="2"/>
  <c r="D109" i="2"/>
  <c r="C109" i="2"/>
  <c r="B109" i="2"/>
  <c r="D3" i="2"/>
  <c r="C3" i="3" s="1"/>
  <c r="D97" i="2" l="1"/>
  <c r="C97" i="3" s="1"/>
  <c r="C111" i="3"/>
  <c r="D112" i="2"/>
  <c r="D113" i="2"/>
  <c r="B122" i="2"/>
  <c r="D110" i="2"/>
  <c r="D111" i="2"/>
  <c r="D114" i="2"/>
  <c r="D96" i="2" l="1"/>
  <c r="D118" i="2" s="1"/>
  <c r="D124" i="2"/>
  <c r="D121" i="2"/>
  <c r="D123" i="2"/>
  <c r="C123" i="2" s="1"/>
  <c r="D122" i="2" s="1"/>
  <c r="C122" i="2" s="1"/>
  <c r="C122" i="3"/>
  <c r="D128" i="2" l="1"/>
  <c r="D129" i="2"/>
  <c r="C96" i="3"/>
  <c r="A39" i="1"/>
  <c r="A38" i="1"/>
  <c r="A37" i="1"/>
  <c r="A36" i="1"/>
  <c r="A35" i="1"/>
  <c r="BU39" i="1"/>
  <c r="BT39" i="1"/>
  <c r="BS39" i="1"/>
  <c r="J31" i="1"/>
  <c r="I31" i="1"/>
  <c r="H31" i="1"/>
  <c r="G31" i="1"/>
  <c r="F31" i="1"/>
  <c r="E31" i="1"/>
  <c r="D31" i="1"/>
  <c r="C31" i="1"/>
  <c r="BU38" i="1"/>
  <c r="BT38" i="1"/>
  <c r="BS38" i="1"/>
  <c r="J30" i="1"/>
  <c r="I30" i="1"/>
  <c r="H30" i="1"/>
  <c r="G30" i="1"/>
  <c r="F30" i="1"/>
  <c r="E30" i="1"/>
  <c r="D30" i="1"/>
  <c r="C30" i="1"/>
  <c r="B30" i="1"/>
  <c r="BU37" i="1"/>
  <c r="BT37" i="1"/>
  <c r="BS37" i="1"/>
  <c r="J29" i="1"/>
  <c r="I29" i="1"/>
  <c r="H29" i="1"/>
  <c r="G29" i="1"/>
  <c r="F29" i="1"/>
  <c r="E29" i="1"/>
  <c r="D29" i="1"/>
  <c r="C29" i="1"/>
  <c r="B29" i="1"/>
  <c r="B26" i="1" s="1"/>
  <c r="BU36" i="1"/>
  <c r="BS36" i="1"/>
  <c r="J28" i="1"/>
  <c r="I28" i="1"/>
  <c r="H28" i="1"/>
  <c r="G28" i="1"/>
  <c r="F28" i="1"/>
  <c r="E28" i="1"/>
  <c r="D28" i="1"/>
  <c r="C28" i="1"/>
  <c r="BU35" i="1"/>
  <c r="BT35" i="1"/>
  <c r="BS42" i="1"/>
  <c r="BS45" i="1" s="1"/>
  <c r="J27" i="1"/>
  <c r="I27" i="1"/>
  <c r="H27" i="1"/>
  <c r="G27" i="1"/>
  <c r="F27" i="1"/>
  <c r="E27" i="1"/>
  <c r="D27" i="1"/>
  <c r="C27" i="1"/>
  <c r="C119" i="3" l="1"/>
  <c r="BT36" i="1"/>
  <c r="BR42" i="1"/>
  <c r="BR45" i="1" s="1"/>
  <c r="BS35" i="1"/>
  <c r="BS34" i="1"/>
  <c r="C129" i="3" l="1"/>
  <c r="C130" i="3"/>
  <c r="BT34" i="1"/>
  <c r="BT42" i="1"/>
  <c r="BT45" i="1" s="1"/>
  <c r="BU34" i="1"/>
  <c r="BU42" i="1"/>
  <c r="BU45" i="1" s="1"/>
  <c r="J26" i="1"/>
  <c r="I26" i="1"/>
  <c r="H26" i="1"/>
  <c r="G26" i="1"/>
  <c r="F26" i="1"/>
  <c r="E26" i="1"/>
  <c r="D26" i="1"/>
  <c r="C26" i="1" l="1"/>
  <c r="BS22" i="1"/>
  <c r="BQ42" i="1"/>
  <c r="BQ45" i="1" s="1"/>
  <c r="BP42" i="1"/>
  <c r="BP45" i="1" s="1"/>
  <c r="BO42" i="1"/>
  <c r="BO45" i="1" s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B34" i="1" s="1"/>
  <c r="AA20" i="1"/>
  <c r="Z20" i="1"/>
  <c r="Y20" i="1"/>
  <c r="X20" i="1"/>
  <c r="X34" i="1" s="1"/>
  <c r="W20" i="1"/>
  <c r="V20" i="1"/>
  <c r="V34" i="1" s="1"/>
  <c r="U20" i="1"/>
  <c r="U34" i="1" s="1"/>
  <c r="T20" i="1"/>
  <c r="T34" i="1" s="1"/>
  <c r="S20" i="1"/>
  <c r="R20" i="1"/>
  <c r="Q20" i="1"/>
  <c r="Q34" i="1" s="1"/>
  <c r="P20" i="1"/>
  <c r="O20" i="1"/>
  <c r="O34" i="1" s="1"/>
  <c r="N20" i="1"/>
  <c r="N34" i="1" s="1"/>
  <c r="M20" i="1"/>
  <c r="L20" i="1"/>
  <c r="L34" i="1" s="1"/>
  <c r="K20" i="1"/>
  <c r="J20" i="1"/>
  <c r="I20" i="1"/>
  <c r="H20" i="1"/>
  <c r="H34" i="1" s="1"/>
  <c r="G20" i="1"/>
  <c r="F20" i="1"/>
  <c r="E20" i="1"/>
  <c r="E34" i="1" s="1"/>
  <c r="D20" i="1"/>
  <c r="D34" i="1" s="1"/>
  <c r="C20" i="1"/>
  <c r="B20" i="1"/>
  <c r="B39" i="1" l="1"/>
  <c r="BF22" i="1"/>
  <c r="BR22" i="1"/>
  <c r="BO22" i="1"/>
  <c r="C115" i="2"/>
  <c r="K42" i="1"/>
  <c r="J42" i="1" s="1"/>
  <c r="K39" i="1"/>
  <c r="K36" i="1"/>
  <c r="K37" i="1"/>
  <c r="K38" i="1"/>
  <c r="K35" i="1"/>
  <c r="S42" i="1"/>
  <c r="S35" i="1"/>
  <c r="S37" i="1"/>
  <c r="R37" i="1" s="1"/>
  <c r="Q37" i="1" s="1"/>
  <c r="P37" i="1" s="1"/>
  <c r="AA37" i="1"/>
  <c r="Z37" i="1" s="1"/>
  <c r="Y37" i="1" s="1"/>
  <c r="X37" i="1" s="1"/>
  <c r="AA42" i="1"/>
  <c r="AA35" i="1"/>
  <c r="AM42" i="1"/>
  <c r="AM45" i="1" s="1"/>
  <c r="AM37" i="1"/>
  <c r="AL37" i="1" s="1"/>
  <c r="AK37" i="1" s="1"/>
  <c r="AJ37" i="1" s="1"/>
  <c r="AM38" i="1"/>
  <c r="AM35" i="1"/>
  <c r="AL35" i="1" s="1"/>
  <c r="AK35" i="1" s="1"/>
  <c r="AU39" i="1"/>
  <c r="AU37" i="1"/>
  <c r="AU36" i="1"/>
  <c r="AU38" i="1"/>
  <c r="AU34" i="1"/>
  <c r="BC39" i="1"/>
  <c r="BC38" i="1"/>
  <c r="BC36" i="1"/>
  <c r="BC37" i="1"/>
  <c r="BC35" i="1"/>
  <c r="BC34" i="1"/>
  <c r="BO35" i="1"/>
  <c r="BN35" i="1" s="1"/>
  <c r="BM35" i="1" s="1"/>
  <c r="BO36" i="1"/>
  <c r="BN36" i="1" s="1"/>
  <c r="BM36" i="1" s="1"/>
  <c r="BL36" i="1" s="1"/>
  <c r="BO37" i="1"/>
  <c r="BN37" i="1" s="1"/>
  <c r="BM37" i="1" s="1"/>
  <c r="BO39" i="1"/>
  <c r="BN39" i="1" s="1"/>
  <c r="BM39" i="1" s="1"/>
  <c r="BL39" i="1" s="1"/>
  <c r="BO34" i="1"/>
  <c r="B37" i="1"/>
  <c r="B36" i="1"/>
  <c r="B38" i="1"/>
  <c r="F37" i="1"/>
  <c r="F36" i="1"/>
  <c r="F38" i="1"/>
  <c r="F39" i="1"/>
  <c r="F35" i="1"/>
  <c r="J37" i="1"/>
  <c r="J36" i="1"/>
  <c r="J35" i="1"/>
  <c r="J38" i="1"/>
  <c r="J39" i="1"/>
  <c r="N37" i="1"/>
  <c r="N36" i="1"/>
  <c r="N35" i="1"/>
  <c r="N38" i="1"/>
  <c r="N39" i="1"/>
  <c r="R36" i="1"/>
  <c r="Q36" i="1" s="1"/>
  <c r="P36" i="1" s="1"/>
  <c r="O36" i="1" s="1"/>
  <c r="R35" i="1"/>
  <c r="V36" i="1"/>
  <c r="U36" i="1" s="1"/>
  <c r="T36" i="1" s="1"/>
  <c r="S36" i="1" s="1"/>
  <c r="V35" i="1"/>
  <c r="Z36" i="1"/>
  <c r="Y36" i="1" s="1"/>
  <c r="X36" i="1" s="1"/>
  <c r="W36" i="1" s="1"/>
  <c r="Z35" i="1"/>
  <c r="AD42" i="1"/>
  <c r="AD45" i="1" s="1"/>
  <c r="AD39" i="1"/>
  <c r="AD36" i="1"/>
  <c r="AC36" i="1" s="1"/>
  <c r="AB36" i="1" s="1"/>
  <c r="AA36" i="1" s="1"/>
  <c r="AD35" i="1"/>
  <c r="AD37" i="1"/>
  <c r="AC37" i="1" s="1"/>
  <c r="AB37" i="1" s="1"/>
  <c r="AH39" i="1"/>
  <c r="AH37" i="1"/>
  <c r="AG37" i="1" s="1"/>
  <c r="AH38" i="1"/>
  <c r="AH35" i="1"/>
  <c r="AH34" i="1"/>
  <c r="AG34" i="1" s="1"/>
  <c r="AF34" i="1" s="1"/>
  <c r="AE34" i="1" s="1"/>
  <c r="AD34" i="1" s="1"/>
  <c r="AL42" i="1"/>
  <c r="AL36" i="1"/>
  <c r="AL38" i="1"/>
  <c r="AP35" i="1"/>
  <c r="AP36" i="1"/>
  <c r="AP39" i="1"/>
  <c r="AP37" i="1"/>
  <c r="AP38" i="1"/>
  <c r="AP34" i="1"/>
  <c r="AT37" i="1"/>
  <c r="AS37" i="1" s="1"/>
  <c r="AR37" i="1" s="1"/>
  <c r="AT38" i="1"/>
  <c r="AT35" i="1"/>
  <c r="AS35" i="1" s="1"/>
  <c r="AT36" i="1"/>
  <c r="AS36" i="1" s="1"/>
  <c r="AT39" i="1"/>
  <c r="AS39" i="1" s="1"/>
  <c r="AR39" i="1" s="1"/>
  <c r="AT34" i="1"/>
  <c r="AS34" i="1" s="1"/>
  <c r="AR34" i="1" s="1"/>
  <c r="AQ34" i="1" s="1"/>
  <c r="AX42" i="1"/>
  <c r="AX36" i="1"/>
  <c r="AX39" i="1"/>
  <c r="AX37" i="1"/>
  <c r="AX38" i="1"/>
  <c r="BB42" i="1"/>
  <c r="BB45" i="1" s="1"/>
  <c r="BB35" i="1"/>
  <c r="BB36" i="1"/>
  <c r="BB39" i="1"/>
  <c r="BB37" i="1"/>
  <c r="BB38" i="1"/>
  <c r="BB34" i="1"/>
  <c r="BA34" i="1" s="1"/>
  <c r="BF42" i="1"/>
  <c r="BF45" i="1" s="1"/>
  <c r="BF35" i="1"/>
  <c r="BF38" i="1"/>
  <c r="BF36" i="1"/>
  <c r="BF39" i="1"/>
  <c r="BJ42" i="1"/>
  <c r="BJ38" i="1"/>
  <c r="BJ37" i="1"/>
  <c r="BI37" i="1" s="1"/>
  <c r="BJ35" i="1"/>
  <c r="BJ39" i="1"/>
  <c r="BJ34" i="1"/>
  <c r="BN42" i="1"/>
  <c r="BN45" i="1" s="1"/>
  <c r="BN34" i="1"/>
  <c r="BR35" i="1"/>
  <c r="BR36" i="1"/>
  <c r="BQ36" i="1" s="1"/>
  <c r="BP36" i="1" s="1"/>
  <c r="BR34" i="1"/>
  <c r="BQ34" i="1" s="1"/>
  <c r="BR37" i="1"/>
  <c r="BR38" i="1"/>
  <c r="BQ38" i="1" s="1"/>
  <c r="BP38" i="1" s="1"/>
  <c r="BO38" i="1" s="1"/>
  <c r="BN38" i="1" s="1"/>
  <c r="BM38" i="1" s="1"/>
  <c r="BL38" i="1" s="1"/>
  <c r="BR39" i="1"/>
  <c r="BQ39" i="1" s="1"/>
  <c r="BP39" i="1" s="1"/>
  <c r="K34" i="1"/>
  <c r="Z34" i="1"/>
  <c r="S34" i="1"/>
  <c r="F34" i="1"/>
  <c r="G42" i="1"/>
  <c r="F42" i="1" s="1"/>
  <c r="G39" i="1"/>
  <c r="G36" i="1"/>
  <c r="G38" i="1"/>
  <c r="G35" i="1"/>
  <c r="G37" i="1"/>
  <c r="W42" i="1"/>
  <c r="W35" i="1"/>
  <c r="W37" i="1"/>
  <c r="V37" i="1" s="1"/>
  <c r="U37" i="1" s="1"/>
  <c r="T37" i="1" s="1"/>
  <c r="AI42" i="1"/>
  <c r="AI37" i="1"/>
  <c r="AI39" i="1"/>
  <c r="AI38" i="1"/>
  <c r="AI36" i="1"/>
  <c r="AH36" i="1" s="1"/>
  <c r="AG36" i="1" s="1"/>
  <c r="AI35" i="1"/>
  <c r="AY37" i="1"/>
  <c r="AY42" i="1"/>
  <c r="AY45" i="1" s="1"/>
  <c r="AY39" i="1"/>
  <c r="AY35" i="1"/>
  <c r="AX35" i="1" s="1"/>
  <c r="AY38" i="1"/>
  <c r="BK42" i="1"/>
  <c r="BK45" i="1" s="1"/>
  <c r="BK39" i="1"/>
  <c r="BK38" i="1"/>
  <c r="BK37" i="1"/>
  <c r="BK36" i="1"/>
  <c r="BJ36" i="1" s="1"/>
  <c r="BK34" i="1"/>
  <c r="E42" i="1"/>
  <c r="E37" i="1"/>
  <c r="E36" i="1"/>
  <c r="E38" i="1"/>
  <c r="E39" i="1"/>
  <c r="E35" i="1"/>
  <c r="I42" i="1"/>
  <c r="H42" i="1" s="1"/>
  <c r="I37" i="1"/>
  <c r="I36" i="1"/>
  <c r="I39" i="1"/>
  <c r="I35" i="1"/>
  <c r="I38" i="1"/>
  <c r="M42" i="1"/>
  <c r="L42" i="1" s="1"/>
  <c r="M39" i="1"/>
  <c r="M36" i="1"/>
  <c r="M37" i="1"/>
  <c r="M35" i="1"/>
  <c r="M38" i="1"/>
  <c r="Q39" i="1"/>
  <c r="P39" i="1" s="1"/>
  <c r="O39" i="1" s="1"/>
  <c r="Q42" i="1"/>
  <c r="Q35" i="1"/>
  <c r="U42" i="1"/>
  <c r="U39" i="1"/>
  <c r="T39" i="1" s="1"/>
  <c r="S39" i="1" s="1"/>
  <c r="R39" i="1" s="1"/>
  <c r="U35" i="1"/>
  <c r="Y42" i="1"/>
  <c r="Y39" i="1"/>
  <c r="X39" i="1" s="1"/>
  <c r="W39" i="1" s="1"/>
  <c r="V39" i="1" s="1"/>
  <c r="Y35" i="1"/>
  <c r="AC42" i="1"/>
  <c r="AC35" i="1"/>
  <c r="AC39" i="1"/>
  <c r="AB39" i="1" s="1"/>
  <c r="AA39" i="1" s="1"/>
  <c r="Z39" i="1" s="1"/>
  <c r="AG42" i="1"/>
  <c r="AG45" i="1" s="1"/>
  <c r="AG35" i="1"/>
  <c r="AG38" i="1"/>
  <c r="AG39" i="1"/>
  <c r="AK36" i="1"/>
  <c r="AJ36" i="1" s="1"/>
  <c r="AK38" i="1"/>
  <c r="AK34" i="1"/>
  <c r="AJ34" i="1" s="1"/>
  <c r="AI34" i="1" s="1"/>
  <c r="AO39" i="1"/>
  <c r="AO37" i="1"/>
  <c r="AO36" i="1"/>
  <c r="AO35" i="1"/>
  <c r="AO38" i="1"/>
  <c r="AO34" i="1"/>
  <c r="AN34" i="1" s="1"/>
  <c r="AM34" i="1" s="1"/>
  <c r="AL34" i="1" s="1"/>
  <c r="AS42" i="1"/>
  <c r="AS45" i="1" s="1"/>
  <c r="AS38" i="1"/>
  <c r="AR38" i="1" s="1"/>
  <c r="AW38" i="1"/>
  <c r="AW35" i="1"/>
  <c r="AV35" i="1" s="1"/>
  <c r="AU35" i="1" s="1"/>
  <c r="AW39" i="1"/>
  <c r="AW37" i="1"/>
  <c r="AW36" i="1"/>
  <c r="AW34" i="1"/>
  <c r="AV34" i="1" s="1"/>
  <c r="BA42" i="1"/>
  <c r="BA38" i="1"/>
  <c r="BA35" i="1"/>
  <c r="BA37" i="1"/>
  <c r="AZ37" i="1" s="1"/>
  <c r="BA36" i="1"/>
  <c r="BA39" i="1"/>
  <c r="BE42" i="1"/>
  <c r="BE45" i="1" s="1"/>
  <c r="BE38" i="1"/>
  <c r="BE37" i="1"/>
  <c r="BE36" i="1"/>
  <c r="BE39" i="1"/>
  <c r="BE35" i="1"/>
  <c r="BD35" i="1" s="1"/>
  <c r="BI36" i="1"/>
  <c r="BI39" i="1"/>
  <c r="BI35" i="1"/>
  <c r="BI38" i="1"/>
  <c r="BH38" i="1" s="1"/>
  <c r="BI34" i="1"/>
  <c r="BM42" i="1"/>
  <c r="BM45" i="1" s="1"/>
  <c r="BM34" i="1"/>
  <c r="BQ37" i="1"/>
  <c r="BP37" i="1" s="1"/>
  <c r="BQ35" i="1"/>
  <c r="C34" i="1"/>
  <c r="BL22" i="1"/>
  <c r="W34" i="1"/>
  <c r="Y34" i="1"/>
  <c r="I34" i="1"/>
  <c r="J34" i="1"/>
  <c r="C39" i="1"/>
  <c r="C42" i="1"/>
  <c r="C37" i="1"/>
  <c r="C35" i="1"/>
  <c r="B35" i="1" s="1"/>
  <c r="C36" i="1"/>
  <c r="C38" i="1"/>
  <c r="O42" i="1"/>
  <c r="O37" i="1"/>
  <c r="O35" i="1"/>
  <c r="AE42" i="1"/>
  <c r="AE45" i="1" s="1"/>
  <c r="AE35" i="1"/>
  <c r="AE37" i="1"/>
  <c r="AE39" i="1"/>
  <c r="AE38" i="1"/>
  <c r="AD38" i="1" s="1"/>
  <c r="AC38" i="1" s="1"/>
  <c r="AE36" i="1"/>
  <c r="AQ42" i="1"/>
  <c r="AQ38" i="1"/>
  <c r="AQ36" i="1"/>
  <c r="AQ37" i="1"/>
  <c r="AQ35" i="1"/>
  <c r="AQ39" i="1"/>
  <c r="BG42" i="1"/>
  <c r="BG45" i="1" s="1"/>
  <c r="BG39" i="1"/>
  <c r="BG37" i="1"/>
  <c r="BF37" i="1" s="1"/>
  <c r="BG36" i="1"/>
  <c r="BG38" i="1"/>
  <c r="BG34" i="1"/>
  <c r="BF34" i="1" s="1"/>
  <c r="BE34" i="1" s="1"/>
  <c r="D42" i="1"/>
  <c r="D35" i="1"/>
  <c r="D36" i="1"/>
  <c r="D39" i="1"/>
  <c r="D38" i="1"/>
  <c r="D37" i="1"/>
  <c r="H36" i="1"/>
  <c r="H39" i="1"/>
  <c r="H38" i="1"/>
  <c r="H37" i="1"/>
  <c r="H35" i="1"/>
  <c r="L38" i="1"/>
  <c r="L37" i="1"/>
  <c r="L35" i="1"/>
  <c r="L36" i="1"/>
  <c r="L39" i="1"/>
  <c r="P35" i="1"/>
  <c r="P38" i="1"/>
  <c r="O38" i="1" s="1"/>
  <c r="T38" i="1"/>
  <c r="S38" i="1" s="1"/>
  <c r="R38" i="1" s="1"/>
  <c r="Q38" i="1" s="1"/>
  <c r="T35" i="1"/>
  <c r="X35" i="1"/>
  <c r="X38" i="1"/>
  <c r="W38" i="1" s="1"/>
  <c r="V38" i="1" s="1"/>
  <c r="U38" i="1" s="1"/>
  <c r="AB38" i="1"/>
  <c r="AA38" i="1" s="1"/>
  <c r="Z38" i="1" s="1"/>
  <c r="Y38" i="1" s="1"/>
  <c r="AB35" i="1"/>
  <c r="AF42" i="1"/>
  <c r="AF45" i="1" s="1"/>
  <c r="AF37" i="1"/>
  <c r="AF35" i="1"/>
  <c r="AF36" i="1"/>
  <c r="AF39" i="1"/>
  <c r="AF38" i="1"/>
  <c r="AJ42" i="1"/>
  <c r="AJ45" i="1" s="1"/>
  <c r="AJ39" i="1"/>
  <c r="AJ38" i="1"/>
  <c r="AJ35" i="1"/>
  <c r="AN42" i="1"/>
  <c r="AN45" i="1" s="1"/>
  <c r="AN39" i="1"/>
  <c r="AM39" i="1" s="1"/>
  <c r="AL39" i="1" s="1"/>
  <c r="AK39" i="1" s="1"/>
  <c r="AN35" i="1"/>
  <c r="AN36" i="1"/>
  <c r="AM36" i="1" s="1"/>
  <c r="AN38" i="1"/>
  <c r="AN37" i="1"/>
  <c r="AR42" i="1"/>
  <c r="AR45" i="1" s="1"/>
  <c r="AR36" i="1"/>
  <c r="AR35" i="1"/>
  <c r="AV42" i="1"/>
  <c r="AV38" i="1"/>
  <c r="AV37" i="1"/>
  <c r="AV36" i="1"/>
  <c r="AV39" i="1"/>
  <c r="AZ36" i="1"/>
  <c r="AY36" i="1" s="1"/>
  <c r="AZ39" i="1"/>
  <c r="AZ35" i="1"/>
  <c r="AZ38" i="1"/>
  <c r="AZ34" i="1"/>
  <c r="AY34" i="1" s="1"/>
  <c r="AX34" i="1" s="1"/>
  <c r="BD42" i="1"/>
  <c r="BD36" i="1"/>
  <c r="BD37" i="1"/>
  <c r="BD39" i="1"/>
  <c r="BD38" i="1"/>
  <c r="BD34" i="1"/>
  <c r="BH42" i="1"/>
  <c r="BH45" i="1" s="1"/>
  <c r="BH35" i="1"/>
  <c r="BG35" i="1" s="1"/>
  <c r="BH36" i="1"/>
  <c r="BH37" i="1"/>
  <c r="BH39" i="1"/>
  <c r="BH34" i="1"/>
  <c r="BL42" i="1"/>
  <c r="BL45" i="1" s="1"/>
  <c r="BL35" i="1"/>
  <c r="BK35" i="1" s="1"/>
  <c r="BL37" i="1"/>
  <c r="BL34" i="1"/>
  <c r="BP35" i="1"/>
  <c r="BP34" i="1"/>
  <c r="BI22" i="1"/>
  <c r="AA34" i="1"/>
  <c r="G34" i="1"/>
  <c r="P34" i="1"/>
  <c r="AC34" i="1"/>
  <c r="M34" i="1"/>
  <c r="R34" i="1"/>
  <c r="G54" i="1" l="1"/>
  <c r="E54" i="1"/>
  <c r="C54" i="1"/>
  <c r="B54" i="1"/>
  <c r="D54" i="1"/>
  <c r="D52" i="1"/>
  <c r="E52" i="1"/>
  <c r="B52" i="1"/>
  <c r="G52" i="1"/>
  <c r="C52" i="1"/>
  <c r="C53" i="1"/>
  <c r="B53" i="1"/>
  <c r="D53" i="1"/>
  <c r="E53" i="1"/>
  <c r="G53" i="1"/>
  <c r="D51" i="1"/>
  <c r="G51" i="1"/>
  <c r="E51" i="1"/>
  <c r="C51" i="1"/>
  <c r="B51" i="1"/>
  <c r="D55" i="1"/>
  <c r="C55" i="1"/>
  <c r="B55" i="1"/>
  <c r="G55" i="1"/>
  <c r="E55" i="1"/>
  <c r="F55" i="1" s="1"/>
  <c r="C126" i="2"/>
  <c r="BC42" i="1"/>
  <c r="BC45" i="1" s="1"/>
  <c r="BD45" i="1"/>
  <c r="AU42" i="1"/>
  <c r="AV45" i="1"/>
  <c r="N42" i="1"/>
  <c r="O45" i="1"/>
  <c r="AZ42" i="1"/>
  <c r="AZ45" i="1" s="1"/>
  <c r="BA45" i="1"/>
  <c r="AB42" i="1"/>
  <c r="AB45" i="1" s="1"/>
  <c r="AC45" i="1"/>
  <c r="T42" i="1"/>
  <c r="T45" i="1" s="1"/>
  <c r="U45" i="1"/>
  <c r="P42" i="1"/>
  <c r="P45" i="1" s="1"/>
  <c r="Q45" i="1"/>
  <c r="AH42" i="1"/>
  <c r="AH45" i="1" s="1"/>
  <c r="AI45" i="1"/>
  <c r="BI42" i="1"/>
  <c r="BI45" i="1" s="1"/>
  <c r="BJ45" i="1"/>
  <c r="AK42" i="1"/>
  <c r="AK45" i="1" s="1"/>
  <c r="AL45" i="1"/>
  <c r="Z42" i="1"/>
  <c r="Z45" i="1" s="1"/>
  <c r="AA45" i="1"/>
  <c r="R42" i="1"/>
  <c r="R45" i="1" s="1"/>
  <c r="S45" i="1"/>
  <c r="AP42" i="1"/>
  <c r="AQ45" i="1"/>
  <c r="X42" i="1"/>
  <c r="X45" i="1" s="1"/>
  <c r="Y45" i="1"/>
  <c r="V42" i="1"/>
  <c r="V45" i="1" s="1"/>
  <c r="W45" i="1"/>
  <c r="AW42" i="1"/>
  <c r="AW45" i="1" s="1"/>
  <c r="AX45" i="1"/>
  <c r="C125" i="2"/>
  <c r="B42" i="1"/>
  <c r="B34" i="1"/>
  <c r="D115" i="2"/>
  <c r="F52" i="1" l="1"/>
  <c r="F54" i="1"/>
  <c r="F51" i="1"/>
  <c r="F53" i="1"/>
  <c r="D126" i="2"/>
  <c r="AO42" i="1"/>
  <c r="AO45" i="1" s="1"/>
  <c r="AP45" i="1"/>
  <c r="AT42" i="1"/>
  <c r="AT45" i="1" s="1"/>
  <c r="AU45" i="1"/>
  <c r="D125" i="2"/>
  <c r="N45" i="1" l="1"/>
  <c r="M45" i="1"/>
  <c r="L45" i="1"/>
  <c r="K45" i="1"/>
  <c r="J45" i="1"/>
  <c r="I45" i="1"/>
  <c r="H45" i="1"/>
  <c r="G45" i="1"/>
  <c r="F45" i="1"/>
  <c r="E45" i="1"/>
  <c r="D45" i="1"/>
  <c r="C45" i="1"/>
  <c r="B45" i="1"/>
  <c r="CR26" i="1" l="1"/>
  <c r="CR34" i="1" l="1"/>
  <c r="CR42" i="1"/>
  <c r="CR45" i="1" s="1"/>
  <c r="C50" i="1" l="1"/>
  <c r="G50" i="1"/>
  <c r="B50" i="1"/>
  <c r="D50" i="1"/>
  <c r="E50" i="1"/>
  <c r="G57" i="1"/>
  <c r="E57" i="1"/>
  <c r="B57" i="1"/>
  <c r="D57" i="1"/>
  <c r="C57" i="1"/>
  <c r="F50" i="1" l="1"/>
  <c r="F57" i="1"/>
</calcChain>
</file>

<file path=xl/sharedStrings.xml><?xml version="1.0" encoding="utf-8"?>
<sst xmlns="http://schemas.openxmlformats.org/spreadsheetml/2006/main" count="516" uniqueCount="61">
  <si>
    <t>Dundee</t>
  </si>
  <si>
    <t>Durban</t>
  </si>
  <si>
    <t>Estcourt</t>
  </si>
  <si>
    <t>Kokstad</t>
  </si>
  <si>
    <t>Ladysmith</t>
  </si>
  <si>
    <t>Newcastle</t>
  </si>
  <si>
    <t>Pietermaritzburg</t>
  </si>
  <si>
    <t>Pinetown</t>
  </si>
  <si>
    <t>Port Shepstone</t>
  </si>
  <si>
    <t>Prospecton</t>
  </si>
  <si>
    <t>Richardsbay</t>
  </si>
  <si>
    <t>Richmond</t>
  </si>
  <si>
    <t>Stanger</t>
  </si>
  <si>
    <t>Ulundi</t>
  </si>
  <si>
    <t>Verulam</t>
  </si>
  <si>
    <t>Vryheid</t>
  </si>
  <si>
    <t>Total</t>
  </si>
  <si>
    <t>Labour Centre</t>
  </si>
  <si>
    <t>Total Claims</t>
  </si>
  <si>
    <t>Urban Claims</t>
  </si>
  <si>
    <t>Rural Claims</t>
  </si>
  <si>
    <t>Average 2007</t>
  </si>
  <si>
    <t>Average 2008</t>
  </si>
  <si>
    <t>Average 2009</t>
  </si>
  <si>
    <t>Year-on-Year 2008</t>
  </si>
  <si>
    <t>Year-on-Year 2009</t>
  </si>
  <si>
    <t xml:space="preserve">Unemployment Insurance Applications Received </t>
  </si>
  <si>
    <t>Urban Claims as a % of Total Claims</t>
  </si>
  <si>
    <t>Rural Claims as a % of Total Claims</t>
  </si>
  <si>
    <t>Richards Bay</t>
  </si>
  <si>
    <t>New Castle</t>
  </si>
  <si>
    <t xml:space="preserve">Urban </t>
  </si>
  <si>
    <t>Urban</t>
  </si>
  <si>
    <t>As a % of KZN</t>
  </si>
  <si>
    <t>Rural</t>
  </si>
  <si>
    <t>%</t>
  </si>
  <si>
    <t>June 2007 - Decrease in number of applications due to Public Service strike</t>
  </si>
  <si>
    <t>Dept of Labour DataBase</t>
  </si>
  <si>
    <t>Statistics</t>
  </si>
  <si>
    <t>Average Cont</t>
  </si>
  <si>
    <t>St Dev</t>
  </si>
  <si>
    <t>Min</t>
  </si>
  <si>
    <t>Max</t>
  </si>
  <si>
    <t>Range</t>
  </si>
  <si>
    <t>Median</t>
  </si>
  <si>
    <t>Average 2010</t>
  </si>
  <si>
    <t>Year-on-Year 2010</t>
  </si>
  <si>
    <t>Average 2011</t>
  </si>
  <si>
    <t>Year-on-Year 2011</t>
  </si>
  <si>
    <t>Average 2012</t>
  </si>
  <si>
    <t>Year-on-Year 2012</t>
  </si>
  <si>
    <t xml:space="preserve">                          UNEMPLOYMENT INSURANCE APPLICATIONS : KWAZULU-NATAL PROVINCE                                                                                                                                                                                                           </t>
  </si>
  <si>
    <t>Average 2013</t>
  </si>
  <si>
    <t>Year-on-Year 2013</t>
  </si>
  <si>
    <t>Average 2014</t>
  </si>
  <si>
    <t>Year-on-Year 2014</t>
  </si>
  <si>
    <t>Average 2015</t>
  </si>
  <si>
    <t>Year-on-Year 2015</t>
  </si>
  <si>
    <t>Unemployment Insurance Applications Received - April 2007 - June 2015</t>
  </si>
  <si>
    <t>Average 2016</t>
  </si>
  <si>
    <t>Year-on-Year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</si>
</sst>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43" formatCode="_ * #,##0.00_ ;_ * \-#,##0.00_ ;_ * &quot;-&quot;??_ ;_ @_ "/>
    <numFmt numFmtId="164" formatCode="#,##0_ ;\-#,##0\ "/>
  </numFmts>
  <fonts count="1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2"/>
      <color indexed="18"/>
      <name val="Arial"/>
      <family val="2"/>
    </font>
    <font>
      <b/>
      <sz val="14"/>
      <name val="Arial"/>
      <family val="2"/>
    </font>
    <font>
      <b/>
      <sz val="12"/>
      <color indexed="12"/>
      <name val="Arial"/>
      <family val="2"/>
    </font>
    <font>
      <sz val="12"/>
      <name val="Arial"/>
      <family val="2"/>
    </font>
    <font>
      <sz val="18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0"/>
      <color theme="2"/>
      <name val="Arial"/>
      <family val="2"/>
    </font>
    <font>
      <sz val="10"/>
      <color rgb="FF444444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09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/>
    <xf numFmtId="0" fontId="6" fillId="0" borderId="1" xfId="0" applyFont="1" applyBorder="1"/>
    <xf numFmtId="0" fontId="6" fillId="0" borderId="0" xfId="0" applyFont="1"/>
    <xf numFmtId="0" fontId="0" fillId="0" borderId="0" xfId="0" applyAlignment="1">
      <alignment horizontal="center"/>
    </xf>
    <xf numFmtId="2" fontId="0" fillId="0" borderId="0" xfId="0" applyNumberFormat="1"/>
    <xf numFmtId="3" fontId="0" fillId="3" borderId="0" xfId="0" applyNumberFormat="1" applyFill="1" applyAlignment="1">
      <alignment horizontal="center"/>
    </xf>
    <xf numFmtId="17" fontId="0" fillId="4" borderId="0" xfId="0" applyNumberFormat="1" applyFill="1" applyAlignment="1">
      <alignment horizontal="center"/>
    </xf>
    <xf numFmtId="3" fontId="2" fillId="3" borderId="0" xfId="0" applyNumberFormat="1" applyFont="1" applyFill="1" applyBorder="1" applyAlignment="1">
      <alignment horizontal="center"/>
    </xf>
    <xf numFmtId="0" fontId="7" fillId="2" borderId="8" xfId="0" applyFont="1" applyFill="1" applyBorder="1"/>
    <xf numFmtId="0" fontId="7" fillId="2" borderId="9" xfId="0" applyFont="1" applyFill="1" applyBorder="1"/>
    <xf numFmtId="0" fontId="7" fillId="2" borderId="10" xfId="0" applyFont="1" applyFill="1" applyBorder="1"/>
    <xf numFmtId="0" fontId="0" fillId="0" borderId="13" xfId="0" applyBorder="1"/>
    <xf numFmtId="4" fontId="0" fillId="3" borderId="0" xfId="0" applyNumberFormat="1" applyFill="1" applyAlignment="1">
      <alignment horizontal="center"/>
    </xf>
    <xf numFmtId="2" fontId="2" fillId="3" borderId="0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/>
    </xf>
    <xf numFmtId="0" fontId="11" fillId="0" borderId="0" xfId="0" applyFont="1" applyFill="1" applyBorder="1"/>
    <xf numFmtId="0" fontId="2" fillId="7" borderId="5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0" fillId="8" borderId="16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5" xfId="0" applyFont="1" applyFill="1" applyBorder="1"/>
    <xf numFmtId="0" fontId="12" fillId="5" borderId="14" xfId="0" applyFont="1" applyFill="1" applyBorder="1"/>
    <xf numFmtId="0" fontId="7" fillId="2" borderId="2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2" fillId="5" borderId="11" xfId="0" applyFont="1" applyFill="1" applyBorder="1" applyAlignment="1">
      <alignment horizontal="center" vertical="center"/>
    </xf>
    <xf numFmtId="4" fontId="2" fillId="3" borderId="0" xfId="0" applyNumberFormat="1" applyFont="1" applyFill="1" applyBorder="1" applyAlignment="1">
      <alignment horizontal="center"/>
    </xf>
    <xf numFmtId="0" fontId="0" fillId="0" borderId="0" xfId="0" applyBorder="1"/>
    <xf numFmtId="0" fontId="13" fillId="0" borderId="0" xfId="0" applyFont="1"/>
    <xf numFmtId="0" fontId="2" fillId="0" borderId="0" xfId="0" applyFont="1"/>
    <xf numFmtId="16" fontId="0" fillId="0" borderId="0" xfId="0" applyNumberFormat="1"/>
    <xf numFmtId="0" fontId="4" fillId="0" borderId="18" xfId="0" applyFont="1" applyBorder="1" applyAlignment="1">
      <alignment horizontal="right"/>
    </xf>
    <xf numFmtId="0" fontId="0" fillId="0" borderId="0" xfId="0" applyAlignment="1">
      <alignment horizontal="right"/>
    </xf>
    <xf numFmtId="0" fontId="0" fillId="0" borderId="19" xfId="0" applyBorder="1" applyAlignment="1">
      <alignment horizontal="right"/>
    </xf>
    <xf numFmtId="17" fontId="3" fillId="0" borderId="1" xfId="0" applyNumberFormat="1" applyFont="1" applyBorder="1" applyAlignment="1">
      <alignment horizontal="right"/>
    </xf>
    <xf numFmtId="41" fontId="0" fillId="0" borderId="1" xfId="1" applyFont="1" applyBorder="1" applyAlignment="1">
      <alignment horizontal="right"/>
    </xf>
    <xf numFmtId="164" fontId="0" fillId="0" borderId="1" xfId="1" applyNumberFormat="1" applyFont="1" applyBorder="1" applyAlignment="1">
      <alignment horizontal="right"/>
    </xf>
    <xf numFmtId="41" fontId="6" fillId="0" borderId="1" xfId="1" applyFont="1" applyBorder="1" applyAlignment="1">
      <alignment horizontal="right"/>
    </xf>
    <xf numFmtId="41" fontId="0" fillId="0" borderId="0" xfId="1" applyFont="1" applyAlignment="1">
      <alignment horizontal="right"/>
    </xf>
    <xf numFmtId="41" fontId="0" fillId="0" borderId="0" xfId="0" applyNumberFormat="1" applyAlignment="1">
      <alignment horizontal="right"/>
    </xf>
    <xf numFmtId="41" fontId="9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0" fontId="2" fillId="6" borderId="3" xfId="0" applyFont="1" applyFill="1" applyBorder="1" applyAlignment="1">
      <alignment horizontal="right"/>
    </xf>
    <xf numFmtId="0" fontId="2" fillId="6" borderId="4" xfId="0" applyFont="1" applyFill="1" applyBorder="1" applyAlignment="1">
      <alignment horizontal="right"/>
    </xf>
    <xf numFmtId="164" fontId="0" fillId="0" borderId="0" xfId="0" applyNumberFormat="1" applyAlignment="1">
      <alignment horizontal="right"/>
    </xf>
    <xf numFmtId="164" fontId="10" fillId="7" borderId="3" xfId="0" applyNumberFormat="1" applyFont="1" applyFill="1" applyBorder="1" applyAlignment="1">
      <alignment horizontal="right"/>
    </xf>
    <xf numFmtId="2" fontId="0" fillId="0" borderId="0" xfId="0" applyNumberFormat="1" applyAlignment="1">
      <alignment horizontal="right"/>
    </xf>
    <xf numFmtId="0" fontId="0" fillId="8" borderId="3" xfId="0" applyFill="1" applyBorder="1" applyAlignment="1">
      <alignment horizontal="right"/>
    </xf>
    <xf numFmtId="0" fontId="0" fillId="8" borderId="4" xfId="0" applyFill="1" applyBorder="1" applyAlignment="1">
      <alignment horizontal="right"/>
    </xf>
    <xf numFmtId="0" fontId="0" fillId="8" borderId="20" xfId="0" applyFont="1" applyFill="1" applyBorder="1" applyAlignment="1">
      <alignment horizontal="right"/>
    </xf>
    <xf numFmtId="0" fontId="10" fillId="9" borderId="3" xfId="0" applyFont="1" applyFill="1" applyBorder="1" applyAlignment="1">
      <alignment horizontal="right"/>
    </xf>
    <xf numFmtId="0" fontId="2" fillId="5" borderId="5" xfId="0" applyFont="1" applyFill="1" applyBorder="1" applyAlignment="1">
      <alignment horizontal="right"/>
    </xf>
    <xf numFmtId="0" fontId="2" fillId="5" borderId="6" xfId="0" applyFont="1" applyFill="1" applyBorder="1" applyAlignment="1">
      <alignment horizontal="right"/>
    </xf>
    <xf numFmtId="0" fontId="2" fillId="5" borderId="7" xfId="0" applyFont="1" applyFill="1" applyBorder="1" applyAlignment="1">
      <alignment horizontal="right"/>
    </xf>
    <xf numFmtId="0" fontId="10" fillId="0" borderId="0" xfId="0" applyFont="1" applyAlignment="1">
      <alignment horizontal="right"/>
    </xf>
    <xf numFmtId="0" fontId="0" fillId="5" borderId="11" xfId="0" applyFill="1" applyBorder="1" applyAlignment="1">
      <alignment horizontal="right"/>
    </xf>
    <xf numFmtId="0" fontId="0" fillId="5" borderId="0" xfId="0" applyFill="1" applyBorder="1" applyAlignment="1">
      <alignment horizontal="right"/>
    </xf>
    <xf numFmtId="0" fontId="0" fillId="5" borderId="12" xfId="0" applyFill="1" applyBorder="1" applyAlignment="1">
      <alignment horizontal="right"/>
    </xf>
    <xf numFmtId="2" fontId="0" fillId="5" borderId="11" xfId="0" applyNumberFormat="1" applyFill="1" applyBorder="1" applyAlignment="1">
      <alignment horizontal="right"/>
    </xf>
    <xf numFmtId="2" fontId="0" fillId="5" borderId="0" xfId="0" applyNumberFormat="1" applyFill="1" applyBorder="1" applyAlignment="1">
      <alignment horizontal="right"/>
    </xf>
    <xf numFmtId="2" fontId="0" fillId="5" borderId="12" xfId="0" applyNumberFormat="1" applyFill="1" applyBorder="1" applyAlignment="1">
      <alignment horizontal="right"/>
    </xf>
    <xf numFmtId="0" fontId="0" fillId="0" borderId="0" xfId="0" applyBorder="1" applyAlignment="1">
      <alignment horizontal="right"/>
    </xf>
    <xf numFmtId="2" fontId="0" fillId="5" borderId="8" xfId="0" applyNumberFormat="1" applyFill="1" applyBorder="1" applyAlignment="1">
      <alignment horizontal="right"/>
    </xf>
    <xf numFmtId="2" fontId="0" fillId="5" borderId="9" xfId="0" applyNumberFormat="1" applyFill="1" applyBorder="1" applyAlignment="1">
      <alignment horizontal="right"/>
    </xf>
    <xf numFmtId="2" fontId="0" fillId="5" borderId="10" xfId="0" applyNumberFormat="1" applyFill="1" applyBorder="1" applyAlignment="1">
      <alignment horizontal="right"/>
    </xf>
    <xf numFmtId="41" fontId="0" fillId="0" borderId="1" xfId="1" applyFont="1" applyBorder="1"/>
    <xf numFmtId="0" fontId="1" fillId="9" borderId="3" xfId="0" applyFont="1" applyFill="1" applyBorder="1" applyAlignment="1">
      <alignment horizontal="right"/>
    </xf>
    <xf numFmtId="0" fontId="1" fillId="9" borderId="4" xfId="0" applyFont="1" applyFill="1" applyBorder="1" applyAlignment="1">
      <alignment horizontal="right"/>
    </xf>
    <xf numFmtId="164" fontId="1" fillId="7" borderId="3" xfId="0" applyNumberFormat="1" applyFont="1" applyFill="1" applyBorder="1" applyAlignment="1">
      <alignment horizontal="right"/>
    </xf>
    <xf numFmtId="164" fontId="1" fillId="7" borderId="4" xfId="0" applyNumberFormat="1" applyFont="1" applyFill="1" applyBorder="1" applyAlignment="1">
      <alignment horizontal="right"/>
    </xf>
    <xf numFmtId="0" fontId="14" fillId="0" borderId="0" xfId="0" applyFont="1"/>
    <xf numFmtId="0" fontId="1" fillId="0" borderId="0" xfId="0" applyFont="1" applyAlignment="1">
      <alignment horizontal="center"/>
    </xf>
    <xf numFmtId="41" fontId="0" fillId="0" borderId="0" xfId="0" applyNumberFormat="1"/>
    <xf numFmtId="43" fontId="0" fillId="0" borderId="0" xfId="0" applyNumberFormat="1"/>
    <xf numFmtId="3" fontId="1" fillId="3" borderId="0" xfId="0" applyNumberFormat="1" applyFont="1" applyFill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5" borderId="2" xfId="0" applyFont="1" applyFill="1" applyBorder="1" applyAlignment="1">
      <alignment vertical="center"/>
    </xf>
    <xf numFmtId="0" fontId="5" fillId="5" borderId="3" xfId="0" applyFont="1" applyFill="1" applyBorder="1" applyAlignment="1">
      <alignment vertical="center"/>
    </xf>
    <xf numFmtId="41" fontId="0" fillId="0" borderId="21" xfId="1" applyFont="1" applyBorder="1"/>
    <xf numFmtId="41" fontId="6" fillId="0" borderId="21" xfId="1" applyFont="1" applyBorder="1" applyAlignment="1">
      <alignment horizontal="right"/>
    </xf>
    <xf numFmtId="0" fontId="0" fillId="0" borderId="1" xfId="0" applyBorder="1"/>
    <xf numFmtId="0" fontId="0" fillId="5" borderId="1" xfId="0" applyFill="1" applyBorder="1"/>
    <xf numFmtId="164" fontId="1" fillId="0" borderId="0" xfId="0" applyNumberFormat="1" applyFont="1"/>
    <xf numFmtId="0" fontId="0" fillId="10" borderId="0" xfId="0" applyFill="1"/>
    <xf numFmtId="0" fontId="2" fillId="10" borderId="15" xfId="0" applyFont="1" applyFill="1" applyBorder="1" applyAlignment="1">
      <alignment horizontal="center"/>
    </xf>
    <xf numFmtId="164" fontId="0" fillId="10" borderId="0" xfId="0" applyNumberFormat="1" applyFill="1" applyAlignment="1">
      <alignment horizontal="right"/>
    </xf>
    <xf numFmtId="0" fontId="1" fillId="0" borderId="1" xfId="0" applyFont="1" applyBorder="1"/>
    <xf numFmtId="164" fontId="0" fillId="0" borderId="0" xfId="0" applyNumberFormat="1" applyAlignment="1">
      <alignment horizontal="left" vertical="center"/>
    </xf>
    <xf numFmtId="0" fontId="9" fillId="0" borderId="0" xfId="0" applyFont="1" applyBorder="1"/>
    <xf numFmtId="0" fontId="4" fillId="0" borderId="17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0" fontId="5" fillId="5" borderId="3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colors>
    <mruColors>
      <color rgb="FF0000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6.8904461375984966E-2"/>
          <c:y val="1.8021466151444308E-2"/>
          <c:w val="0.90534827159550046"/>
          <c:h val="0.86665435812914582"/>
        </c:manualLayout>
      </c:layout>
      <c:lineChart>
        <c:grouping val="standard"/>
        <c:varyColors val="0"/>
        <c:ser>
          <c:idx val="0"/>
          <c:order val="0"/>
          <c:tx>
            <c:strRef>
              <c:f>'UIF Appl'!$A$20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trendline>
            <c:spPr>
              <a:ln w="22225"/>
            </c:spPr>
            <c:trendlineType val="movingAvg"/>
            <c:period val="6"/>
            <c:dispRSqr val="0"/>
            <c:dispEq val="0"/>
          </c:trendline>
          <c:cat>
            <c:numRef>
              <c:f>'UIF Appl'!$B$3:$DC$3</c:f>
              <c:numCache>
                <c:formatCode>mmm\-yy</c:formatCode>
                <c:ptCount val="106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41275</c:v>
                </c:pt>
                <c:pt idx="70">
                  <c:v>41306</c:v>
                </c:pt>
                <c:pt idx="71">
                  <c:v>41334</c:v>
                </c:pt>
                <c:pt idx="72">
                  <c:v>41365</c:v>
                </c:pt>
                <c:pt idx="73">
                  <c:v>41395</c:v>
                </c:pt>
                <c:pt idx="74">
                  <c:v>41426</c:v>
                </c:pt>
                <c:pt idx="75">
                  <c:v>41456</c:v>
                </c:pt>
                <c:pt idx="76">
                  <c:v>41487</c:v>
                </c:pt>
                <c:pt idx="77">
                  <c:v>41518</c:v>
                </c:pt>
                <c:pt idx="78">
                  <c:v>41548</c:v>
                </c:pt>
                <c:pt idx="79">
                  <c:v>41579</c:v>
                </c:pt>
                <c:pt idx="80">
                  <c:v>41609</c:v>
                </c:pt>
                <c:pt idx="81">
                  <c:v>41640</c:v>
                </c:pt>
                <c:pt idx="82">
                  <c:v>41671</c:v>
                </c:pt>
                <c:pt idx="83">
                  <c:v>41699</c:v>
                </c:pt>
                <c:pt idx="84">
                  <c:v>41730</c:v>
                </c:pt>
                <c:pt idx="85">
                  <c:v>41760</c:v>
                </c:pt>
                <c:pt idx="86">
                  <c:v>41791</c:v>
                </c:pt>
                <c:pt idx="87">
                  <c:v>41821</c:v>
                </c:pt>
                <c:pt idx="88">
                  <c:v>41852</c:v>
                </c:pt>
                <c:pt idx="89">
                  <c:v>41883</c:v>
                </c:pt>
                <c:pt idx="90">
                  <c:v>41913</c:v>
                </c:pt>
                <c:pt idx="91">
                  <c:v>41944</c:v>
                </c:pt>
                <c:pt idx="92">
                  <c:v>41974</c:v>
                </c:pt>
                <c:pt idx="93">
                  <c:v>42005</c:v>
                </c:pt>
                <c:pt idx="94">
                  <c:v>42036</c:v>
                </c:pt>
                <c:pt idx="95">
                  <c:v>42064</c:v>
                </c:pt>
                <c:pt idx="96">
                  <c:v>42095</c:v>
                </c:pt>
                <c:pt idx="97">
                  <c:v>42125</c:v>
                </c:pt>
                <c:pt idx="98">
                  <c:v>42156</c:v>
                </c:pt>
                <c:pt idx="99">
                  <c:v>42186</c:v>
                </c:pt>
                <c:pt idx="100">
                  <c:v>42217</c:v>
                </c:pt>
                <c:pt idx="101">
                  <c:v>42248</c:v>
                </c:pt>
                <c:pt idx="102">
                  <c:v>42278</c:v>
                </c:pt>
                <c:pt idx="103">
                  <c:v>42309</c:v>
                </c:pt>
                <c:pt idx="104">
                  <c:v>42339</c:v>
                </c:pt>
                <c:pt idx="105">
                  <c:v>42370</c:v>
                </c:pt>
              </c:numCache>
            </c:numRef>
          </c:cat>
          <c:val>
            <c:numRef>
              <c:f>'UIF Appl'!$B$20:$DC$20</c:f>
              <c:numCache>
                <c:formatCode>_(* #,##0_);_(* \(#,##0\);_(* "-"_);_(@_)</c:formatCode>
                <c:ptCount val="106"/>
                <c:pt idx="0">
                  <c:v>10346</c:v>
                </c:pt>
                <c:pt idx="1">
                  <c:v>10208</c:v>
                </c:pt>
                <c:pt idx="2">
                  <c:v>5923</c:v>
                </c:pt>
                <c:pt idx="3">
                  <c:v>10079</c:v>
                </c:pt>
                <c:pt idx="4">
                  <c:v>11236</c:v>
                </c:pt>
                <c:pt idx="5">
                  <c:v>10748</c:v>
                </c:pt>
                <c:pt idx="6">
                  <c:v>9777</c:v>
                </c:pt>
                <c:pt idx="7">
                  <c:v>9314</c:v>
                </c:pt>
                <c:pt idx="8">
                  <c:v>9353</c:v>
                </c:pt>
                <c:pt idx="9">
                  <c:v>6337</c:v>
                </c:pt>
                <c:pt idx="10">
                  <c:v>12578</c:v>
                </c:pt>
                <c:pt idx="11">
                  <c:v>11163</c:v>
                </c:pt>
                <c:pt idx="12">
                  <c:v>9237</c:v>
                </c:pt>
                <c:pt idx="13">
                  <c:v>10643</c:v>
                </c:pt>
                <c:pt idx="14">
                  <c:v>12191</c:v>
                </c:pt>
                <c:pt idx="15">
                  <c:v>10369</c:v>
                </c:pt>
                <c:pt idx="16">
                  <c:v>12881</c:v>
                </c:pt>
                <c:pt idx="17">
                  <c:v>11257</c:v>
                </c:pt>
                <c:pt idx="18">
                  <c:v>10168</c:v>
                </c:pt>
                <c:pt idx="19">
                  <c:v>11065</c:v>
                </c:pt>
                <c:pt idx="20">
                  <c:v>10516</c:v>
                </c:pt>
                <c:pt idx="21">
                  <c:v>13720</c:v>
                </c:pt>
                <c:pt idx="22">
                  <c:v>19482</c:v>
                </c:pt>
                <c:pt idx="23">
                  <c:v>18300</c:v>
                </c:pt>
                <c:pt idx="24">
                  <c:v>17098</c:v>
                </c:pt>
                <c:pt idx="25">
                  <c:v>19891</c:v>
                </c:pt>
                <c:pt idx="26">
                  <c:v>14792</c:v>
                </c:pt>
                <c:pt idx="27">
                  <c:v>14629</c:v>
                </c:pt>
                <c:pt idx="28">
                  <c:v>13249</c:v>
                </c:pt>
                <c:pt idx="29">
                  <c:v>11508</c:v>
                </c:pt>
                <c:pt idx="30">
                  <c:v>12208</c:v>
                </c:pt>
                <c:pt idx="31">
                  <c:v>13065</c:v>
                </c:pt>
                <c:pt idx="32">
                  <c:v>11316</c:v>
                </c:pt>
                <c:pt idx="33">
                  <c:v>13567</c:v>
                </c:pt>
                <c:pt idx="34">
                  <c:v>13692</c:v>
                </c:pt>
                <c:pt idx="35">
                  <c:v>11956</c:v>
                </c:pt>
                <c:pt idx="36">
                  <c:v>9738</c:v>
                </c:pt>
                <c:pt idx="37">
                  <c:v>10815</c:v>
                </c:pt>
                <c:pt idx="38">
                  <c:v>10393</c:v>
                </c:pt>
                <c:pt idx="39">
                  <c:v>11425</c:v>
                </c:pt>
                <c:pt idx="40">
                  <c:v>4670</c:v>
                </c:pt>
                <c:pt idx="41">
                  <c:v>11717</c:v>
                </c:pt>
                <c:pt idx="42">
                  <c:v>11059</c:v>
                </c:pt>
                <c:pt idx="43">
                  <c:v>9873</c:v>
                </c:pt>
                <c:pt idx="44">
                  <c:v>7293</c:v>
                </c:pt>
                <c:pt idx="45">
                  <c:v>9578</c:v>
                </c:pt>
                <c:pt idx="46">
                  <c:v>9907</c:v>
                </c:pt>
                <c:pt idx="47">
                  <c:v>10300</c:v>
                </c:pt>
                <c:pt idx="48">
                  <c:v>8087</c:v>
                </c:pt>
                <c:pt idx="49">
                  <c:v>7899</c:v>
                </c:pt>
                <c:pt idx="50">
                  <c:v>8581</c:v>
                </c:pt>
                <c:pt idx="51">
                  <c:v>14929</c:v>
                </c:pt>
                <c:pt idx="52">
                  <c:v>11297</c:v>
                </c:pt>
                <c:pt idx="53">
                  <c:v>10967</c:v>
                </c:pt>
                <c:pt idx="54">
                  <c:v>8462</c:v>
                </c:pt>
                <c:pt idx="55">
                  <c:v>8112</c:v>
                </c:pt>
                <c:pt idx="56">
                  <c:v>6256</c:v>
                </c:pt>
                <c:pt idx="57">
                  <c:v>11648</c:v>
                </c:pt>
                <c:pt idx="58">
                  <c:v>9223</c:v>
                </c:pt>
                <c:pt idx="59">
                  <c:v>7527</c:v>
                </c:pt>
                <c:pt idx="60">
                  <c:v>7216</c:v>
                </c:pt>
                <c:pt idx="61">
                  <c:v>8628</c:v>
                </c:pt>
                <c:pt idx="62">
                  <c:v>9157</c:v>
                </c:pt>
                <c:pt idx="63">
                  <c:v>9569</c:v>
                </c:pt>
                <c:pt idx="64">
                  <c:v>10306</c:v>
                </c:pt>
                <c:pt idx="65">
                  <c:v>8190</c:v>
                </c:pt>
                <c:pt idx="66">
                  <c:v>8639</c:v>
                </c:pt>
                <c:pt idx="67">
                  <c:v>8908</c:v>
                </c:pt>
                <c:pt idx="68">
                  <c:v>6308</c:v>
                </c:pt>
                <c:pt idx="69">
                  <c:v>12737</c:v>
                </c:pt>
                <c:pt idx="70">
                  <c:v>12155</c:v>
                </c:pt>
                <c:pt idx="71">
                  <c:v>12063</c:v>
                </c:pt>
                <c:pt idx="72">
                  <c:v>12709</c:v>
                </c:pt>
                <c:pt idx="73">
                  <c:v>12470</c:v>
                </c:pt>
                <c:pt idx="74">
                  <c:v>10478</c:v>
                </c:pt>
                <c:pt idx="75">
                  <c:v>13914</c:v>
                </c:pt>
                <c:pt idx="76">
                  <c:v>11743</c:v>
                </c:pt>
                <c:pt idx="77">
                  <c:v>12303</c:v>
                </c:pt>
                <c:pt idx="78">
                  <c:v>13492</c:v>
                </c:pt>
                <c:pt idx="79">
                  <c:v>12316</c:v>
                </c:pt>
                <c:pt idx="80">
                  <c:v>8863</c:v>
                </c:pt>
                <c:pt idx="81">
                  <c:v>14770</c:v>
                </c:pt>
                <c:pt idx="82">
                  <c:v>11877</c:v>
                </c:pt>
                <c:pt idx="83">
                  <c:v>10245</c:v>
                </c:pt>
                <c:pt idx="84">
                  <c:v>11982</c:v>
                </c:pt>
                <c:pt idx="85">
                  <c:v>11163</c:v>
                </c:pt>
                <c:pt idx="86">
                  <c:v>11438</c:v>
                </c:pt>
                <c:pt idx="87">
                  <c:v>13034</c:v>
                </c:pt>
                <c:pt idx="88">
                  <c:v>11745</c:v>
                </c:pt>
                <c:pt idx="89">
                  <c:v>13125</c:v>
                </c:pt>
                <c:pt idx="90">
                  <c:v>14126</c:v>
                </c:pt>
                <c:pt idx="91">
                  <c:v>12851</c:v>
                </c:pt>
                <c:pt idx="92">
                  <c:v>9972</c:v>
                </c:pt>
                <c:pt idx="93">
                  <c:v>16778</c:v>
                </c:pt>
                <c:pt idx="94">
                  <c:v>13522</c:v>
                </c:pt>
                <c:pt idx="95">
                  <c:v>15004</c:v>
                </c:pt>
                <c:pt idx="96">
                  <c:v>11836</c:v>
                </c:pt>
                <c:pt idx="97">
                  <c:v>13737</c:v>
                </c:pt>
                <c:pt idx="98">
                  <c:v>12258</c:v>
                </c:pt>
                <c:pt idx="99">
                  <c:v>13272</c:v>
                </c:pt>
                <c:pt idx="100">
                  <c:v>12585</c:v>
                </c:pt>
                <c:pt idx="101">
                  <c:v>12032</c:v>
                </c:pt>
                <c:pt idx="102">
                  <c:v>13606</c:v>
                </c:pt>
                <c:pt idx="103">
                  <c:v>13095</c:v>
                </c:pt>
                <c:pt idx="104">
                  <c:v>8370</c:v>
                </c:pt>
                <c:pt idx="105">
                  <c:v>12528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231296"/>
        <c:axId val="212232832"/>
      </c:lineChart>
      <c:dateAx>
        <c:axId val="21223129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212232832"/>
        <c:crosses val="autoZero"/>
        <c:auto val="1"/>
        <c:lblOffset val="100"/>
        <c:baseTimeUnit val="months"/>
      </c:dateAx>
      <c:valAx>
        <c:axId val="212232832"/>
        <c:scaling>
          <c:orientation val="minMax"/>
        </c:scaling>
        <c:delete val="0"/>
        <c:axPos val="l"/>
        <c:numFmt formatCode="_(* #,##0_);_(* \(#,##0\);_(* &quot;-&quot;_);_(@_)" sourceLinked="1"/>
        <c:majorTickMark val="out"/>
        <c:minorTickMark val="none"/>
        <c:tickLblPos val="nextTo"/>
        <c:crossAx val="2122312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27483726696888E-2"/>
          <c:y val="3.5898434044059097E-2"/>
          <c:w val="0.91558838928917652"/>
          <c:h val="0.82618425306440912"/>
        </c:manualLayout>
      </c:layout>
      <c:lineChart>
        <c:grouping val="standard"/>
        <c:varyColors val="0"/>
        <c:ser>
          <c:idx val="0"/>
          <c:order val="0"/>
          <c:tx>
            <c:strRef>
              <c:f>Stats!$B$2</c:f>
              <c:strCache>
                <c:ptCount val="1"/>
                <c:pt idx="0">
                  <c:v>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Stats!$A$3:$A$108</c:f>
              <c:numCache>
                <c:formatCode>mmm\-yy</c:formatCode>
                <c:ptCount val="106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41287</c:v>
                </c:pt>
                <c:pt idx="70">
                  <c:v>41318</c:v>
                </c:pt>
                <c:pt idx="71">
                  <c:v>41346</c:v>
                </c:pt>
                <c:pt idx="72">
                  <c:v>41377</c:v>
                </c:pt>
                <c:pt idx="73">
                  <c:v>41407</c:v>
                </c:pt>
                <c:pt idx="74">
                  <c:v>41438</c:v>
                </c:pt>
                <c:pt idx="75">
                  <c:v>41468</c:v>
                </c:pt>
                <c:pt idx="76">
                  <c:v>41499</c:v>
                </c:pt>
                <c:pt idx="77">
                  <c:v>41530</c:v>
                </c:pt>
                <c:pt idx="78">
                  <c:v>41560</c:v>
                </c:pt>
                <c:pt idx="79">
                  <c:v>41591</c:v>
                </c:pt>
                <c:pt idx="80">
                  <c:v>41621</c:v>
                </c:pt>
                <c:pt idx="81">
                  <c:v>41652</c:v>
                </c:pt>
                <c:pt idx="82">
                  <c:v>41683</c:v>
                </c:pt>
                <c:pt idx="83">
                  <c:v>41711</c:v>
                </c:pt>
                <c:pt idx="84">
                  <c:v>41742</c:v>
                </c:pt>
                <c:pt idx="85">
                  <c:v>41772</c:v>
                </c:pt>
                <c:pt idx="86">
                  <c:v>41803</c:v>
                </c:pt>
                <c:pt idx="87">
                  <c:v>41833</c:v>
                </c:pt>
                <c:pt idx="88">
                  <c:v>41864</c:v>
                </c:pt>
                <c:pt idx="89">
                  <c:v>41895</c:v>
                </c:pt>
                <c:pt idx="90">
                  <c:v>41925</c:v>
                </c:pt>
                <c:pt idx="91">
                  <c:v>41956</c:v>
                </c:pt>
                <c:pt idx="92">
                  <c:v>41986</c:v>
                </c:pt>
                <c:pt idx="93">
                  <c:v>42017</c:v>
                </c:pt>
                <c:pt idx="94">
                  <c:v>42048</c:v>
                </c:pt>
                <c:pt idx="95">
                  <c:v>42076</c:v>
                </c:pt>
                <c:pt idx="96">
                  <c:v>42107</c:v>
                </c:pt>
                <c:pt idx="97">
                  <c:v>42137</c:v>
                </c:pt>
                <c:pt idx="98">
                  <c:v>42168</c:v>
                </c:pt>
                <c:pt idx="99">
                  <c:v>42198</c:v>
                </c:pt>
                <c:pt idx="100">
                  <c:v>42229</c:v>
                </c:pt>
                <c:pt idx="101">
                  <c:v>42260</c:v>
                </c:pt>
                <c:pt idx="102">
                  <c:v>42290</c:v>
                </c:pt>
                <c:pt idx="103">
                  <c:v>42321</c:v>
                </c:pt>
                <c:pt idx="104">
                  <c:v>42351</c:v>
                </c:pt>
                <c:pt idx="105">
                  <c:v>42382</c:v>
                </c:pt>
              </c:numCache>
            </c:numRef>
          </c:cat>
          <c:val>
            <c:numRef>
              <c:f>Stats!$B$3:$B$108</c:f>
              <c:numCache>
                <c:formatCode>#,##0</c:formatCode>
                <c:ptCount val="106"/>
                <c:pt idx="0">
                  <c:v>10346</c:v>
                </c:pt>
                <c:pt idx="1">
                  <c:v>10208</c:v>
                </c:pt>
                <c:pt idx="2">
                  <c:v>5923</c:v>
                </c:pt>
                <c:pt idx="3">
                  <c:v>10079</c:v>
                </c:pt>
                <c:pt idx="4">
                  <c:v>11236</c:v>
                </c:pt>
                <c:pt idx="5">
                  <c:v>10748</c:v>
                </c:pt>
                <c:pt idx="6">
                  <c:v>9777</c:v>
                </c:pt>
                <c:pt idx="7">
                  <c:v>9314</c:v>
                </c:pt>
                <c:pt idx="8">
                  <c:v>9353</c:v>
                </c:pt>
                <c:pt idx="9">
                  <c:v>6337</c:v>
                </c:pt>
                <c:pt idx="10">
                  <c:v>12578</c:v>
                </c:pt>
                <c:pt idx="11">
                  <c:v>11445</c:v>
                </c:pt>
                <c:pt idx="12">
                  <c:v>9237</c:v>
                </c:pt>
                <c:pt idx="13">
                  <c:v>10643</c:v>
                </c:pt>
                <c:pt idx="14">
                  <c:v>12191</c:v>
                </c:pt>
                <c:pt idx="15">
                  <c:v>10369</c:v>
                </c:pt>
                <c:pt idx="16">
                  <c:v>12881</c:v>
                </c:pt>
                <c:pt idx="17">
                  <c:v>11257</c:v>
                </c:pt>
                <c:pt idx="18">
                  <c:v>10168</c:v>
                </c:pt>
                <c:pt idx="19">
                  <c:v>11065</c:v>
                </c:pt>
                <c:pt idx="20">
                  <c:v>10516</c:v>
                </c:pt>
                <c:pt idx="21">
                  <c:v>13720</c:v>
                </c:pt>
                <c:pt idx="22">
                  <c:v>19482</c:v>
                </c:pt>
                <c:pt idx="23">
                  <c:v>18300</c:v>
                </c:pt>
                <c:pt idx="24">
                  <c:v>17098</c:v>
                </c:pt>
                <c:pt idx="25">
                  <c:v>19891</c:v>
                </c:pt>
                <c:pt idx="26">
                  <c:v>14792</c:v>
                </c:pt>
                <c:pt idx="27">
                  <c:v>14629</c:v>
                </c:pt>
                <c:pt idx="28">
                  <c:v>13249</c:v>
                </c:pt>
                <c:pt idx="29">
                  <c:v>11508</c:v>
                </c:pt>
                <c:pt idx="30">
                  <c:v>12208</c:v>
                </c:pt>
                <c:pt idx="31">
                  <c:v>13065</c:v>
                </c:pt>
                <c:pt idx="32">
                  <c:v>11316</c:v>
                </c:pt>
                <c:pt idx="33">
                  <c:v>13567</c:v>
                </c:pt>
                <c:pt idx="34">
                  <c:v>13692</c:v>
                </c:pt>
                <c:pt idx="35">
                  <c:v>11956</c:v>
                </c:pt>
                <c:pt idx="36">
                  <c:v>9738</c:v>
                </c:pt>
                <c:pt idx="37">
                  <c:v>10815</c:v>
                </c:pt>
                <c:pt idx="38">
                  <c:v>10393</c:v>
                </c:pt>
                <c:pt idx="39">
                  <c:v>11425</c:v>
                </c:pt>
                <c:pt idx="40">
                  <c:v>4670</c:v>
                </c:pt>
                <c:pt idx="41">
                  <c:v>11717</c:v>
                </c:pt>
                <c:pt idx="42">
                  <c:v>11059</c:v>
                </c:pt>
                <c:pt idx="43">
                  <c:v>9873</c:v>
                </c:pt>
                <c:pt idx="44">
                  <c:v>7293</c:v>
                </c:pt>
                <c:pt idx="45">
                  <c:v>9578</c:v>
                </c:pt>
                <c:pt idx="46">
                  <c:v>9907</c:v>
                </c:pt>
                <c:pt idx="47">
                  <c:v>10300</c:v>
                </c:pt>
                <c:pt idx="48">
                  <c:v>8087</c:v>
                </c:pt>
                <c:pt idx="49">
                  <c:v>7899</c:v>
                </c:pt>
                <c:pt idx="50">
                  <c:v>8581</c:v>
                </c:pt>
                <c:pt idx="51">
                  <c:v>14929</c:v>
                </c:pt>
                <c:pt idx="52">
                  <c:v>11297</c:v>
                </c:pt>
                <c:pt idx="53">
                  <c:v>10967</c:v>
                </c:pt>
                <c:pt idx="54">
                  <c:v>8462</c:v>
                </c:pt>
                <c:pt idx="55">
                  <c:v>8112</c:v>
                </c:pt>
                <c:pt idx="56">
                  <c:v>6256</c:v>
                </c:pt>
                <c:pt idx="57">
                  <c:v>11648</c:v>
                </c:pt>
                <c:pt idx="58">
                  <c:v>9223</c:v>
                </c:pt>
                <c:pt idx="59">
                  <c:v>7527</c:v>
                </c:pt>
                <c:pt idx="60">
                  <c:v>7216</c:v>
                </c:pt>
                <c:pt idx="61">
                  <c:v>8628</c:v>
                </c:pt>
                <c:pt idx="62">
                  <c:v>9157</c:v>
                </c:pt>
                <c:pt idx="63">
                  <c:v>9569</c:v>
                </c:pt>
                <c:pt idx="64">
                  <c:v>10306</c:v>
                </c:pt>
                <c:pt idx="65">
                  <c:v>8190</c:v>
                </c:pt>
                <c:pt idx="66">
                  <c:v>8639</c:v>
                </c:pt>
                <c:pt idx="67">
                  <c:v>8908</c:v>
                </c:pt>
                <c:pt idx="68">
                  <c:v>6308</c:v>
                </c:pt>
                <c:pt idx="69">
                  <c:v>12737</c:v>
                </c:pt>
                <c:pt idx="70">
                  <c:v>12155</c:v>
                </c:pt>
                <c:pt idx="71">
                  <c:v>12063</c:v>
                </c:pt>
                <c:pt idx="72">
                  <c:v>12709</c:v>
                </c:pt>
                <c:pt idx="73">
                  <c:v>12470</c:v>
                </c:pt>
                <c:pt idx="74">
                  <c:v>10478</c:v>
                </c:pt>
                <c:pt idx="75">
                  <c:v>13914</c:v>
                </c:pt>
                <c:pt idx="76">
                  <c:v>11743</c:v>
                </c:pt>
                <c:pt idx="77">
                  <c:v>12303</c:v>
                </c:pt>
                <c:pt idx="78">
                  <c:v>13492</c:v>
                </c:pt>
                <c:pt idx="79">
                  <c:v>12316</c:v>
                </c:pt>
                <c:pt idx="80">
                  <c:v>9035</c:v>
                </c:pt>
                <c:pt idx="81">
                  <c:v>14770</c:v>
                </c:pt>
                <c:pt idx="82">
                  <c:v>11877</c:v>
                </c:pt>
                <c:pt idx="83">
                  <c:v>10245</c:v>
                </c:pt>
                <c:pt idx="84">
                  <c:v>11982</c:v>
                </c:pt>
                <c:pt idx="85">
                  <c:v>11163</c:v>
                </c:pt>
                <c:pt idx="86">
                  <c:v>11438</c:v>
                </c:pt>
                <c:pt idx="87">
                  <c:v>13034</c:v>
                </c:pt>
                <c:pt idx="88">
                  <c:v>11745</c:v>
                </c:pt>
                <c:pt idx="89">
                  <c:v>13125</c:v>
                </c:pt>
                <c:pt idx="90">
                  <c:v>14126</c:v>
                </c:pt>
                <c:pt idx="91">
                  <c:v>12851</c:v>
                </c:pt>
                <c:pt idx="92">
                  <c:v>9972</c:v>
                </c:pt>
                <c:pt idx="93">
                  <c:v>7321</c:v>
                </c:pt>
                <c:pt idx="94">
                  <c:v>7761</c:v>
                </c:pt>
                <c:pt idx="95">
                  <c:v>20351</c:v>
                </c:pt>
                <c:pt idx="96">
                  <c:v>11836</c:v>
                </c:pt>
                <c:pt idx="97">
                  <c:v>13737</c:v>
                </c:pt>
                <c:pt idx="98">
                  <c:v>12258</c:v>
                </c:pt>
                <c:pt idx="99">
                  <c:v>13272</c:v>
                </c:pt>
                <c:pt idx="100">
                  <c:v>12585</c:v>
                </c:pt>
                <c:pt idx="101">
                  <c:v>12032</c:v>
                </c:pt>
                <c:pt idx="102">
                  <c:v>13606</c:v>
                </c:pt>
                <c:pt idx="103">
                  <c:v>13095</c:v>
                </c:pt>
                <c:pt idx="104">
                  <c:v>8370</c:v>
                </c:pt>
                <c:pt idx="105">
                  <c:v>12528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Stats!$C$2</c:f>
              <c:strCache>
                <c:ptCount val="1"/>
                <c:pt idx="0">
                  <c:v>Urban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Stats!$A$3:$A$108</c:f>
              <c:numCache>
                <c:formatCode>mmm\-yy</c:formatCode>
                <c:ptCount val="106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41287</c:v>
                </c:pt>
                <c:pt idx="70">
                  <c:v>41318</c:v>
                </c:pt>
                <c:pt idx="71">
                  <c:v>41346</c:v>
                </c:pt>
                <c:pt idx="72">
                  <c:v>41377</c:v>
                </c:pt>
                <c:pt idx="73">
                  <c:v>41407</c:v>
                </c:pt>
                <c:pt idx="74">
                  <c:v>41438</c:v>
                </c:pt>
                <c:pt idx="75">
                  <c:v>41468</c:v>
                </c:pt>
                <c:pt idx="76">
                  <c:v>41499</c:v>
                </c:pt>
                <c:pt idx="77">
                  <c:v>41530</c:v>
                </c:pt>
                <c:pt idx="78">
                  <c:v>41560</c:v>
                </c:pt>
                <c:pt idx="79">
                  <c:v>41591</c:v>
                </c:pt>
                <c:pt idx="80">
                  <c:v>41621</c:v>
                </c:pt>
                <c:pt idx="81">
                  <c:v>41652</c:v>
                </c:pt>
                <c:pt idx="82">
                  <c:v>41683</c:v>
                </c:pt>
                <c:pt idx="83">
                  <c:v>41711</c:v>
                </c:pt>
                <c:pt idx="84">
                  <c:v>41742</c:v>
                </c:pt>
                <c:pt idx="85">
                  <c:v>41772</c:v>
                </c:pt>
                <c:pt idx="86">
                  <c:v>41803</c:v>
                </c:pt>
                <c:pt idx="87">
                  <c:v>41833</c:v>
                </c:pt>
                <c:pt idx="88">
                  <c:v>41864</c:v>
                </c:pt>
                <c:pt idx="89">
                  <c:v>41895</c:v>
                </c:pt>
                <c:pt idx="90">
                  <c:v>41925</c:v>
                </c:pt>
                <c:pt idx="91">
                  <c:v>41956</c:v>
                </c:pt>
                <c:pt idx="92">
                  <c:v>41986</c:v>
                </c:pt>
                <c:pt idx="93">
                  <c:v>42017</c:v>
                </c:pt>
                <c:pt idx="94">
                  <c:v>42048</c:v>
                </c:pt>
                <c:pt idx="95">
                  <c:v>42076</c:v>
                </c:pt>
                <c:pt idx="96">
                  <c:v>42107</c:v>
                </c:pt>
                <c:pt idx="97">
                  <c:v>42137</c:v>
                </c:pt>
                <c:pt idx="98">
                  <c:v>42168</c:v>
                </c:pt>
                <c:pt idx="99">
                  <c:v>42198</c:v>
                </c:pt>
                <c:pt idx="100">
                  <c:v>42229</c:v>
                </c:pt>
                <c:pt idx="101">
                  <c:v>42260</c:v>
                </c:pt>
                <c:pt idx="102">
                  <c:v>42290</c:v>
                </c:pt>
                <c:pt idx="103">
                  <c:v>42321</c:v>
                </c:pt>
                <c:pt idx="104">
                  <c:v>42351</c:v>
                </c:pt>
                <c:pt idx="105">
                  <c:v>42382</c:v>
                </c:pt>
              </c:numCache>
            </c:numRef>
          </c:cat>
          <c:val>
            <c:numRef>
              <c:f>Stats!$C$3:$C$108</c:f>
              <c:numCache>
                <c:formatCode>#,##0</c:formatCode>
                <c:ptCount val="106"/>
                <c:pt idx="0">
                  <c:v>8020</c:v>
                </c:pt>
                <c:pt idx="1">
                  <c:v>7837</c:v>
                </c:pt>
                <c:pt idx="2">
                  <c:v>4575</c:v>
                </c:pt>
                <c:pt idx="3">
                  <c:v>8284</c:v>
                </c:pt>
                <c:pt idx="4">
                  <c:v>8202</c:v>
                </c:pt>
                <c:pt idx="5">
                  <c:v>8598</c:v>
                </c:pt>
                <c:pt idx="6">
                  <c:v>7557</c:v>
                </c:pt>
                <c:pt idx="7">
                  <c:v>7176</c:v>
                </c:pt>
                <c:pt idx="8">
                  <c:v>7063</c:v>
                </c:pt>
                <c:pt idx="9">
                  <c:v>4594</c:v>
                </c:pt>
                <c:pt idx="10">
                  <c:v>10367</c:v>
                </c:pt>
                <c:pt idx="11">
                  <c:v>9139</c:v>
                </c:pt>
                <c:pt idx="12">
                  <c:v>7277</c:v>
                </c:pt>
                <c:pt idx="13">
                  <c:v>8388</c:v>
                </c:pt>
                <c:pt idx="14">
                  <c:v>9912</c:v>
                </c:pt>
                <c:pt idx="15">
                  <c:v>8075</c:v>
                </c:pt>
                <c:pt idx="16">
                  <c:v>10205</c:v>
                </c:pt>
                <c:pt idx="17">
                  <c:v>9077</c:v>
                </c:pt>
                <c:pt idx="18">
                  <c:v>7826</c:v>
                </c:pt>
                <c:pt idx="19">
                  <c:v>8737</c:v>
                </c:pt>
                <c:pt idx="20">
                  <c:v>8512</c:v>
                </c:pt>
                <c:pt idx="21">
                  <c:v>10968</c:v>
                </c:pt>
                <c:pt idx="22">
                  <c:v>15579</c:v>
                </c:pt>
                <c:pt idx="23">
                  <c:v>14642</c:v>
                </c:pt>
                <c:pt idx="24">
                  <c:v>13829</c:v>
                </c:pt>
                <c:pt idx="25">
                  <c:v>15954</c:v>
                </c:pt>
                <c:pt idx="26">
                  <c:v>11864</c:v>
                </c:pt>
                <c:pt idx="27">
                  <c:v>12284</c:v>
                </c:pt>
                <c:pt idx="28">
                  <c:v>10716</c:v>
                </c:pt>
                <c:pt idx="29">
                  <c:v>8943</c:v>
                </c:pt>
                <c:pt idx="30">
                  <c:v>10318</c:v>
                </c:pt>
                <c:pt idx="31">
                  <c:v>10902</c:v>
                </c:pt>
                <c:pt idx="32">
                  <c:v>8176</c:v>
                </c:pt>
                <c:pt idx="33">
                  <c:v>10934</c:v>
                </c:pt>
                <c:pt idx="34">
                  <c:v>11378</c:v>
                </c:pt>
                <c:pt idx="35">
                  <c:v>9638</c:v>
                </c:pt>
                <c:pt idx="36">
                  <c:v>7863</c:v>
                </c:pt>
                <c:pt idx="37">
                  <c:v>9033</c:v>
                </c:pt>
                <c:pt idx="38">
                  <c:v>8185</c:v>
                </c:pt>
                <c:pt idx="39">
                  <c:v>8867</c:v>
                </c:pt>
                <c:pt idx="40">
                  <c:v>3530</c:v>
                </c:pt>
                <c:pt idx="41">
                  <c:v>9860</c:v>
                </c:pt>
                <c:pt idx="42">
                  <c:v>8757</c:v>
                </c:pt>
                <c:pt idx="43">
                  <c:v>8209</c:v>
                </c:pt>
                <c:pt idx="44">
                  <c:v>5781</c:v>
                </c:pt>
                <c:pt idx="45">
                  <c:v>7840</c:v>
                </c:pt>
                <c:pt idx="46">
                  <c:v>7959</c:v>
                </c:pt>
                <c:pt idx="47">
                  <c:v>8267</c:v>
                </c:pt>
                <c:pt idx="48">
                  <c:v>6789</c:v>
                </c:pt>
                <c:pt idx="49">
                  <c:v>6395</c:v>
                </c:pt>
                <c:pt idx="50">
                  <c:v>7063</c:v>
                </c:pt>
                <c:pt idx="51">
                  <c:v>10511</c:v>
                </c:pt>
                <c:pt idx="52">
                  <c:v>9334</c:v>
                </c:pt>
                <c:pt idx="53">
                  <c:v>8874</c:v>
                </c:pt>
                <c:pt idx="54">
                  <c:v>6537</c:v>
                </c:pt>
                <c:pt idx="55">
                  <c:v>6405</c:v>
                </c:pt>
                <c:pt idx="56">
                  <c:v>4968</c:v>
                </c:pt>
                <c:pt idx="57">
                  <c:v>9416</c:v>
                </c:pt>
                <c:pt idx="58">
                  <c:v>7278</c:v>
                </c:pt>
                <c:pt idx="59">
                  <c:v>5941</c:v>
                </c:pt>
                <c:pt idx="60">
                  <c:v>5700</c:v>
                </c:pt>
                <c:pt idx="61">
                  <c:v>6692</c:v>
                </c:pt>
                <c:pt idx="62">
                  <c:v>7268</c:v>
                </c:pt>
                <c:pt idx="63">
                  <c:v>7438</c:v>
                </c:pt>
                <c:pt idx="64">
                  <c:v>7661</c:v>
                </c:pt>
                <c:pt idx="65">
                  <c:v>6550</c:v>
                </c:pt>
                <c:pt idx="66">
                  <c:v>6664</c:v>
                </c:pt>
                <c:pt idx="67">
                  <c:v>6893</c:v>
                </c:pt>
                <c:pt idx="68">
                  <c:v>4736</c:v>
                </c:pt>
                <c:pt idx="69">
                  <c:v>9688</c:v>
                </c:pt>
                <c:pt idx="70">
                  <c:v>9515</c:v>
                </c:pt>
                <c:pt idx="71">
                  <c:v>9452</c:v>
                </c:pt>
                <c:pt idx="72">
                  <c:v>9255</c:v>
                </c:pt>
                <c:pt idx="73">
                  <c:v>9559</c:v>
                </c:pt>
                <c:pt idx="74">
                  <c:v>8014</c:v>
                </c:pt>
                <c:pt idx="75">
                  <c:v>10928</c:v>
                </c:pt>
                <c:pt idx="76">
                  <c:v>9096</c:v>
                </c:pt>
                <c:pt idx="77">
                  <c:v>9814</c:v>
                </c:pt>
                <c:pt idx="78">
                  <c:v>10437</c:v>
                </c:pt>
                <c:pt idx="79">
                  <c:v>9904</c:v>
                </c:pt>
                <c:pt idx="80">
                  <c:v>6793</c:v>
                </c:pt>
                <c:pt idx="81">
                  <c:v>11380</c:v>
                </c:pt>
                <c:pt idx="82">
                  <c:v>9442</c:v>
                </c:pt>
                <c:pt idx="83">
                  <c:v>7776</c:v>
                </c:pt>
                <c:pt idx="84">
                  <c:v>9232</c:v>
                </c:pt>
                <c:pt idx="85">
                  <c:v>9094</c:v>
                </c:pt>
                <c:pt idx="86">
                  <c:v>9014</c:v>
                </c:pt>
                <c:pt idx="87">
                  <c:v>10320</c:v>
                </c:pt>
                <c:pt idx="88">
                  <c:v>9627</c:v>
                </c:pt>
                <c:pt idx="89">
                  <c:v>10879</c:v>
                </c:pt>
                <c:pt idx="90">
                  <c:v>11404</c:v>
                </c:pt>
                <c:pt idx="91">
                  <c:v>10421</c:v>
                </c:pt>
                <c:pt idx="92">
                  <c:v>7685</c:v>
                </c:pt>
                <c:pt idx="93">
                  <c:v>5346</c:v>
                </c:pt>
                <c:pt idx="94">
                  <c:v>5746</c:v>
                </c:pt>
                <c:pt idx="95">
                  <c:v>14815</c:v>
                </c:pt>
                <c:pt idx="96">
                  <c:v>9164</c:v>
                </c:pt>
                <c:pt idx="97">
                  <c:v>10831</c:v>
                </c:pt>
                <c:pt idx="98">
                  <c:v>10076</c:v>
                </c:pt>
                <c:pt idx="99">
                  <c:v>10508</c:v>
                </c:pt>
                <c:pt idx="100">
                  <c:v>9807</c:v>
                </c:pt>
                <c:pt idx="101">
                  <c:v>9142</c:v>
                </c:pt>
                <c:pt idx="102">
                  <c:v>10575</c:v>
                </c:pt>
                <c:pt idx="103">
                  <c:v>10329</c:v>
                </c:pt>
                <c:pt idx="104">
                  <c:v>6625</c:v>
                </c:pt>
                <c:pt idx="105">
                  <c:v>9465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Stats!$D$2</c:f>
              <c:strCache>
                <c:ptCount val="1"/>
                <c:pt idx="0">
                  <c:v>Rural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Stats!$A$3:$A$108</c:f>
              <c:numCache>
                <c:formatCode>mmm\-yy</c:formatCode>
                <c:ptCount val="106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41287</c:v>
                </c:pt>
                <c:pt idx="70">
                  <c:v>41318</c:v>
                </c:pt>
                <c:pt idx="71">
                  <c:v>41346</c:v>
                </c:pt>
                <c:pt idx="72">
                  <c:v>41377</c:v>
                </c:pt>
                <c:pt idx="73">
                  <c:v>41407</c:v>
                </c:pt>
                <c:pt idx="74">
                  <c:v>41438</c:v>
                </c:pt>
                <c:pt idx="75">
                  <c:v>41468</c:v>
                </c:pt>
                <c:pt idx="76">
                  <c:v>41499</c:v>
                </c:pt>
                <c:pt idx="77">
                  <c:v>41530</c:v>
                </c:pt>
                <c:pt idx="78">
                  <c:v>41560</c:v>
                </c:pt>
                <c:pt idx="79">
                  <c:v>41591</c:v>
                </c:pt>
                <c:pt idx="80">
                  <c:v>41621</c:v>
                </c:pt>
                <c:pt idx="81">
                  <c:v>41652</c:v>
                </c:pt>
                <c:pt idx="82">
                  <c:v>41683</c:v>
                </c:pt>
                <c:pt idx="83">
                  <c:v>41711</c:v>
                </c:pt>
                <c:pt idx="84">
                  <c:v>41742</c:v>
                </c:pt>
                <c:pt idx="85">
                  <c:v>41772</c:v>
                </c:pt>
                <c:pt idx="86">
                  <c:v>41803</c:v>
                </c:pt>
                <c:pt idx="87">
                  <c:v>41833</c:v>
                </c:pt>
                <c:pt idx="88">
                  <c:v>41864</c:v>
                </c:pt>
                <c:pt idx="89">
                  <c:v>41895</c:v>
                </c:pt>
                <c:pt idx="90">
                  <c:v>41925</c:v>
                </c:pt>
                <c:pt idx="91">
                  <c:v>41956</c:v>
                </c:pt>
                <c:pt idx="92">
                  <c:v>41986</c:v>
                </c:pt>
                <c:pt idx="93">
                  <c:v>42017</c:v>
                </c:pt>
                <c:pt idx="94">
                  <c:v>42048</c:v>
                </c:pt>
                <c:pt idx="95">
                  <c:v>42076</c:v>
                </c:pt>
                <c:pt idx="96">
                  <c:v>42107</c:v>
                </c:pt>
                <c:pt idx="97">
                  <c:v>42137</c:v>
                </c:pt>
                <c:pt idx="98">
                  <c:v>42168</c:v>
                </c:pt>
                <c:pt idx="99">
                  <c:v>42198</c:v>
                </c:pt>
                <c:pt idx="100">
                  <c:v>42229</c:v>
                </c:pt>
                <c:pt idx="101">
                  <c:v>42260</c:v>
                </c:pt>
                <c:pt idx="102">
                  <c:v>42290</c:v>
                </c:pt>
                <c:pt idx="103">
                  <c:v>42321</c:v>
                </c:pt>
                <c:pt idx="104">
                  <c:v>42351</c:v>
                </c:pt>
                <c:pt idx="105">
                  <c:v>42382</c:v>
                </c:pt>
              </c:numCache>
            </c:numRef>
          </c:cat>
          <c:val>
            <c:numRef>
              <c:f>Stats!$D$3:$D$108</c:f>
              <c:numCache>
                <c:formatCode>#,##0</c:formatCode>
                <c:ptCount val="106"/>
                <c:pt idx="0">
                  <c:v>2326</c:v>
                </c:pt>
                <c:pt idx="1">
                  <c:v>2371</c:v>
                </c:pt>
                <c:pt idx="2">
                  <c:v>1348</c:v>
                </c:pt>
                <c:pt idx="3">
                  <c:v>1795</c:v>
                </c:pt>
                <c:pt idx="4">
                  <c:v>3034</c:v>
                </c:pt>
                <c:pt idx="5">
                  <c:v>2150</c:v>
                </c:pt>
                <c:pt idx="6">
                  <c:v>2220</c:v>
                </c:pt>
                <c:pt idx="7">
                  <c:v>2138</c:v>
                </c:pt>
                <c:pt idx="8">
                  <c:v>2290</c:v>
                </c:pt>
                <c:pt idx="9">
                  <c:v>1743</c:v>
                </c:pt>
                <c:pt idx="10">
                  <c:v>2211</c:v>
                </c:pt>
                <c:pt idx="11">
                  <c:v>2306</c:v>
                </c:pt>
                <c:pt idx="12">
                  <c:v>1960</c:v>
                </c:pt>
                <c:pt idx="13">
                  <c:v>2255</c:v>
                </c:pt>
                <c:pt idx="14">
                  <c:v>2279</c:v>
                </c:pt>
                <c:pt idx="15">
                  <c:v>2294</c:v>
                </c:pt>
                <c:pt idx="16">
                  <c:v>2676</c:v>
                </c:pt>
                <c:pt idx="17">
                  <c:v>2180</c:v>
                </c:pt>
                <c:pt idx="18">
                  <c:v>2342</c:v>
                </c:pt>
                <c:pt idx="19">
                  <c:v>2328</c:v>
                </c:pt>
                <c:pt idx="20">
                  <c:v>2004</c:v>
                </c:pt>
                <c:pt idx="21">
                  <c:v>2752</c:v>
                </c:pt>
                <c:pt idx="22">
                  <c:v>3903</c:v>
                </c:pt>
                <c:pt idx="23">
                  <c:v>3658</c:v>
                </c:pt>
                <c:pt idx="24">
                  <c:v>3269</c:v>
                </c:pt>
                <c:pt idx="25">
                  <c:v>3937</c:v>
                </c:pt>
                <c:pt idx="26">
                  <c:v>2928</c:v>
                </c:pt>
                <c:pt idx="27">
                  <c:v>2345</c:v>
                </c:pt>
                <c:pt idx="28">
                  <c:v>2533</c:v>
                </c:pt>
                <c:pt idx="29">
                  <c:v>2565</c:v>
                </c:pt>
                <c:pt idx="30">
                  <c:v>1890</c:v>
                </c:pt>
                <c:pt idx="31">
                  <c:v>2163</c:v>
                </c:pt>
                <c:pt idx="32">
                  <c:v>3140</c:v>
                </c:pt>
                <c:pt idx="33">
                  <c:v>2633</c:v>
                </c:pt>
                <c:pt idx="34">
                  <c:v>2314</c:v>
                </c:pt>
                <c:pt idx="35">
                  <c:v>2318</c:v>
                </c:pt>
                <c:pt idx="36">
                  <c:v>1875</c:v>
                </c:pt>
                <c:pt idx="37">
                  <c:v>1782</c:v>
                </c:pt>
                <c:pt idx="38">
                  <c:v>2208</c:v>
                </c:pt>
                <c:pt idx="39">
                  <c:v>2558</c:v>
                </c:pt>
                <c:pt idx="40">
                  <c:v>1140</c:v>
                </c:pt>
                <c:pt idx="41">
                  <c:v>1857</c:v>
                </c:pt>
                <c:pt idx="42">
                  <c:v>2302</c:v>
                </c:pt>
                <c:pt idx="43">
                  <c:v>1664</c:v>
                </c:pt>
                <c:pt idx="44">
                  <c:v>1512</c:v>
                </c:pt>
                <c:pt idx="45">
                  <c:v>1738</c:v>
                </c:pt>
                <c:pt idx="46">
                  <c:v>1948</c:v>
                </c:pt>
                <c:pt idx="47">
                  <c:v>2033</c:v>
                </c:pt>
                <c:pt idx="48">
                  <c:v>1298</c:v>
                </c:pt>
                <c:pt idx="49">
                  <c:v>1504</c:v>
                </c:pt>
                <c:pt idx="50">
                  <c:v>1518</c:v>
                </c:pt>
                <c:pt idx="51">
                  <c:v>4418</c:v>
                </c:pt>
                <c:pt idx="52">
                  <c:v>1963</c:v>
                </c:pt>
                <c:pt idx="53">
                  <c:v>2093</c:v>
                </c:pt>
                <c:pt idx="54">
                  <c:v>1925</c:v>
                </c:pt>
                <c:pt idx="55">
                  <c:v>1707</c:v>
                </c:pt>
                <c:pt idx="56">
                  <c:v>1288</c:v>
                </c:pt>
                <c:pt idx="57">
                  <c:v>2232</c:v>
                </c:pt>
                <c:pt idx="58">
                  <c:v>1945</c:v>
                </c:pt>
                <c:pt idx="59">
                  <c:v>1586</c:v>
                </c:pt>
                <c:pt idx="60">
                  <c:v>1516</c:v>
                </c:pt>
                <c:pt idx="61">
                  <c:v>1936</c:v>
                </c:pt>
                <c:pt idx="62">
                  <c:v>1889</c:v>
                </c:pt>
                <c:pt idx="63">
                  <c:v>2131</c:v>
                </c:pt>
                <c:pt idx="64">
                  <c:v>2645</c:v>
                </c:pt>
                <c:pt idx="65">
                  <c:v>1640</c:v>
                </c:pt>
                <c:pt idx="66">
                  <c:v>1975</c:v>
                </c:pt>
                <c:pt idx="67">
                  <c:v>2015</c:v>
                </c:pt>
                <c:pt idx="68">
                  <c:v>1572</c:v>
                </c:pt>
                <c:pt idx="69">
                  <c:v>3049</c:v>
                </c:pt>
                <c:pt idx="70">
                  <c:v>2640</c:v>
                </c:pt>
                <c:pt idx="71">
                  <c:v>2611</c:v>
                </c:pt>
                <c:pt idx="72">
                  <c:v>3454</c:v>
                </c:pt>
                <c:pt idx="73">
                  <c:v>2911</c:v>
                </c:pt>
                <c:pt idx="74">
                  <c:v>2464</c:v>
                </c:pt>
                <c:pt idx="75">
                  <c:v>2986</c:v>
                </c:pt>
                <c:pt idx="76">
                  <c:v>2647</c:v>
                </c:pt>
                <c:pt idx="77">
                  <c:v>2489</c:v>
                </c:pt>
                <c:pt idx="78">
                  <c:v>3055</c:v>
                </c:pt>
                <c:pt idx="79">
                  <c:v>2412</c:v>
                </c:pt>
                <c:pt idx="80">
                  <c:v>2242</c:v>
                </c:pt>
                <c:pt idx="81">
                  <c:v>3390</c:v>
                </c:pt>
                <c:pt idx="82">
                  <c:v>2435</c:v>
                </c:pt>
                <c:pt idx="83">
                  <c:v>2469</c:v>
                </c:pt>
                <c:pt idx="84">
                  <c:v>2750</c:v>
                </c:pt>
                <c:pt idx="85">
                  <c:v>2069</c:v>
                </c:pt>
                <c:pt idx="86">
                  <c:v>2424</c:v>
                </c:pt>
                <c:pt idx="87">
                  <c:v>2714</c:v>
                </c:pt>
                <c:pt idx="88">
                  <c:v>2118</c:v>
                </c:pt>
                <c:pt idx="89">
                  <c:v>2246</c:v>
                </c:pt>
                <c:pt idx="90">
                  <c:v>2722</c:v>
                </c:pt>
                <c:pt idx="91">
                  <c:v>2430</c:v>
                </c:pt>
                <c:pt idx="92">
                  <c:v>2287</c:v>
                </c:pt>
                <c:pt idx="93">
                  <c:v>1975</c:v>
                </c:pt>
                <c:pt idx="94">
                  <c:v>2015</c:v>
                </c:pt>
                <c:pt idx="95">
                  <c:v>5536</c:v>
                </c:pt>
                <c:pt idx="96">
                  <c:v>2672</c:v>
                </c:pt>
                <c:pt idx="97">
                  <c:v>2906</c:v>
                </c:pt>
                <c:pt idx="98">
                  <c:v>2182</c:v>
                </c:pt>
                <c:pt idx="99">
                  <c:v>2764</c:v>
                </c:pt>
                <c:pt idx="100">
                  <c:v>2778</c:v>
                </c:pt>
                <c:pt idx="101">
                  <c:v>2890</c:v>
                </c:pt>
                <c:pt idx="102">
                  <c:v>3031</c:v>
                </c:pt>
                <c:pt idx="103">
                  <c:v>2766</c:v>
                </c:pt>
                <c:pt idx="104">
                  <c:v>1745</c:v>
                </c:pt>
                <c:pt idx="105">
                  <c:v>3063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491264"/>
        <c:axId val="212505344"/>
      </c:lineChart>
      <c:dateAx>
        <c:axId val="21249126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505344"/>
        <c:crosses val="autoZero"/>
        <c:auto val="1"/>
        <c:lblOffset val="100"/>
        <c:baseTimeUnit val="months"/>
      </c:dateAx>
      <c:valAx>
        <c:axId val="21250534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491264"/>
        <c:crosses val="autoZero"/>
        <c:crossBetween val="between"/>
      </c:valAx>
    </c:plotArea>
    <c:legend>
      <c:legendPos val="r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9.3830973830974065E-2"/>
          <c:y val="4.0363718580121423E-2"/>
          <c:w val="0.22491634491634743"/>
          <c:h val="0.1698016008868457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75000"/>
      </a:schemeClr>
    </a:solidFill>
  </c:spPr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057941517101504E-2"/>
          <c:y val="2.0156702634392908E-2"/>
          <c:w val="0.90448167869356544"/>
          <c:h val="0.8561604428159351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Stats!$A$110</c:f>
              <c:strCache>
                <c:ptCount val="1"/>
                <c:pt idx="0">
                  <c:v>Average 2007</c:v>
                </c:pt>
              </c:strCache>
            </c:strRef>
          </c:tx>
          <c:invertIfNegative val="0"/>
          <c:cat>
            <c:strRef>
              <c:f>Stats!$B$2:$D$2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Stats!$B$110:$D$110</c:f>
              <c:numCache>
                <c:formatCode>#,##0</c:formatCode>
                <c:ptCount val="3"/>
                <c:pt idx="0">
                  <c:v>9664.8888888888887</c:v>
                </c:pt>
                <c:pt idx="1">
                  <c:v>7479.1111111111113</c:v>
                </c:pt>
                <c:pt idx="2">
                  <c:v>2185.7777777777778</c:v>
                </c:pt>
              </c:numCache>
            </c:numRef>
          </c:val>
        </c:ser>
        <c:ser>
          <c:idx val="1"/>
          <c:order val="1"/>
          <c:tx>
            <c:strRef>
              <c:f>Stats!$A$111</c:f>
              <c:strCache>
                <c:ptCount val="1"/>
                <c:pt idx="0">
                  <c:v>Average 2008</c:v>
                </c:pt>
              </c:strCache>
            </c:strRef>
          </c:tx>
          <c:invertIfNegative val="0"/>
          <c:cat>
            <c:strRef>
              <c:f>Stats!$B$2:$D$2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Stats!$B$111:$D$111</c:f>
              <c:numCache>
                <c:formatCode>#,##0</c:formatCode>
                <c:ptCount val="3"/>
                <c:pt idx="0">
                  <c:v>10723.916666666666</c:v>
                </c:pt>
                <c:pt idx="1">
                  <c:v>8509.0833333333339</c:v>
                </c:pt>
                <c:pt idx="2">
                  <c:v>2214.8333333333335</c:v>
                </c:pt>
              </c:numCache>
            </c:numRef>
          </c:val>
        </c:ser>
        <c:ser>
          <c:idx val="2"/>
          <c:order val="2"/>
          <c:tx>
            <c:strRef>
              <c:f>Stats!$A$112</c:f>
              <c:strCache>
                <c:ptCount val="1"/>
                <c:pt idx="0">
                  <c:v>Average 2009</c:v>
                </c:pt>
              </c:strCache>
            </c:strRef>
          </c:tx>
          <c:invertIfNegative val="0"/>
          <c:cat>
            <c:strRef>
              <c:f>Stats!$B$2:$D$2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Stats!$B$112:$D$112</c:f>
              <c:numCache>
                <c:formatCode>#,##0</c:formatCode>
                <c:ptCount val="3"/>
                <c:pt idx="0">
                  <c:v>14938.166666666666</c:v>
                </c:pt>
                <c:pt idx="1">
                  <c:v>12014.583333333334</c:v>
                </c:pt>
                <c:pt idx="2">
                  <c:v>2923.5833333333335</c:v>
                </c:pt>
              </c:numCache>
            </c:numRef>
          </c:val>
        </c:ser>
        <c:ser>
          <c:idx val="3"/>
          <c:order val="3"/>
          <c:tx>
            <c:strRef>
              <c:f>Stats!$A$113</c:f>
              <c:strCache>
                <c:ptCount val="1"/>
                <c:pt idx="0">
                  <c:v>Average 2010</c:v>
                </c:pt>
              </c:strCache>
            </c:strRef>
          </c:tx>
          <c:invertIfNegative val="0"/>
          <c:cat>
            <c:strRef>
              <c:f>Stats!$B$2:$D$2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Stats!$B$113:$D$113</c:f>
              <c:numCache>
                <c:formatCode>#,##0</c:formatCode>
                <c:ptCount val="3"/>
                <c:pt idx="0">
                  <c:v>10516.5</c:v>
                </c:pt>
                <c:pt idx="1">
                  <c:v>8502.9166666666661</c:v>
                </c:pt>
                <c:pt idx="2">
                  <c:v>2013.5833333333333</c:v>
                </c:pt>
              </c:numCache>
            </c:numRef>
          </c:val>
        </c:ser>
        <c:ser>
          <c:idx val="4"/>
          <c:order val="4"/>
          <c:tx>
            <c:strRef>
              <c:f>Stats!$A$114</c:f>
              <c:strCache>
                <c:ptCount val="1"/>
                <c:pt idx="0">
                  <c:v>Average 2011</c:v>
                </c:pt>
              </c:strCache>
            </c:strRef>
          </c:tx>
          <c:invertIfNegative val="0"/>
          <c:cat>
            <c:strRef>
              <c:f>Stats!$B$2:$D$2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Stats!$B$114:$D$114</c:f>
              <c:numCache>
                <c:formatCode>#,##0</c:formatCode>
                <c:ptCount val="3"/>
                <c:pt idx="0">
                  <c:v>9531.25</c:v>
                </c:pt>
                <c:pt idx="1">
                  <c:v>7578.5</c:v>
                </c:pt>
                <c:pt idx="2">
                  <c:v>1952.75</c:v>
                </c:pt>
              </c:numCache>
            </c:numRef>
          </c:val>
        </c:ser>
        <c:ser>
          <c:idx val="5"/>
          <c:order val="5"/>
          <c:tx>
            <c:strRef>
              <c:f>Stats!$A$115</c:f>
              <c:strCache>
                <c:ptCount val="1"/>
                <c:pt idx="0">
                  <c:v>Average 2012</c:v>
                </c:pt>
              </c:strCache>
            </c:strRef>
          </c:tx>
          <c:invertIfNegative val="0"/>
          <c:cat>
            <c:strRef>
              <c:f>Stats!$B$2:$D$2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Stats!$B$115:$D$115</c:f>
              <c:numCache>
                <c:formatCode>#,##0</c:formatCode>
                <c:ptCount val="3"/>
                <c:pt idx="0">
                  <c:v>8776.5833333333339</c:v>
                </c:pt>
                <c:pt idx="1">
                  <c:v>6853.083333333333</c:v>
                </c:pt>
                <c:pt idx="2">
                  <c:v>1923.5</c:v>
                </c:pt>
              </c:numCache>
            </c:numRef>
          </c:val>
        </c:ser>
        <c:ser>
          <c:idx val="6"/>
          <c:order val="6"/>
          <c:tx>
            <c:strRef>
              <c:f>Stats!$A$116</c:f>
              <c:strCache>
                <c:ptCount val="1"/>
                <c:pt idx="0">
                  <c:v>Average 2013</c:v>
                </c:pt>
              </c:strCache>
            </c:strRef>
          </c:tx>
          <c:invertIfNegative val="0"/>
          <c:cat>
            <c:strRef>
              <c:f>Stats!$B$2:$D$2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Stats!$B$116:$D$116</c:f>
              <c:numCache>
                <c:formatCode>#,##0</c:formatCode>
                <c:ptCount val="3"/>
                <c:pt idx="0">
                  <c:v>12117.916666666666</c:v>
                </c:pt>
                <c:pt idx="1">
                  <c:v>9371.25</c:v>
                </c:pt>
                <c:pt idx="2">
                  <c:v>2746.6666666666665</c:v>
                </c:pt>
              </c:numCache>
            </c:numRef>
          </c:val>
        </c:ser>
        <c:ser>
          <c:idx val="7"/>
          <c:order val="7"/>
          <c:tx>
            <c:strRef>
              <c:f>Stats!$A$119</c:f>
              <c:strCache>
                <c:ptCount val="1"/>
                <c:pt idx="0">
                  <c:v>Average 2016</c:v>
                </c:pt>
              </c:strCache>
            </c:strRef>
          </c:tx>
          <c:invertIfNegative val="0"/>
          <c:cat>
            <c:strRef>
              <c:f>Stats!$B$2:$D$2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Stats!$B$119:$D$119</c:f>
              <c:numCache>
                <c:formatCode>#,##0</c:formatCode>
                <c:ptCount val="3"/>
                <c:pt idx="0">
                  <c:v>12528</c:v>
                </c:pt>
                <c:pt idx="1">
                  <c:v>9465</c:v>
                </c:pt>
                <c:pt idx="2">
                  <c:v>3063</c:v>
                </c:pt>
              </c:numCache>
            </c:numRef>
          </c:val>
        </c:ser>
        <c:ser>
          <c:idx val="8"/>
          <c:order val="8"/>
          <c:tx>
            <c:strRef>
              <c:f>Stats!$A$118</c:f>
              <c:strCache>
                <c:ptCount val="1"/>
                <c:pt idx="0">
                  <c:v>Average 2015</c:v>
                </c:pt>
              </c:strCache>
            </c:strRef>
          </c:tx>
          <c:invertIfNegative val="0"/>
          <c:cat>
            <c:strRef>
              <c:f>Stats!$B$2:$D$2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Stats!$B$118:$D$118</c:f>
              <c:numCache>
                <c:formatCode>#,##0</c:formatCode>
                <c:ptCount val="3"/>
                <c:pt idx="0">
                  <c:v>12015.076923076924</c:v>
                </c:pt>
                <c:pt idx="1">
                  <c:v>9280.6923076923085</c:v>
                </c:pt>
                <c:pt idx="2">
                  <c:v>2734.3846153846152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897792"/>
        <c:axId val="212899328"/>
      </c:barChart>
      <c:catAx>
        <c:axId val="21289779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899328"/>
        <c:crosses val="autoZero"/>
        <c:auto val="1"/>
        <c:lblAlgn val="ctr"/>
        <c:lblOffset val="100"/>
        <c:noMultiLvlLbl val="0"/>
      </c:catAx>
      <c:valAx>
        <c:axId val="21289932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897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373457234294798"/>
          <c:y val="6.3945843403237945E-2"/>
          <c:w val="0.148707606066213"/>
          <c:h val="0.60384485272674249"/>
        </c:manualLayout>
      </c:layout>
      <c:overlay val="0"/>
      <c:txPr>
        <a:bodyPr/>
        <a:lstStyle/>
        <a:p>
          <a:pPr>
            <a:defRPr lang="en-ZA" sz="1190" baseline="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</c:sp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614031354188934E-2"/>
          <c:y val="3.8061059361043925E-2"/>
          <c:w val="0.86277193729162338"/>
          <c:h val="0.85526266732998268"/>
        </c:manualLayout>
      </c:layout>
      <c:lineChart>
        <c:grouping val="standard"/>
        <c:varyColors val="0"/>
        <c:ser>
          <c:idx val="0"/>
          <c:order val="0"/>
          <c:tx>
            <c:strRef>
              <c:f>Stats1!$B$2</c:f>
              <c:strCache>
                <c:ptCount val="1"/>
                <c:pt idx="0">
                  <c:v>Urban Claims as a % of 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Stats1!$A$3:$A$108</c:f>
              <c:numCache>
                <c:formatCode>mmm\-yy</c:formatCode>
                <c:ptCount val="106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41275</c:v>
                </c:pt>
                <c:pt idx="70">
                  <c:v>41306</c:v>
                </c:pt>
                <c:pt idx="71">
                  <c:v>41334</c:v>
                </c:pt>
                <c:pt idx="72">
                  <c:v>41365</c:v>
                </c:pt>
                <c:pt idx="73">
                  <c:v>41395</c:v>
                </c:pt>
                <c:pt idx="74">
                  <c:v>41426</c:v>
                </c:pt>
                <c:pt idx="75">
                  <c:v>41456</c:v>
                </c:pt>
                <c:pt idx="76">
                  <c:v>41487</c:v>
                </c:pt>
                <c:pt idx="77">
                  <c:v>41518</c:v>
                </c:pt>
                <c:pt idx="78">
                  <c:v>41548</c:v>
                </c:pt>
                <c:pt idx="79">
                  <c:v>41579</c:v>
                </c:pt>
                <c:pt idx="80">
                  <c:v>41609</c:v>
                </c:pt>
                <c:pt idx="81">
                  <c:v>41640</c:v>
                </c:pt>
                <c:pt idx="82">
                  <c:v>41671</c:v>
                </c:pt>
                <c:pt idx="83">
                  <c:v>41699</c:v>
                </c:pt>
                <c:pt idx="84">
                  <c:v>41730</c:v>
                </c:pt>
                <c:pt idx="85">
                  <c:v>41760</c:v>
                </c:pt>
                <c:pt idx="86">
                  <c:v>41791</c:v>
                </c:pt>
                <c:pt idx="87">
                  <c:v>41821</c:v>
                </c:pt>
                <c:pt idx="88">
                  <c:v>41852</c:v>
                </c:pt>
                <c:pt idx="89">
                  <c:v>41883</c:v>
                </c:pt>
                <c:pt idx="90">
                  <c:v>41913</c:v>
                </c:pt>
                <c:pt idx="91">
                  <c:v>41944</c:v>
                </c:pt>
                <c:pt idx="92">
                  <c:v>41974</c:v>
                </c:pt>
                <c:pt idx="93">
                  <c:v>42005</c:v>
                </c:pt>
                <c:pt idx="94">
                  <c:v>42036</c:v>
                </c:pt>
                <c:pt idx="95">
                  <c:v>42064</c:v>
                </c:pt>
                <c:pt idx="96">
                  <c:v>42095</c:v>
                </c:pt>
                <c:pt idx="97">
                  <c:v>42125</c:v>
                </c:pt>
                <c:pt idx="98">
                  <c:v>42156</c:v>
                </c:pt>
                <c:pt idx="99">
                  <c:v>42186</c:v>
                </c:pt>
                <c:pt idx="100">
                  <c:v>42217</c:v>
                </c:pt>
                <c:pt idx="101">
                  <c:v>42248</c:v>
                </c:pt>
                <c:pt idx="102">
                  <c:v>42278</c:v>
                </c:pt>
                <c:pt idx="103">
                  <c:v>42309</c:v>
                </c:pt>
                <c:pt idx="104">
                  <c:v>42339</c:v>
                </c:pt>
                <c:pt idx="105">
                  <c:v>42370</c:v>
                </c:pt>
              </c:numCache>
            </c:numRef>
          </c:cat>
          <c:val>
            <c:numRef>
              <c:f>Stats1!$B$3:$B$108</c:f>
              <c:numCache>
                <c:formatCode>#,##0.00</c:formatCode>
                <c:ptCount val="106"/>
                <c:pt idx="0">
                  <c:v>77.517881306785227</c:v>
                </c:pt>
                <c:pt idx="1">
                  <c:v>76.773119122257043</c:v>
                </c:pt>
                <c:pt idx="2">
                  <c:v>77.241262873543818</c:v>
                </c:pt>
                <c:pt idx="3">
                  <c:v>82.190693521182652</c:v>
                </c:pt>
                <c:pt idx="4">
                  <c:v>72.997508009967959</c:v>
                </c:pt>
                <c:pt idx="5">
                  <c:v>79.996278377372533</c:v>
                </c:pt>
                <c:pt idx="6">
                  <c:v>77.293648358392147</c:v>
                </c:pt>
                <c:pt idx="7">
                  <c:v>77.045308138286444</c:v>
                </c:pt>
                <c:pt idx="8">
                  <c:v>75.515877258633594</c:v>
                </c:pt>
                <c:pt idx="9">
                  <c:v>72.494871390247752</c:v>
                </c:pt>
                <c:pt idx="10">
                  <c:v>82.421688662744472</c:v>
                </c:pt>
                <c:pt idx="11">
                  <c:v>79.851463521188293</c:v>
                </c:pt>
                <c:pt idx="12">
                  <c:v>78.780989498755005</c:v>
                </c:pt>
                <c:pt idx="13">
                  <c:v>78.812364934698863</c:v>
                </c:pt>
                <c:pt idx="14">
                  <c:v>81.305881387909125</c:v>
                </c:pt>
                <c:pt idx="15">
                  <c:v>77.876362233580863</c:v>
                </c:pt>
                <c:pt idx="16">
                  <c:v>79.225215433584353</c:v>
                </c:pt>
                <c:pt idx="17">
                  <c:v>80.634272008528029</c:v>
                </c:pt>
                <c:pt idx="18">
                  <c:v>76.966955153422504</c:v>
                </c:pt>
                <c:pt idx="19">
                  <c:v>78.960686850429283</c:v>
                </c:pt>
                <c:pt idx="20">
                  <c:v>80.943324457968814</c:v>
                </c:pt>
                <c:pt idx="21">
                  <c:v>79.941690962099116</c:v>
                </c:pt>
                <c:pt idx="22">
                  <c:v>79.966122574684334</c:v>
                </c:pt>
                <c:pt idx="23">
                  <c:v>80.010928961748633</c:v>
                </c:pt>
                <c:pt idx="24">
                  <c:v>80.88080477248802</c:v>
                </c:pt>
                <c:pt idx="25">
                  <c:v>80.207128852244736</c:v>
                </c:pt>
                <c:pt idx="26">
                  <c:v>80.205516495402918</c:v>
                </c:pt>
                <c:pt idx="27">
                  <c:v>83.970196185658622</c:v>
                </c:pt>
                <c:pt idx="28">
                  <c:v>80.881575967997591</c:v>
                </c:pt>
                <c:pt idx="29">
                  <c:v>77.711157455682994</c:v>
                </c:pt>
                <c:pt idx="30">
                  <c:v>84.518348623853214</c:v>
                </c:pt>
                <c:pt idx="31">
                  <c:v>83.444316877152701</c:v>
                </c:pt>
                <c:pt idx="32">
                  <c:v>72.251679038529517</c:v>
                </c:pt>
                <c:pt idx="33">
                  <c:v>80.592614432077838</c:v>
                </c:pt>
                <c:pt idx="34">
                  <c:v>83.099620216184633</c:v>
                </c:pt>
                <c:pt idx="35">
                  <c:v>80.612244897959187</c:v>
                </c:pt>
                <c:pt idx="36">
                  <c:v>80.745532963647577</c:v>
                </c:pt>
                <c:pt idx="37">
                  <c:v>83.522884882108187</c:v>
                </c:pt>
                <c:pt idx="38">
                  <c:v>78.754931203694795</c:v>
                </c:pt>
                <c:pt idx="39">
                  <c:v>77.610503282275715</c:v>
                </c:pt>
                <c:pt idx="40">
                  <c:v>75.588865096359754</c:v>
                </c:pt>
                <c:pt idx="41">
                  <c:v>84.151233250832121</c:v>
                </c:pt>
                <c:pt idx="42">
                  <c:v>79.184374717424717</c:v>
                </c:pt>
                <c:pt idx="43">
                  <c:v>83.145953610857887</c:v>
                </c:pt>
                <c:pt idx="44">
                  <c:v>79.267791032496916</c:v>
                </c:pt>
                <c:pt idx="45">
                  <c:v>81.854249321361451</c:v>
                </c:pt>
                <c:pt idx="46">
                  <c:v>80.337135358837187</c:v>
                </c:pt>
                <c:pt idx="47">
                  <c:v>80.262135922330103</c:v>
                </c:pt>
                <c:pt idx="48">
                  <c:v>83.949548658340547</c:v>
                </c:pt>
                <c:pt idx="49">
                  <c:v>80.959615141157101</c:v>
                </c:pt>
                <c:pt idx="50">
                  <c:v>82.309754107912838</c:v>
                </c:pt>
                <c:pt idx="51">
                  <c:v>70.406591198338802</c:v>
                </c:pt>
                <c:pt idx="52">
                  <c:v>82.623705408515534</c:v>
                </c:pt>
                <c:pt idx="53">
                  <c:v>80.915473693808707</c:v>
                </c:pt>
                <c:pt idx="54">
                  <c:v>77.251240841408659</c:v>
                </c:pt>
                <c:pt idx="55">
                  <c:v>78.957100591715985</c:v>
                </c:pt>
                <c:pt idx="56">
                  <c:v>79.411764705882348</c:v>
                </c:pt>
                <c:pt idx="57">
                  <c:v>80.837912087912088</c:v>
                </c:pt>
                <c:pt idx="58">
                  <c:v>78.911417109400418</c:v>
                </c:pt>
                <c:pt idx="59">
                  <c:v>78.929188255613127</c:v>
                </c:pt>
                <c:pt idx="60">
                  <c:v>78.991130820399107</c:v>
                </c:pt>
                <c:pt idx="61">
                  <c:v>77.561427909133045</c:v>
                </c:pt>
                <c:pt idx="62">
                  <c:v>79.370973026100259</c:v>
                </c:pt>
                <c:pt idx="63">
                  <c:v>77.730170341728495</c:v>
                </c:pt>
                <c:pt idx="64">
                  <c:v>74.335338637686789</c:v>
                </c:pt>
                <c:pt idx="65">
                  <c:v>79.975579975579976</c:v>
                </c:pt>
                <c:pt idx="66">
                  <c:v>77.138557703437897</c:v>
                </c:pt>
                <c:pt idx="67">
                  <c:v>77.379883251010327</c:v>
                </c:pt>
                <c:pt idx="68">
                  <c:v>75.079264426125562</c:v>
                </c:pt>
                <c:pt idx="69">
                  <c:v>76.061867001648736</c:v>
                </c:pt>
                <c:pt idx="70">
                  <c:v>78.280542986425345</c:v>
                </c:pt>
                <c:pt idx="71">
                  <c:v>78.3553013346597</c:v>
                </c:pt>
                <c:pt idx="72">
                  <c:v>72.822409316232594</c:v>
                </c:pt>
                <c:pt idx="73">
                  <c:v>76.655974338412193</c:v>
                </c:pt>
                <c:pt idx="74">
                  <c:v>76.484061843863344</c:v>
                </c:pt>
                <c:pt idx="75">
                  <c:v>78.539600402472331</c:v>
                </c:pt>
                <c:pt idx="76">
                  <c:v>77.458911692071879</c:v>
                </c:pt>
                <c:pt idx="77">
                  <c:v>79.769161993009831</c:v>
                </c:pt>
                <c:pt idx="78">
                  <c:v>77.356952268010673</c:v>
                </c:pt>
                <c:pt idx="79">
                  <c:v>80.415719389412146</c:v>
                </c:pt>
                <c:pt idx="80">
                  <c:v>75.185390149418936</c:v>
                </c:pt>
                <c:pt idx="81">
                  <c:v>77.048070412999323</c:v>
                </c:pt>
                <c:pt idx="82">
                  <c:v>79.498189778563614</c:v>
                </c:pt>
                <c:pt idx="83">
                  <c:v>75.900439238653007</c:v>
                </c:pt>
                <c:pt idx="84">
                  <c:v>77.048906693373397</c:v>
                </c:pt>
                <c:pt idx="85">
                  <c:v>81.465555854161067</c:v>
                </c:pt>
                <c:pt idx="86">
                  <c:v>78.80748382584369</c:v>
                </c:pt>
                <c:pt idx="87">
                  <c:v>79.177535675924503</c:v>
                </c:pt>
                <c:pt idx="88">
                  <c:v>81.966794380587487</c:v>
                </c:pt>
                <c:pt idx="89">
                  <c:v>82.88761904761904</c:v>
                </c:pt>
                <c:pt idx="90">
                  <c:v>80.730567747416117</c:v>
                </c:pt>
                <c:pt idx="91">
                  <c:v>81.090965683604395</c:v>
                </c:pt>
                <c:pt idx="92">
                  <c:v>77.065784195748094</c:v>
                </c:pt>
                <c:pt idx="93">
                  <c:v>73.022811091380959</c:v>
                </c:pt>
                <c:pt idx="94">
                  <c:v>74.036850921273029</c:v>
                </c:pt>
                <c:pt idx="95">
                  <c:v>72.797405532897642</c:v>
                </c:pt>
                <c:pt idx="96">
                  <c:v>77.424805677593781</c:v>
                </c:pt>
                <c:pt idx="97">
                  <c:v>78.845453883671837</c:v>
                </c:pt>
                <c:pt idx="98">
                  <c:v>82.199379996736823</c:v>
                </c:pt>
                <c:pt idx="99">
                  <c:v>79.174201326100061</c:v>
                </c:pt>
                <c:pt idx="100">
                  <c:v>77.926102502979731</c:v>
                </c:pt>
                <c:pt idx="101">
                  <c:v>75.980718085106375</c:v>
                </c:pt>
                <c:pt idx="102">
                  <c:v>77.72306335440247</c:v>
                </c:pt>
                <c:pt idx="103">
                  <c:v>78.877434135166098</c:v>
                </c:pt>
                <c:pt idx="104">
                  <c:v>79.151732377538835</c:v>
                </c:pt>
                <c:pt idx="105">
                  <c:v>75.550766283524908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972096"/>
        <c:axId val="213973632"/>
      </c:lineChart>
      <c:lineChart>
        <c:grouping val="standard"/>
        <c:varyColors val="0"/>
        <c:ser>
          <c:idx val="1"/>
          <c:order val="1"/>
          <c:tx>
            <c:strRef>
              <c:f>Stats1!$C$2</c:f>
              <c:strCache>
                <c:ptCount val="1"/>
                <c:pt idx="0">
                  <c:v>Rural Claims as a % of 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Stats1!$A$3:$A$108</c:f>
              <c:numCache>
                <c:formatCode>mmm\-yy</c:formatCode>
                <c:ptCount val="106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41275</c:v>
                </c:pt>
                <c:pt idx="70">
                  <c:v>41306</c:v>
                </c:pt>
                <c:pt idx="71">
                  <c:v>41334</c:v>
                </c:pt>
                <c:pt idx="72">
                  <c:v>41365</c:v>
                </c:pt>
                <c:pt idx="73">
                  <c:v>41395</c:v>
                </c:pt>
                <c:pt idx="74">
                  <c:v>41426</c:v>
                </c:pt>
                <c:pt idx="75">
                  <c:v>41456</c:v>
                </c:pt>
                <c:pt idx="76">
                  <c:v>41487</c:v>
                </c:pt>
                <c:pt idx="77">
                  <c:v>41518</c:v>
                </c:pt>
                <c:pt idx="78">
                  <c:v>41548</c:v>
                </c:pt>
                <c:pt idx="79">
                  <c:v>41579</c:v>
                </c:pt>
                <c:pt idx="80">
                  <c:v>41609</c:v>
                </c:pt>
                <c:pt idx="81">
                  <c:v>41640</c:v>
                </c:pt>
                <c:pt idx="82">
                  <c:v>41671</c:v>
                </c:pt>
                <c:pt idx="83">
                  <c:v>41699</c:v>
                </c:pt>
                <c:pt idx="84">
                  <c:v>41730</c:v>
                </c:pt>
                <c:pt idx="85">
                  <c:v>41760</c:v>
                </c:pt>
                <c:pt idx="86">
                  <c:v>41791</c:v>
                </c:pt>
                <c:pt idx="87">
                  <c:v>41821</c:v>
                </c:pt>
                <c:pt idx="88">
                  <c:v>41852</c:v>
                </c:pt>
                <c:pt idx="89">
                  <c:v>41883</c:v>
                </c:pt>
                <c:pt idx="90">
                  <c:v>41913</c:v>
                </c:pt>
                <c:pt idx="91">
                  <c:v>41944</c:v>
                </c:pt>
                <c:pt idx="92">
                  <c:v>41974</c:v>
                </c:pt>
                <c:pt idx="93">
                  <c:v>42005</c:v>
                </c:pt>
                <c:pt idx="94">
                  <c:v>42036</c:v>
                </c:pt>
                <c:pt idx="95">
                  <c:v>42064</c:v>
                </c:pt>
                <c:pt idx="96">
                  <c:v>42095</c:v>
                </c:pt>
                <c:pt idx="97">
                  <c:v>42125</c:v>
                </c:pt>
                <c:pt idx="98">
                  <c:v>42156</c:v>
                </c:pt>
                <c:pt idx="99">
                  <c:v>42186</c:v>
                </c:pt>
                <c:pt idx="100">
                  <c:v>42217</c:v>
                </c:pt>
                <c:pt idx="101">
                  <c:v>42248</c:v>
                </c:pt>
                <c:pt idx="102">
                  <c:v>42278</c:v>
                </c:pt>
                <c:pt idx="103">
                  <c:v>42309</c:v>
                </c:pt>
                <c:pt idx="104">
                  <c:v>42339</c:v>
                </c:pt>
                <c:pt idx="105">
                  <c:v>42370</c:v>
                </c:pt>
              </c:numCache>
            </c:numRef>
          </c:cat>
          <c:val>
            <c:numRef>
              <c:f>Stats1!$C$3:$C$108</c:f>
              <c:numCache>
                <c:formatCode>#,##0.00</c:formatCode>
                <c:ptCount val="106"/>
                <c:pt idx="0">
                  <c:v>22.482118693214769</c:v>
                </c:pt>
                <c:pt idx="1">
                  <c:v>23.226880877742946</c:v>
                </c:pt>
                <c:pt idx="2">
                  <c:v>22.75873712645619</c:v>
                </c:pt>
                <c:pt idx="3">
                  <c:v>17.809306478817344</c:v>
                </c:pt>
                <c:pt idx="4">
                  <c:v>27.002491990032041</c:v>
                </c:pt>
                <c:pt idx="5">
                  <c:v>20.003721622627467</c:v>
                </c:pt>
                <c:pt idx="6">
                  <c:v>22.706351641607856</c:v>
                </c:pt>
                <c:pt idx="7">
                  <c:v>22.954691861713549</c:v>
                </c:pt>
                <c:pt idx="8">
                  <c:v>24.484122741366406</c:v>
                </c:pt>
                <c:pt idx="9">
                  <c:v>27.505128609752248</c:v>
                </c:pt>
                <c:pt idx="10">
                  <c:v>17.578311337255524</c:v>
                </c:pt>
                <c:pt idx="11">
                  <c:v>20.148536478811707</c:v>
                </c:pt>
                <c:pt idx="12">
                  <c:v>21.219010501244991</c:v>
                </c:pt>
                <c:pt idx="13">
                  <c:v>21.187635065301137</c:v>
                </c:pt>
                <c:pt idx="14">
                  <c:v>18.694118612090886</c:v>
                </c:pt>
                <c:pt idx="15">
                  <c:v>22.123637766419137</c:v>
                </c:pt>
                <c:pt idx="16">
                  <c:v>20.774784566415651</c:v>
                </c:pt>
                <c:pt idx="17">
                  <c:v>19.365727991471974</c:v>
                </c:pt>
                <c:pt idx="18">
                  <c:v>23.033044846577496</c:v>
                </c:pt>
                <c:pt idx="19">
                  <c:v>21.039313149570717</c:v>
                </c:pt>
                <c:pt idx="20">
                  <c:v>19.05667554203119</c:v>
                </c:pt>
                <c:pt idx="21">
                  <c:v>20.058309037900873</c:v>
                </c:pt>
                <c:pt idx="22">
                  <c:v>20.033877425315676</c:v>
                </c:pt>
                <c:pt idx="23">
                  <c:v>19.989071038251367</c:v>
                </c:pt>
                <c:pt idx="24">
                  <c:v>19.119195227511991</c:v>
                </c:pt>
                <c:pt idx="25">
                  <c:v>19.792871147755267</c:v>
                </c:pt>
                <c:pt idx="26">
                  <c:v>19.794483504597078</c:v>
                </c:pt>
                <c:pt idx="27">
                  <c:v>16.029803814341374</c:v>
                </c:pt>
                <c:pt idx="28">
                  <c:v>19.118424032002416</c:v>
                </c:pt>
                <c:pt idx="29">
                  <c:v>22.288842544316996</c:v>
                </c:pt>
                <c:pt idx="30">
                  <c:v>15.481651376146788</c:v>
                </c:pt>
                <c:pt idx="31">
                  <c:v>16.555683122847302</c:v>
                </c:pt>
                <c:pt idx="32">
                  <c:v>27.748320961470483</c:v>
                </c:pt>
                <c:pt idx="33">
                  <c:v>19.407385567922162</c:v>
                </c:pt>
                <c:pt idx="34">
                  <c:v>16.900379783815367</c:v>
                </c:pt>
                <c:pt idx="35">
                  <c:v>19.387755102040817</c:v>
                </c:pt>
                <c:pt idx="36">
                  <c:v>19.254467036352434</c:v>
                </c:pt>
                <c:pt idx="37">
                  <c:v>16.477115117891817</c:v>
                </c:pt>
                <c:pt idx="38">
                  <c:v>21.245068796305205</c:v>
                </c:pt>
                <c:pt idx="39">
                  <c:v>22.389496717724288</c:v>
                </c:pt>
                <c:pt idx="40">
                  <c:v>24.411134903640257</c:v>
                </c:pt>
                <c:pt idx="41">
                  <c:v>15.848766749167876</c:v>
                </c:pt>
                <c:pt idx="42">
                  <c:v>20.815625282575279</c:v>
                </c:pt>
                <c:pt idx="43">
                  <c:v>16.854046389142106</c:v>
                </c:pt>
                <c:pt idx="44">
                  <c:v>20.732208967503084</c:v>
                </c:pt>
                <c:pt idx="45">
                  <c:v>18.145750678638546</c:v>
                </c:pt>
                <c:pt idx="46">
                  <c:v>19.662864641162813</c:v>
                </c:pt>
                <c:pt idx="47">
                  <c:v>19.737864077669904</c:v>
                </c:pt>
                <c:pt idx="48">
                  <c:v>16.050451341659453</c:v>
                </c:pt>
                <c:pt idx="49">
                  <c:v>19.040384858842891</c:v>
                </c:pt>
                <c:pt idx="50">
                  <c:v>17.690245892087169</c:v>
                </c:pt>
                <c:pt idx="51">
                  <c:v>29.593408801661198</c:v>
                </c:pt>
                <c:pt idx="52">
                  <c:v>17.376294591484466</c:v>
                </c:pt>
                <c:pt idx="53">
                  <c:v>19.0845263061913</c:v>
                </c:pt>
                <c:pt idx="54">
                  <c:v>22.748759158591351</c:v>
                </c:pt>
                <c:pt idx="55">
                  <c:v>21.042899408284025</c:v>
                </c:pt>
                <c:pt idx="56">
                  <c:v>20.588235294117645</c:v>
                </c:pt>
                <c:pt idx="57">
                  <c:v>19.162087912087912</c:v>
                </c:pt>
                <c:pt idx="58">
                  <c:v>21.088582890599589</c:v>
                </c:pt>
                <c:pt idx="59">
                  <c:v>21.070811744386873</c:v>
                </c:pt>
                <c:pt idx="60">
                  <c:v>21.008869179600886</c:v>
                </c:pt>
                <c:pt idx="61">
                  <c:v>22.438572090866945</c:v>
                </c:pt>
                <c:pt idx="62">
                  <c:v>20.629026973899752</c:v>
                </c:pt>
                <c:pt idx="63">
                  <c:v>22.269829658271501</c:v>
                </c:pt>
                <c:pt idx="64">
                  <c:v>25.664661362313218</c:v>
                </c:pt>
                <c:pt idx="65">
                  <c:v>20.024420024420024</c:v>
                </c:pt>
                <c:pt idx="66">
                  <c:v>22.8614422965621</c:v>
                </c:pt>
                <c:pt idx="67">
                  <c:v>22.620116748989673</c:v>
                </c:pt>
                <c:pt idx="68">
                  <c:v>24.920735573874445</c:v>
                </c:pt>
                <c:pt idx="69">
                  <c:v>23.938132998351261</c:v>
                </c:pt>
                <c:pt idx="70">
                  <c:v>21.719457013574662</c:v>
                </c:pt>
                <c:pt idx="71">
                  <c:v>21.644698665340297</c:v>
                </c:pt>
                <c:pt idx="72">
                  <c:v>27.177590683767409</c:v>
                </c:pt>
                <c:pt idx="73">
                  <c:v>23.344025661587811</c:v>
                </c:pt>
                <c:pt idx="74">
                  <c:v>23.515938156136666</c:v>
                </c:pt>
                <c:pt idx="75">
                  <c:v>21.460399597527672</c:v>
                </c:pt>
                <c:pt idx="76">
                  <c:v>22.541088307928128</c:v>
                </c:pt>
                <c:pt idx="77">
                  <c:v>20.230838006990165</c:v>
                </c:pt>
                <c:pt idx="78">
                  <c:v>22.643047731989327</c:v>
                </c:pt>
                <c:pt idx="79">
                  <c:v>19.584280610587854</c:v>
                </c:pt>
                <c:pt idx="80">
                  <c:v>24.814609850581075</c:v>
                </c:pt>
                <c:pt idx="81">
                  <c:v>22.951929587000677</c:v>
                </c:pt>
                <c:pt idx="82">
                  <c:v>20.50181022143639</c:v>
                </c:pt>
                <c:pt idx="83">
                  <c:v>24.099560761347</c:v>
                </c:pt>
                <c:pt idx="84">
                  <c:v>22.951093306626607</c:v>
                </c:pt>
                <c:pt idx="85">
                  <c:v>18.534444145838933</c:v>
                </c:pt>
                <c:pt idx="86">
                  <c:v>21.192516174156321</c:v>
                </c:pt>
                <c:pt idx="87">
                  <c:v>20.822464324075497</c:v>
                </c:pt>
                <c:pt idx="88">
                  <c:v>18.033205619412517</c:v>
                </c:pt>
                <c:pt idx="89">
                  <c:v>17.112380952380953</c:v>
                </c:pt>
                <c:pt idx="90">
                  <c:v>19.269432252583886</c:v>
                </c:pt>
                <c:pt idx="91">
                  <c:v>18.909034316395612</c:v>
                </c:pt>
                <c:pt idx="92">
                  <c:v>22.934215804251906</c:v>
                </c:pt>
                <c:pt idx="93">
                  <c:v>26.977188908619041</c:v>
                </c:pt>
                <c:pt idx="94">
                  <c:v>25.963149078726964</c:v>
                </c:pt>
                <c:pt idx="95">
                  <c:v>27.202594467102355</c:v>
                </c:pt>
                <c:pt idx="96">
                  <c:v>22.575194322406219</c:v>
                </c:pt>
                <c:pt idx="97">
                  <c:v>21.154546116328167</c:v>
                </c:pt>
                <c:pt idx="98">
                  <c:v>17.800620003263177</c:v>
                </c:pt>
                <c:pt idx="99">
                  <c:v>20.825798673899939</c:v>
                </c:pt>
                <c:pt idx="100">
                  <c:v>22.073897497020262</c:v>
                </c:pt>
                <c:pt idx="101">
                  <c:v>24.019281914893618</c:v>
                </c:pt>
                <c:pt idx="102">
                  <c:v>22.27693664559753</c:v>
                </c:pt>
                <c:pt idx="103">
                  <c:v>21.122565864833906</c:v>
                </c:pt>
                <c:pt idx="104">
                  <c:v>20.848267622461169</c:v>
                </c:pt>
                <c:pt idx="105">
                  <c:v>24.449233716475096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989248"/>
        <c:axId val="213987712"/>
      </c:lineChart>
      <c:dateAx>
        <c:axId val="21397209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13973632"/>
        <c:crosses val="autoZero"/>
        <c:auto val="1"/>
        <c:lblOffset val="100"/>
        <c:baseTimeUnit val="months"/>
      </c:dateAx>
      <c:valAx>
        <c:axId val="213973632"/>
        <c:scaling>
          <c:orientation val="minMax"/>
          <c:min val="65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3972096"/>
        <c:crosses val="autoZero"/>
        <c:crossBetween val="between"/>
      </c:valAx>
      <c:valAx>
        <c:axId val="213987712"/>
        <c:scaling>
          <c:orientation val="minMax"/>
          <c:min val="15"/>
        </c:scaling>
        <c:delete val="0"/>
        <c:axPos val="r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3989248"/>
        <c:crosses val="max"/>
        <c:crossBetween val="between"/>
      </c:valAx>
      <c:dateAx>
        <c:axId val="213989248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one"/>
        <c:crossAx val="213987712"/>
        <c:crosses val="autoZero"/>
        <c:auto val="1"/>
        <c:lblOffset val="100"/>
        <c:baseTimeUnit val="months"/>
      </c:dateAx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9.9477477477477524E-2"/>
          <c:y val="2.3361066794755227E-2"/>
          <c:w val="0.41043243243243244"/>
          <c:h val="0.10505686789151356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601904358227051"/>
          <c:y val="3.1180902480398842E-2"/>
          <c:w val="0.86721513259119642"/>
          <c:h val="0.8420591167359117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Stats1!$B$110</c:f>
              <c:strCache>
                <c:ptCount val="1"/>
                <c:pt idx="0">
                  <c:v>Urban Claims as a % of Total Claims</c:v>
                </c:pt>
              </c:strCache>
            </c:strRef>
          </c:tx>
          <c:invertIfNegative val="0"/>
          <c:cat>
            <c:strRef>
              <c:f>Stats1!$A$111:$A$120</c:f>
              <c:strCache>
                <c:ptCount val="10"/>
                <c:pt idx="0">
                  <c:v>Average 2007</c:v>
                </c:pt>
                <c:pt idx="1">
                  <c:v>Average 2008</c:v>
                </c:pt>
                <c:pt idx="2">
                  <c:v>Average 2009</c:v>
                </c:pt>
                <c:pt idx="3">
                  <c:v>Average 2010</c:v>
                </c:pt>
                <c:pt idx="4">
                  <c:v>Average 2011</c:v>
                </c:pt>
                <c:pt idx="5">
                  <c:v>Average 2012</c:v>
                </c:pt>
                <c:pt idx="6">
                  <c:v>Average 2013</c:v>
                </c:pt>
                <c:pt idx="7">
                  <c:v>Average 2014</c:v>
                </c:pt>
                <c:pt idx="8">
                  <c:v>Average 2015</c:v>
                </c:pt>
                <c:pt idx="9">
                  <c:v>Average 2016</c:v>
                </c:pt>
              </c:strCache>
            </c:strRef>
          </c:cat>
          <c:val>
            <c:numRef>
              <c:f>Stats1!$B$111:$B$120</c:f>
              <c:numCache>
                <c:formatCode>#,##0.00</c:formatCode>
                <c:ptCount val="10"/>
                <c:pt idx="0">
                  <c:v>77.39684188515794</c:v>
                </c:pt>
                <c:pt idx="1">
                  <c:v>79.022839627754777</c:v>
                </c:pt>
                <c:pt idx="2">
                  <c:v>80.332455563961858</c:v>
                </c:pt>
                <c:pt idx="3">
                  <c:v>80.523045798826615</c:v>
                </c:pt>
                <c:pt idx="4">
                  <c:v>79.936526245800778</c:v>
                </c:pt>
                <c:pt idx="5">
                  <c:v>78.020070295343928</c:v>
                </c:pt>
                <c:pt idx="6">
                  <c:v>77.28215772630314</c:v>
                </c:pt>
                <c:pt idx="7">
                  <c:v>79.390659377874485</c:v>
                </c:pt>
                <c:pt idx="8">
                  <c:v>77.263329907070627</c:v>
                </c:pt>
                <c:pt idx="9">
                  <c:v>75.550766283524908</c:v>
                </c:pt>
              </c:numCache>
            </c:numRef>
          </c:val>
        </c:ser>
        <c:ser>
          <c:idx val="1"/>
          <c:order val="1"/>
          <c:tx>
            <c:strRef>
              <c:f>Stats1!$C$110</c:f>
              <c:strCache>
                <c:ptCount val="1"/>
                <c:pt idx="0">
                  <c:v>Rural Claims as a % of Total Claims</c:v>
                </c:pt>
              </c:strCache>
            </c:strRef>
          </c:tx>
          <c:invertIfNegative val="0"/>
          <c:cat>
            <c:strRef>
              <c:f>Stats1!$A$111:$A$120</c:f>
              <c:strCache>
                <c:ptCount val="10"/>
                <c:pt idx="0">
                  <c:v>Average 2007</c:v>
                </c:pt>
                <c:pt idx="1">
                  <c:v>Average 2008</c:v>
                </c:pt>
                <c:pt idx="2">
                  <c:v>Average 2009</c:v>
                </c:pt>
                <c:pt idx="3">
                  <c:v>Average 2010</c:v>
                </c:pt>
                <c:pt idx="4">
                  <c:v>Average 2011</c:v>
                </c:pt>
                <c:pt idx="5">
                  <c:v>Average 2012</c:v>
                </c:pt>
                <c:pt idx="6">
                  <c:v>Average 2013</c:v>
                </c:pt>
                <c:pt idx="7">
                  <c:v>Average 2014</c:v>
                </c:pt>
                <c:pt idx="8">
                  <c:v>Average 2015</c:v>
                </c:pt>
                <c:pt idx="9">
                  <c:v>Average 2016</c:v>
                </c:pt>
              </c:strCache>
            </c:strRef>
          </c:cat>
          <c:val>
            <c:numRef>
              <c:f>Stats1!$C$111:$C$120</c:f>
              <c:numCache>
                <c:formatCode>#,##0.00</c:formatCode>
                <c:ptCount val="10"/>
                <c:pt idx="0">
                  <c:v>22.60315811484206</c:v>
                </c:pt>
                <c:pt idx="1">
                  <c:v>20.977160372245226</c:v>
                </c:pt>
                <c:pt idx="2">
                  <c:v>19.667544436038138</c:v>
                </c:pt>
                <c:pt idx="3">
                  <c:v>19.476954201173388</c:v>
                </c:pt>
                <c:pt idx="4">
                  <c:v>20.063473754199229</c:v>
                </c:pt>
                <c:pt idx="5">
                  <c:v>21.979929704656072</c:v>
                </c:pt>
                <c:pt idx="6">
                  <c:v>22.71784227369686</c:v>
                </c:pt>
                <c:pt idx="7">
                  <c:v>20.609340622125526</c:v>
                </c:pt>
                <c:pt idx="8">
                  <c:v>22.736670092929359</c:v>
                </c:pt>
                <c:pt idx="9">
                  <c:v>24.449233716475096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012672"/>
        <c:axId val="214014208"/>
      </c:barChart>
      <c:catAx>
        <c:axId val="2140126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4014208"/>
        <c:crosses val="autoZero"/>
        <c:auto val="1"/>
        <c:lblAlgn val="ctr"/>
        <c:lblOffset val="100"/>
        <c:noMultiLvlLbl val="0"/>
      </c:catAx>
      <c:valAx>
        <c:axId val="21401420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4012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160676590697829"/>
          <c:y val="4.4678672544926114E-2"/>
          <c:w val="0.3835031669405774"/>
          <c:h val="0.13088092143821817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spPr>
    <a:solidFill>
      <a:srgbClr val="F79646">
        <a:lumMod val="75000"/>
      </a:srgbClr>
    </a:solidFill>
  </c:spPr>
  <c:printSettings>
    <c:headerFooter/>
    <c:pageMargins b="0.75000000000000644" l="0.70000000000000062" r="0.70000000000000062" t="0.750000000000006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254002</xdr:colOff>
      <xdr:row>2</xdr:row>
      <xdr:rowOff>74083</xdr:rowOff>
    </xdr:from>
    <xdr:to>
      <xdr:col>10</xdr:col>
      <xdr:colOff>349252</xdr:colOff>
      <xdr:row>43</xdr:row>
      <xdr:rowOff>31749</xdr:rowOff>
    </xdr:to>
    <xdr:pic>
      <xdr:nvPicPr>
        <xdr:cNvPr id="5" name="Picture 4" descr="kzn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8182" t="325" r="23140" b="264"/>
        <a:stretch>
          <a:fillRect/>
        </a:stretch>
      </xdr:blipFill>
      <xdr:spPr>
        <a:xfrm>
          <a:off x="254002" y="391583"/>
          <a:ext cx="6233583" cy="646641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295274</xdr:colOff>
      <xdr:row>46</xdr:row>
      <xdr:rowOff>166686</xdr:rowOff>
    </xdr:from>
    <xdr:to>
      <xdr:col>22</xdr:col>
      <xdr:colOff>123824</xdr:colOff>
      <xdr:row>77</xdr:row>
      <xdr:rowOff>57149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19050</xdr:rowOff>
    </xdr:from>
    <xdr:to>
      <xdr:col>17</xdr:col>
      <xdr:colOff>419100</xdr:colOff>
      <xdr:row>33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130</xdr:row>
      <xdr:rowOff>9525</xdr:rowOff>
    </xdr:from>
    <xdr:to>
      <xdr:col>9</xdr:col>
      <xdr:colOff>180975</xdr:colOff>
      <xdr:row>153</xdr:row>
      <xdr:rowOff>142875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2</xdr:row>
      <xdr:rowOff>47624</xdr:rowOff>
    </xdr:from>
    <xdr:to>
      <xdr:col>15</xdr:col>
      <xdr:colOff>152400</xdr:colOff>
      <xdr:row>29</xdr:row>
      <xdr:rowOff>47624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138</xdr:row>
      <xdr:rowOff>66673</xdr:rowOff>
    </xdr:from>
    <xdr:to>
      <xdr:col>7</xdr:col>
      <xdr:colOff>485776</xdr:colOff>
      <xdr:row>171</xdr:row>
      <xdr:rowOff>38100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32"/>
  <sheetViews>
    <sheetView tabSelected="1" zoomScale="80" zoomScaleNormal="80" workbookViewId="0">
      <selection activeCell="N22" sqref="N22"/>
    </sheetView>
  </sheetViews>
  <sheetFormatPr defaultRowHeight="12.75" x14ac:dyDescent="0.2"/>
  <cols>
    <col min="11" max="11" width="6.28515625" customWidth="1"/>
    <col min="12" max="12" width="4.28515625" customWidth="1"/>
    <col min="13" max="13" width="15.28515625" style="89" bestFit="1" customWidth="1"/>
    <col min="14" max="21" width="11.140625" style="89" customWidth="1"/>
    <col min="22" max="26" width="11.140625" style="18" customWidth="1"/>
    <col min="27" max="28" width="11.140625" style="89" customWidth="1"/>
    <col min="29" max="29" width="15.5703125" bestFit="1" customWidth="1"/>
    <col min="31" max="31" width="15.28515625" customWidth="1"/>
    <col min="32" max="32" width="11.140625" bestFit="1" customWidth="1"/>
    <col min="33" max="33" width="12.7109375" bestFit="1" customWidth="1"/>
  </cols>
  <sheetData>
    <row r="2" spans="1:28" x14ac:dyDescent="0.2">
      <c r="A2" s="81"/>
      <c r="L2" s="5"/>
      <c r="M2" s="87"/>
      <c r="N2" s="87">
        <v>2007</v>
      </c>
      <c r="O2" s="87">
        <v>2008</v>
      </c>
      <c r="P2" s="87">
        <v>2009</v>
      </c>
      <c r="Q2" s="87">
        <v>2010</v>
      </c>
      <c r="R2" s="87">
        <v>2011</v>
      </c>
      <c r="S2" s="87">
        <v>2012</v>
      </c>
      <c r="T2" s="87">
        <v>2013</v>
      </c>
      <c r="U2" s="87">
        <v>2014</v>
      </c>
      <c r="V2" s="87">
        <v>2015</v>
      </c>
      <c r="W2" s="87"/>
      <c r="X2" s="87"/>
      <c r="Y2" s="87"/>
      <c r="Z2" s="87"/>
      <c r="AA2" s="87"/>
      <c r="AB2" s="87"/>
    </row>
    <row r="3" spans="1:28" x14ac:dyDescent="0.2">
      <c r="L3" s="82"/>
      <c r="M3" s="101" t="str">
        <f>'UIF Appl'!A4</f>
        <v>Dundee</v>
      </c>
      <c r="N3" s="88">
        <f>SUM('UIF Appl'!B4:J4)/9*12</f>
        <v>1045.3333333333335</v>
      </c>
      <c r="O3" s="88">
        <f>SUM('UIF Appl'!K4:V4)</f>
        <v>794</v>
      </c>
      <c r="P3" s="88">
        <f>SUM('UIF Appl'!W4:AH4)</f>
        <v>1111</v>
      </c>
      <c r="Q3" s="88">
        <f>SUM('UIF Appl'!AI4:AT4)</f>
        <v>1540</v>
      </c>
      <c r="R3" s="88">
        <f>SUM('UIF Appl'!AU4:BF4)</f>
        <v>1303</v>
      </c>
      <c r="S3" s="88">
        <f>SUM('UIF Appl'!BG4:BR4)</f>
        <v>1684</v>
      </c>
      <c r="T3" s="88">
        <f>SUM('UIF Appl'!BS4:CD4)</f>
        <v>2554</v>
      </c>
      <c r="U3" s="88">
        <f>SUM('UIF Appl'!CE4:CP4)</f>
        <v>2372</v>
      </c>
      <c r="V3" s="88">
        <f>SUM('UIF Appl'!CQ4:CZ4)/COUNTA('UIF Appl'!CQ4:CZ4)*12</f>
        <v>2200.8000000000002</v>
      </c>
      <c r="W3" s="88"/>
      <c r="X3" s="88"/>
      <c r="Y3" s="88"/>
      <c r="Z3" s="88"/>
      <c r="AA3" s="88"/>
      <c r="AB3" s="88"/>
    </row>
    <row r="4" spans="1:28" x14ac:dyDescent="0.2">
      <c r="L4" s="5"/>
      <c r="M4" s="101" t="str">
        <f>'UIF Appl'!A5</f>
        <v>Durban</v>
      </c>
      <c r="N4" s="88">
        <f>SUM('UIF Appl'!B5:J5)/9*12</f>
        <v>19841.333333333332</v>
      </c>
      <c r="O4" s="88">
        <f>SUM('UIF Appl'!K5:V5)</f>
        <v>24333</v>
      </c>
      <c r="P4" s="88">
        <f>SUM('UIF Appl'!W5:AH5)</f>
        <v>34766</v>
      </c>
      <c r="Q4" s="88">
        <f>SUM('UIF Appl'!AI5:AT5)</f>
        <v>26946</v>
      </c>
      <c r="R4" s="88">
        <f>SUM('UIF Appl'!AU5:BF5)</f>
        <v>23831</v>
      </c>
      <c r="S4" s="88">
        <f>SUM('UIF Appl'!BG5:BR5)</f>
        <v>23106</v>
      </c>
      <c r="T4" s="88">
        <f>SUM('UIF Appl'!BS5:CD5)</f>
        <v>32954</v>
      </c>
      <c r="U4" s="88">
        <f>SUM('UIF Appl'!CE5:CP5)</f>
        <v>35445</v>
      </c>
      <c r="V4" s="88">
        <f>SUM('UIF Appl'!CQ5:CZ5)/COUNTA('UIF Appl'!CQ5:CZ5)*12</f>
        <v>39672</v>
      </c>
      <c r="W4" s="88"/>
      <c r="X4" s="88"/>
      <c r="Y4" s="88"/>
      <c r="Z4" s="88"/>
      <c r="AA4" s="88"/>
      <c r="AB4" s="88"/>
    </row>
    <row r="5" spans="1:28" x14ac:dyDescent="0.2">
      <c r="L5" s="5"/>
      <c r="M5" s="101" t="str">
        <f>'UIF Appl'!A6</f>
        <v>Estcourt</v>
      </c>
      <c r="N5" s="88">
        <f>SUM('UIF Appl'!B6:J6)/9*12</f>
        <v>2608</v>
      </c>
      <c r="O5" s="88">
        <f>SUM('UIF Appl'!K6:V6)</f>
        <v>2230</v>
      </c>
      <c r="P5" s="88">
        <f>SUM('UIF Appl'!W6:AH6)</f>
        <v>2491</v>
      </c>
      <c r="Q5" s="88">
        <f>SUM('UIF Appl'!AI6:AT6)</f>
        <v>2262</v>
      </c>
      <c r="R5" s="88">
        <f>SUM('UIF Appl'!AU6:BF6)</f>
        <v>4827</v>
      </c>
      <c r="S5" s="88">
        <f>SUM('UIF Appl'!BG6:BR6)</f>
        <v>3150</v>
      </c>
      <c r="T5" s="88">
        <f>SUM('UIF Appl'!BS6:CD6)</f>
        <v>3619</v>
      </c>
      <c r="U5" s="88">
        <f>SUM('UIF Appl'!CE6:CP6)</f>
        <v>2685</v>
      </c>
      <c r="V5" s="88">
        <f>SUM('UIF Appl'!CQ6:CZ6)/COUNTA('UIF Appl'!CQ6:CZ6)*12</f>
        <v>3283.2000000000003</v>
      </c>
      <c r="W5" s="88"/>
      <c r="X5" s="88"/>
      <c r="Y5" s="88"/>
      <c r="Z5" s="88"/>
      <c r="AA5" s="88"/>
      <c r="AB5" s="88"/>
    </row>
    <row r="6" spans="1:28" x14ac:dyDescent="0.2">
      <c r="L6" s="5"/>
      <c r="M6" s="101" t="str">
        <f>'UIF Appl'!A7</f>
        <v>Kokstad</v>
      </c>
      <c r="N6" s="88">
        <f>SUM('UIF Appl'!B7:J7)/9*12</f>
        <v>3281.3333333333335</v>
      </c>
      <c r="O6" s="88">
        <f>SUM('UIF Appl'!K7:V7)</f>
        <v>2522</v>
      </c>
      <c r="P6" s="88">
        <f>SUM('UIF Appl'!W7:AH7)</f>
        <v>2979</v>
      </c>
      <c r="Q6" s="88">
        <f>SUM('UIF Appl'!AI7:AT7)</f>
        <v>1843</v>
      </c>
      <c r="R6" s="88">
        <f>SUM('UIF Appl'!AU7:BF7)</f>
        <v>1749</v>
      </c>
      <c r="S6" s="88">
        <f>SUM('UIF Appl'!BG7:BR7)</f>
        <v>1945</v>
      </c>
      <c r="T6" s="88">
        <f>SUM('UIF Appl'!BS7:CD7)</f>
        <v>3432</v>
      </c>
      <c r="U6" s="88">
        <f>SUM('UIF Appl'!CE7:CP7)</f>
        <v>2961</v>
      </c>
      <c r="V6" s="88">
        <f>SUM('UIF Appl'!CQ7:CZ7)/COUNTA('UIF Appl'!CQ7:CZ7)*12</f>
        <v>3464.3999999999996</v>
      </c>
      <c r="W6" s="88"/>
      <c r="X6" s="88"/>
      <c r="Y6" s="88"/>
      <c r="Z6" s="88"/>
      <c r="AA6" s="88"/>
      <c r="AB6" s="88"/>
    </row>
    <row r="7" spans="1:28" x14ac:dyDescent="0.2">
      <c r="L7" s="5"/>
      <c r="M7" s="101" t="str">
        <f>'UIF Appl'!A8</f>
        <v>Ladysmith</v>
      </c>
      <c r="N7" s="88">
        <f>SUM('UIF Appl'!B8:J8)/9*12</f>
        <v>3574.666666666667</v>
      </c>
      <c r="O7" s="88">
        <f>SUM('UIF Appl'!K8:V8)</f>
        <v>4484</v>
      </c>
      <c r="P7" s="88">
        <f>SUM('UIF Appl'!W8:AH8)</f>
        <v>5084</v>
      </c>
      <c r="Q7" s="88">
        <f>SUM('UIF Appl'!AI8:AT8)</f>
        <v>4294</v>
      </c>
      <c r="R7" s="88">
        <f>SUM('UIF Appl'!AU8:BF8)</f>
        <v>4215</v>
      </c>
      <c r="S7" s="88">
        <f>SUM('UIF Appl'!BG8:BR8)</f>
        <v>4640</v>
      </c>
      <c r="T7" s="88">
        <f>SUM('UIF Appl'!BS8:CD8)</f>
        <v>5298</v>
      </c>
      <c r="U7" s="88">
        <f>SUM('UIF Appl'!CE8:CP8)</f>
        <v>4580</v>
      </c>
      <c r="V7" s="88">
        <f>SUM('UIF Appl'!CQ8:CZ8)/COUNTA('UIF Appl'!CQ8:CZ8)*12</f>
        <v>4779.6000000000004</v>
      </c>
      <c r="W7" s="88"/>
      <c r="X7" s="88"/>
      <c r="Y7" s="88"/>
      <c r="Z7" s="88"/>
      <c r="AA7" s="88"/>
      <c r="AB7" s="88"/>
    </row>
    <row r="8" spans="1:28" x14ac:dyDescent="0.2">
      <c r="L8" s="5"/>
      <c r="M8" s="101" t="str">
        <f>'UIF Appl'!A9</f>
        <v>Newcastle</v>
      </c>
      <c r="N8" s="88">
        <f>SUM('UIF Appl'!B9:J9)/9*12</f>
        <v>6090.6666666666661</v>
      </c>
      <c r="O8" s="88">
        <f>SUM('UIF Appl'!K9:V9)</f>
        <v>5372</v>
      </c>
      <c r="P8" s="88">
        <f>SUM('UIF Appl'!W9:AH9)</f>
        <v>4766</v>
      </c>
      <c r="Q8" s="88">
        <f>SUM('UIF Appl'!AI9:AT9)</f>
        <v>3072</v>
      </c>
      <c r="R8" s="88">
        <f>SUM('UIF Appl'!AU9:BF9)</f>
        <v>3705</v>
      </c>
      <c r="S8" s="88">
        <f>SUM('UIF Appl'!BG9:BR9)</f>
        <v>3000</v>
      </c>
      <c r="T8" s="88">
        <f>SUM('UIF Appl'!BS9:CD9)</f>
        <v>4761</v>
      </c>
      <c r="U8" s="88">
        <f>SUM('UIF Appl'!CE9:CP9)</f>
        <v>5559</v>
      </c>
      <c r="V8" s="88">
        <f>SUM('UIF Appl'!CQ9:CZ9)/COUNTA('UIF Appl'!CQ9:CZ9)*12</f>
        <v>5598</v>
      </c>
      <c r="W8" s="88"/>
      <c r="X8" s="88"/>
      <c r="Y8" s="88"/>
      <c r="Z8" s="88"/>
      <c r="AA8" s="88"/>
      <c r="AB8" s="88"/>
    </row>
    <row r="9" spans="1:28" x14ac:dyDescent="0.2">
      <c r="L9" s="5"/>
      <c r="M9" s="101" t="str">
        <f>'UIF Appl'!A10</f>
        <v>Pietermaritzburg</v>
      </c>
      <c r="N9" s="88">
        <f>SUM('UIF Appl'!B10:J10)/9*12</f>
        <v>13237.333333333332</v>
      </c>
      <c r="O9" s="88">
        <f>SUM('UIF Appl'!K10:V10)</f>
        <v>13859</v>
      </c>
      <c r="P9" s="88">
        <f>SUM('UIF Appl'!W10:AH10)</f>
        <v>15561</v>
      </c>
      <c r="Q9" s="88">
        <f>SUM('UIF Appl'!AI10:AT10)</f>
        <v>13023</v>
      </c>
      <c r="R9" s="88">
        <f>SUM('UIF Appl'!AU10:BF10)</f>
        <v>16041</v>
      </c>
      <c r="S9" s="88">
        <f>SUM('UIF Appl'!BG10:BR10)</f>
        <v>14411</v>
      </c>
      <c r="T9" s="88">
        <f>SUM('UIF Appl'!BS10:CD10)</f>
        <v>16623</v>
      </c>
      <c r="U9" s="88">
        <f>SUM('UIF Appl'!CE10:CP10)</f>
        <v>19775</v>
      </c>
      <c r="V9" s="88">
        <f>SUM('UIF Appl'!CQ10:CZ10)/COUNTA('UIF Appl'!CQ10:CZ10)*12</f>
        <v>18940.800000000003</v>
      </c>
      <c r="W9" s="88"/>
      <c r="X9" s="88"/>
      <c r="Y9" s="88"/>
      <c r="Z9" s="88"/>
      <c r="AA9" s="88"/>
      <c r="AB9" s="88"/>
    </row>
    <row r="10" spans="1:28" x14ac:dyDescent="0.2">
      <c r="L10" s="5"/>
      <c r="M10" s="101" t="str">
        <f>'UIF Appl'!A11</f>
        <v>Pinetown</v>
      </c>
      <c r="N10" s="88">
        <f>SUM('UIF Appl'!B11:J11)/9*12</f>
        <v>10969.333333333332</v>
      </c>
      <c r="O10" s="88">
        <f>SUM('UIF Appl'!K11:V11)</f>
        <v>12817</v>
      </c>
      <c r="P10" s="88">
        <f>SUM('UIF Appl'!W11:AH11)</f>
        <v>19973</v>
      </c>
      <c r="Q10" s="88">
        <f>SUM('UIF Appl'!AI11:AT11)</f>
        <v>13563</v>
      </c>
      <c r="R10" s="88">
        <f>SUM('UIF Appl'!AU11:BF11)</f>
        <v>11606</v>
      </c>
      <c r="S10" s="88">
        <f>SUM('UIF Appl'!BG11:BR11)</f>
        <v>9508</v>
      </c>
      <c r="T10" s="88">
        <f>SUM('UIF Appl'!BS11:CD11)</f>
        <v>14478</v>
      </c>
      <c r="U10" s="88">
        <f>SUM('UIF Appl'!CE11:CP11)</f>
        <v>15603</v>
      </c>
      <c r="V10" s="88">
        <f>SUM('UIF Appl'!CQ11:CZ11)/COUNTA('UIF Appl'!CQ11:CZ11)*12</f>
        <v>15180</v>
      </c>
      <c r="W10" s="88"/>
      <c r="X10" s="88"/>
      <c r="Y10" s="88"/>
      <c r="Z10" s="88"/>
      <c r="AA10" s="88"/>
      <c r="AB10" s="88"/>
    </row>
    <row r="11" spans="1:28" x14ac:dyDescent="0.2">
      <c r="L11" s="5"/>
      <c r="M11" s="101" t="str">
        <f>'UIF Appl'!A12</f>
        <v>Port Shepstone</v>
      </c>
      <c r="N11" s="88">
        <f>SUM('UIF Appl'!B12:J12)/9*12</f>
        <v>6948</v>
      </c>
      <c r="O11" s="88">
        <f>SUM('UIF Appl'!K12:V12)</f>
        <v>8540</v>
      </c>
      <c r="P11" s="88">
        <f>SUM('UIF Appl'!W12:AH12)</f>
        <v>8208</v>
      </c>
      <c r="Q11" s="88">
        <f>SUM('UIF Appl'!AI12:AT12)</f>
        <v>7668</v>
      </c>
      <c r="R11" s="88">
        <f>SUM('UIF Appl'!AU12:BF12)</f>
        <v>6616</v>
      </c>
      <c r="S11" s="88">
        <f>SUM('UIF Appl'!BG12:BR12)</f>
        <v>7038</v>
      </c>
      <c r="T11" s="88">
        <f>SUM('UIF Appl'!BS12:CD12)</f>
        <v>9335</v>
      </c>
      <c r="U11" s="88">
        <f>SUM('UIF Appl'!CE12:CP12)</f>
        <v>7265</v>
      </c>
      <c r="V11" s="88">
        <f>SUM('UIF Appl'!CQ12:CZ12)/COUNTA('UIF Appl'!CQ12:CZ12)*12</f>
        <v>8245.2000000000007</v>
      </c>
      <c r="W11" s="88"/>
      <c r="X11" s="88"/>
      <c r="Y11" s="88"/>
      <c r="Z11" s="88"/>
      <c r="AA11" s="88"/>
      <c r="AB11" s="88"/>
    </row>
    <row r="12" spans="1:28" x14ac:dyDescent="0.2">
      <c r="M12" s="101" t="str">
        <f>'UIF Appl'!A13</f>
        <v>Prospecton</v>
      </c>
      <c r="N12" s="88">
        <f>SUM('UIF Appl'!B13:J13)/9*12</f>
        <v>12668</v>
      </c>
      <c r="O12" s="88">
        <f>SUM('UIF Appl'!K13:V13)</f>
        <v>15744</v>
      </c>
      <c r="P12" s="88">
        <f>SUM('UIF Appl'!W13:AH13)</f>
        <v>27992</v>
      </c>
      <c r="Q12" s="88">
        <f>SUM('UIF Appl'!AI13:AT13)</f>
        <v>16188</v>
      </c>
      <c r="R12" s="88">
        <f>SUM('UIF Appl'!AU13:BF13)</f>
        <v>11986</v>
      </c>
      <c r="S12" s="88">
        <f>SUM('UIF Appl'!BG13:BR13)</f>
        <v>9251</v>
      </c>
      <c r="T12" s="88">
        <f>SUM('UIF Appl'!BS13:CD13)</f>
        <v>12246</v>
      </c>
      <c r="U12" s="88">
        <f>SUM('UIF Appl'!CE13:CP13)</f>
        <v>11641</v>
      </c>
      <c r="V12" s="88">
        <f>SUM('UIF Appl'!CQ13:CZ13)/COUNTA('UIF Appl'!CQ13:CZ13)*12</f>
        <v>15248.400000000001</v>
      </c>
    </row>
    <row r="13" spans="1:28" x14ac:dyDescent="0.2">
      <c r="M13" s="101" t="str">
        <f>'UIF Appl'!A14</f>
        <v>Richardsbay</v>
      </c>
      <c r="N13" s="88">
        <f>SUM('UIF Appl'!B14:J14)/9*12</f>
        <v>11152</v>
      </c>
      <c r="O13" s="88">
        <f>SUM('UIF Appl'!K14:V14)</f>
        <v>12685</v>
      </c>
      <c r="P13" s="88">
        <f>SUM('UIF Appl'!W14:AH14)</f>
        <v>15937</v>
      </c>
      <c r="Q13" s="88">
        <f>SUM('UIF Appl'!AI14:AT14)</f>
        <v>11062</v>
      </c>
      <c r="R13" s="88">
        <f>SUM('UIF Appl'!AU14:BF14)</f>
        <v>9702</v>
      </c>
      <c r="S13" s="88">
        <f>SUM('UIF Appl'!BG14:BR14)</f>
        <v>9301</v>
      </c>
      <c r="T13" s="88">
        <f>SUM('UIF Appl'!BS14:CD14)</f>
        <v>12918</v>
      </c>
      <c r="U13" s="88">
        <f>SUM('UIF Appl'!CE14:CP14)</f>
        <v>12375</v>
      </c>
      <c r="V13" s="88">
        <f>SUM('UIF Appl'!CQ14:CZ14)/COUNTA('UIF Appl'!CQ14:CZ14)*12</f>
        <v>14577.599999999999</v>
      </c>
    </row>
    <row r="14" spans="1:28" x14ac:dyDescent="0.2">
      <c r="M14" s="101" t="str">
        <f>'UIF Appl'!A15</f>
        <v>Richmond</v>
      </c>
      <c r="N14" s="88">
        <f>SUM('UIF Appl'!B15:J15)/9*12</f>
        <v>2973.333333333333</v>
      </c>
      <c r="O14" s="88">
        <f>SUM('UIF Appl'!K15:V15)</f>
        <v>3957</v>
      </c>
      <c r="P14" s="88">
        <f>SUM('UIF Appl'!W15:AH15)</f>
        <v>2876</v>
      </c>
      <c r="Q14" s="88">
        <f>SUM('UIF Appl'!AI15:AT15)</f>
        <v>2915</v>
      </c>
      <c r="R14" s="88">
        <f>SUM('UIF Appl'!AU15:BF15)</f>
        <v>2019</v>
      </c>
      <c r="S14" s="88">
        <f>SUM('UIF Appl'!BG15:BR15)</f>
        <v>1507</v>
      </c>
      <c r="T14" s="88">
        <f>SUM('UIF Appl'!BS15:CD15)</f>
        <v>2580</v>
      </c>
      <c r="U14" s="88">
        <f>SUM('UIF Appl'!CE15:CP15)</f>
        <v>2043</v>
      </c>
      <c r="V14" s="88">
        <f>SUM('UIF Appl'!CQ15:CZ15)/COUNTA('UIF Appl'!CQ15:CZ15)*12</f>
        <v>2286</v>
      </c>
    </row>
    <row r="15" spans="1:28" x14ac:dyDescent="0.2">
      <c r="M15" s="101" t="str">
        <f>'UIF Appl'!A16</f>
        <v>Stanger</v>
      </c>
      <c r="N15" s="88">
        <f>SUM('UIF Appl'!B16:J16)/9*12</f>
        <v>7609.333333333333</v>
      </c>
      <c r="O15" s="88">
        <f>SUM('UIF Appl'!K16:V16)</f>
        <v>6998</v>
      </c>
      <c r="P15" s="88">
        <f>SUM('UIF Appl'!W16:AH16)</f>
        <v>12802</v>
      </c>
      <c r="Q15" s="88">
        <f>SUM('UIF Appl'!AI16:AT16)</f>
        <v>6088</v>
      </c>
      <c r="R15" s="88">
        <f>SUM('UIF Appl'!AU16:BF16)</f>
        <v>4681</v>
      </c>
      <c r="S15" s="88">
        <f>SUM('UIF Appl'!BG16:BR16)</f>
        <v>5577</v>
      </c>
      <c r="T15" s="88">
        <f>SUM('UIF Appl'!BS16:CD16)</f>
        <v>8611</v>
      </c>
      <c r="U15" s="88">
        <f>SUM('UIF Appl'!CE16:CP16)</f>
        <v>8734</v>
      </c>
      <c r="V15" s="88">
        <f>SUM('UIF Appl'!CQ16:CZ16)/COUNTA('UIF Appl'!CQ16:CZ16)*12</f>
        <v>9679.2000000000007</v>
      </c>
    </row>
    <row r="16" spans="1:28" x14ac:dyDescent="0.2">
      <c r="M16" s="101" t="str">
        <f>'UIF Appl'!A17</f>
        <v>Ulundi</v>
      </c>
      <c r="N16" s="88">
        <f>SUM('UIF Appl'!B17:J17)/9*12</f>
        <v>2932</v>
      </c>
      <c r="O16" s="88">
        <f>SUM('UIF Appl'!K17:V17)</f>
        <v>2580</v>
      </c>
      <c r="P16" s="88">
        <f>SUM('UIF Appl'!W17:AH17)</f>
        <v>2744</v>
      </c>
      <c r="Q16" s="88">
        <f>SUM('UIF Appl'!AI17:AT17)</f>
        <v>2567</v>
      </c>
      <c r="R16" s="88">
        <f>SUM('UIF Appl'!AU17:BF17)</f>
        <v>2669</v>
      </c>
      <c r="S16" s="88">
        <f>SUM('UIF Appl'!BG17:BR17)</f>
        <v>2722</v>
      </c>
      <c r="T16" s="88">
        <f>SUM('UIF Appl'!BS17:CD17)</f>
        <v>3851</v>
      </c>
      <c r="U16" s="88">
        <f>SUM('UIF Appl'!CE17:CP17)</f>
        <v>4305</v>
      </c>
      <c r="V16" s="88">
        <f>SUM('UIF Appl'!CQ17:CZ17)/COUNTA('UIF Appl'!CQ17:CZ17)*12</f>
        <v>4424.3999999999996</v>
      </c>
    </row>
    <row r="17" spans="13:22" x14ac:dyDescent="0.2">
      <c r="M17" s="101" t="str">
        <f>'UIF Appl'!A18</f>
        <v>Verulam</v>
      </c>
      <c r="N17" s="88">
        <f>SUM('UIF Appl'!B18:J18)/9*12</f>
        <v>8842.6666666666679</v>
      </c>
      <c r="O17" s="88">
        <f>SUM('UIF Appl'!K18:V18)</f>
        <v>8759</v>
      </c>
      <c r="P17" s="88">
        <f>SUM('UIF Appl'!W18:AH18)</f>
        <v>16972</v>
      </c>
      <c r="Q17" s="88">
        <f>SUM('UIF Appl'!AI18:AT18)</f>
        <v>10513</v>
      </c>
      <c r="R17" s="88">
        <f>SUM('UIF Appl'!AU18:BF18)</f>
        <v>7455</v>
      </c>
      <c r="S17" s="88">
        <f>SUM('UIF Appl'!BG18:BR18)</f>
        <v>6622</v>
      </c>
      <c r="T17" s="88">
        <f>SUM('UIF Appl'!BS18:CD18)</f>
        <v>9140</v>
      </c>
      <c r="U17" s="88">
        <f>SUM('UIF Appl'!CE18:CP18)</f>
        <v>8611</v>
      </c>
      <c r="V17" s="88">
        <f>SUM('UIF Appl'!CQ18:CZ18)/COUNTA('UIF Appl'!CQ18:CZ18)*12</f>
        <v>10617.599999999999</v>
      </c>
    </row>
    <row r="18" spans="13:22" x14ac:dyDescent="0.2">
      <c r="M18" s="101" t="str">
        <f>'UIF Appl'!A19</f>
        <v>Vryheid</v>
      </c>
      <c r="N18" s="88">
        <f>SUM('UIF Appl'!B19:J19)/9*12</f>
        <v>2205.333333333333</v>
      </c>
      <c r="O18" s="88">
        <f>SUM('UIF Appl'!K19:V19)</f>
        <v>2731</v>
      </c>
      <c r="P18" s="88">
        <f>SUM('UIF Appl'!W19:AH19)</f>
        <v>4996</v>
      </c>
      <c r="Q18" s="88">
        <f>SUM('UIF Appl'!AI19:AT19)</f>
        <v>2654</v>
      </c>
      <c r="R18" s="88">
        <f>SUM('UIF Appl'!AU19:BF19)</f>
        <v>1970</v>
      </c>
      <c r="S18" s="88">
        <f>SUM('UIF Appl'!BG19:BR19)</f>
        <v>1857</v>
      </c>
      <c r="T18" s="88">
        <f>SUM('UIF Appl'!BS19:CD19)</f>
        <v>2843</v>
      </c>
      <c r="U18" s="88">
        <f>SUM('UIF Appl'!CE19:CP19)</f>
        <v>2374</v>
      </c>
      <c r="V18" s="88">
        <f>SUM('UIF Appl'!CQ19:CZ19)/COUNTA('UIF Appl'!CQ19:CZ19)*12</f>
        <v>3358.7999999999997</v>
      </c>
    </row>
    <row r="19" spans="13:22" x14ac:dyDescent="0.2">
      <c r="M19" s="88"/>
    </row>
    <row r="20" spans="13:22" x14ac:dyDescent="0.2">
      <c r="M20" s="88"/>
    </row>
    <row r="21" spans="13:22" x14ac:dyDescent="0.2">
      <c r="M21" s="88"/>
    </row>
    <row r="22" spans="13:22" x14ac:dyDescent="0.2">
      <c r="M22" s="88"/>
    </row>
    <row r="23" spans="13:22" x14ac:dyDescent="0.2">
      <c r="M23" s="88"/>
    </row>
    <row r="24" spans="13:22" x14ac:dyDescent="0.2">
      <c r="M24" s="88"/>
    </row>
    <row r="25" spans="13:22" x14ac:dyDescent="0.2">
      <c r="M25" s="88"/>
    </row>
    <row r="26" spans="13:22" x14ac:dyDescent="0.2">
      <c r="M26" s="88"/>
    </row>
    <row r="27" spans="13:22" x14ac:dyDescent="0.2">
      <c r="M27" s="88"/>
    </row>
    <row r="28" spans="13:22" x14ac:dyDescent="0.2">
      <c r="M28" s="88"/>
    </row>
    <row r="29" spans="13:22" x14ac:dyDescent="0.2">
      <c r="M29" s="88"/>
    </row>
    <row r="30" spans="13:22" x14ac:dyDescent="0.2">
      <c r="M30" s="88"/>
    </row>
    <row r="31" spans="13:22" x14ac:dyDescent="0.2">
      <c r="M31" s="88"/>
    </row>
    <row r="32" spans="13:22" x14ac:dyDescent="0.2">
      <c r="M32" s="8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57"/>
  <sheetViews>
    <sheetView workbookViewId="0">
      <selection activeCell="E65" sqref="E64:E65"/>
    </sheetView>
  </sheetViews>
  <sheetFormatPr defaultRowHeight="12.75" x14ac:dyDescent="0.2"/>
  <cols>
    <col min="1" max="1" width="20.85546875" customWidth="1"/>
    <col min="2" max="2" width="13.42578125" style="43" bestFit="1" customWidth="1"/>
    <col min="3" max="3" width="9.42578125" style="43" bestFit="1" customWidth="1"/>
    <col min="4" max="4" width="8.140625" style="43" bestFit="1" customWidth="1"/>
    <col min="5" max="7" width="9.42578125" style="43" bestFit="1" customWidth="1"/>
    <col min="8" max="11" width="8.140625" style="43" bestFit="1" customWidth="1"/>
    <col min="12" max="13" width="9.42578125" style="43" bestFit="1" customWidth="1"/>
    <col min="14" max="14" width="8.140625" style="43" bestFit="1" customWidth="1"/>
    <col min="15" max="37" width="9.42578125" style="43" bestFit="1" customWidth="1"/>
    <col min="38" max="38" width="8.140625" style="43" bestFit="1" customWidth="1"/>
    <col min="39" max="41" width="9.42578125" style="43" bestFit="1" customWidth="1"/>
    <col min="42" max="42" width="8.140625" style="43" bestFit="1" customWidth="1"/>
    <col min="43" max="44" width="9.42578125" style="43" bestFit="1" customWidth="1"/>
    <col min="45" max="48" width="8.140625" style="43" bestFit="1" customWidth="1"/>
    <col min="49" max="49" width="9.42578125" style="43" bestFit="1" customWidth="1"/>
    <col min="50" max="52" width="8.140625" style="43" bestFit="1" customWidth="1"/>
    <col min="53" max="55" width="9.42578125" style="43" bestFit="1" customWidth="1"/>
    <col min="56" max="58" width="8.140625" style="43" bestFit="1" customWidth="1"/>
    <col min="59" max="59" width="9.42578125" style="43" bestFit="1" customWidth="1"/>
    <col min="60" max="65" width="8.140625" style="43" bestFit="1" customWidth="1"/>
    <col min="66" max="66" width="9.5703125" style="43" customWidth="1"/>
    <col min="67" max="70" width="8.140625" style="43" bestFit="1" customWidth="1"/>
    <col min="71" max="74" width="9.42578125" style="43" bestFit="1" customWidth="1"/>
    <col min="75" max="75" width="9.42578125" style="43" customWidth="1"/>
    <col min="76" max="76" width="9.42578125" style="43" bestFit="1" customWidth="1"/>
    <col min="91" max="91" width="9.42578125" bestFit="1" customWidth="1"/>
    <col min="97" max="97" width="9.42578125" bestFit="1" customWidth="1"/>
  </cols>
  <sheetData>
    <row r="1" spans="1:107" ht="25.5" customHeight="1" thickBot="1" x14ac:dyDescent="0.25">
      <c r="A1" s="90" t="s">
        <v>51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  <c r="BG1" s="91"/>
      <c r="BH1" s="91"/>
      <c r="BI1" s="91"/>
      <c r="BJ1" s="91"/>
      <c r="BK1" s="91"/>
      <c r="BL1" s="91"/>
      <c r="BM1" s="91"/>
      <c r="BN1" s="91"/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  <c r="CA1" s="91"/>
      <c r="CB1" s="91"/>
      <c r="CC1" s="91"/>
      <c r="CD1" s="91"/>
      <c r="CE1" s="91"/>
      <c r="CF1" s="91"/>
      <c r="CG1" s="91"/>
      <c r="CH1" s="91"/>
      <c r="CI1" s="91"/>
      <c r="CJ1" s="91"/>
      <c r="CK1" s="105"/>
      <c r="CL1" s="105"/>
      <c r="CM1" s="105"/>
      <c r="CN1" s="105"/>
      <c r="CO1" s="105"/>
      <c r="CP1" s="105"/>
      <c r="CQ1" s="95"/>
      <c r="CR1" s="95"/>
      <c r="CS1" s="95"/>
      <c r="CT1" s="95"/>
      <c r="CU1" s="95"/>
      <c r="CV1" s="95"/>
      <c r="CW1" s="95"/>
      <c r="CX1" s="95"/>
      <c r="CY1" s="95"/>
      <c r="CZ1" s="95"/>
      <c r="DA1" s="95"/>
      <c r="DB1" s="95"/>
      <c r="DC1" s="95"/>
    </row>
    <row r="2" spans="1:107" ht="16.5" customHeight="1" x14ac:dyDescent="0.25">
      <c r="A2" s="13"/>
      <c r="B2" s="103" t="s">
        <v>58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04"/>
      <c r="BD2" s="104"/>
      <c r="BE2" s="104"/>
      <c r="BF2" s="104"/>
      <c r="BG2" s="104"/>
      <c r="BH2" s="104"/>
      <c r="BI2" s="104"/>
      <c r="BJ2" s="104"/>
      <c r="BK2" s="104"/>
      <c r="BL2" s="104"/>
      <c r="BM2" s="104"/>
      <c r="BN2" s="42"/>
      <c r="BP2" s="44"/>
      <c r="CQ2" s="94"/>
      <c r="CR2" s="94"/>
      <c r="CS2" s="94"/>
      <c r="CT2" s="94"/>
      <c r="CU2" s="94"/>
      <c r="CV2" s="94"/>
      <c r="CW2" s="94"/>
      <c r="CX2" s="94"/>
      <c r="CY2" s="94"/>
      <c r="CZ2" s="94"/>
      <c r="DA2" s="94"/>
      <c r="DB2" s="94"/>
      <c r="DC2" s="94"/>
    </row>
    <row r="3" spans="1:107" s="1" customFormat="1" ht="16.5" customHeight="1" x14ac:dyDescent="0.2">
      <c r="A3" s="16" t="s">
        <v>17</v>
      </c>
      <c r="B3" s="45">
        <v>39173</v>
      </c>
      <c r="C3" s="45">
        <v>39203</v>
      </c>
      <c r="D3" s="45">
        <v>39234</v>
      </c>
      <c r="E3" s="45">
        <v>39264</v>
      </c>
      <c r="F3" s="45">
        <v>39295</v>
      </c>
      <c r="G3" s="45">
        <v>39326</v>
      </c>
      <c r="H3" s="45">
        <v>39356</v>
      </c>
      <c r="I3" s="45">
        <v>39387</v>
      </c>
      <c r="J3" s="45">
        <v>39417</v>
      </c>
      <c r="K3" s="45">
        <v>39448</v>
      </c>
      <c r="L3" s="45">
        <v>39479</v>
      </c>
      <c r="M3" s="45">
        <v>39508</v>
      </c>
      <c r="N3" s="45">
        <v>39539</v>
      </c>
      <c r="O3" s="45">
        <v>39569</v>
      </c>
      <c r="P3" s="45">
        <v>39600</v>
      </c>
      <c r="Q3" s="45">
        <v>39630</v>
      </c>
      <c r="R3" s="45">
        <v>39661</v>
      </c>
      <c r="S3" s="45">
        <v>39692</v>
      </c>
      <c r="T3" s="45">
        <v>39722</v>
      </c>
      <c r="U3" s="45">
        <v>39753</v>
      </c>
      <c r="V3" s="45">
        <v>39783</v>
      </c>
      <c r="W3" s="45">
        <v>39814</v>
      </c>
      <c r="X3" s="45">
        <v>39845</v>
      </c>
      <c r="Y3" s="45">
        <v>39873</v>
      </c>
      <c r="Z3" s="45">
        <v>39904</v>
      </c>
      <c r="AA3" s="45">
        <v>39934</v>
      </c>
      <c r="AB3" s="45">
        <v>39965</v>
      </c>
      <c r="AC3" s="45">
        <v>39995</v>
      </c>
      <c r="AD3" s="45">
        <v>40026</v>
      </c>
      <c r="AE3" s="45">
        <v>40057</v>
      </c>
      <c r="AF3" s="45">
        <v>40087</v>
      </c>
      <c r="AG3" s="45">
        <v>40118</v>
      </c>
      <c r="AH3" s="45">
        <v>40148</v>
      </c>
      <c r="AI3" s="45">
        <v>40179</v>
      </c>
      <c r="AJ3" s="45">
        <v>40210</v>
      </c>
      <c r="AK3" s="45">
        <v>40238</v>
      </c>
      <c r="AL3" s="45">
        <v>40269</v>
      </c>
      <c r="AM3" s="45">
        <v>40299</v>
      </c>
      <c r="AN3" s="45">
        <v>40330</v>
      </c>
      <c r="AO3" s="45">
        <v>40360</v>
      </c>
      <c r="AP3" s="45">
        <v>40391</v>
      </c>
      <c r="AQ3" s="45">
        <v>40422</v>
      </c>
      <c r="AR3" s="45">
        <v>40452</v>
      </c>
      <c r="AS3" s="45">
        <v>40483</v>
      </c>
      <c r="AT3" s="45">
        <v>40513</v>
      </c>
      <c r="AU3" s="45">
        <v>40544</v>
      </c>
      <c r="AV3" s="45">
        <v>40575</v>
      </c>
      <c r="AW3" s="45">
        <v>40603</v>
      </c>
      <c r="AX3" s="45">
        <v>40634</v>
      </c>
      <c r="AY3" s="45">
        <v>40664</v>
      </c>
      <c r="AZ3" s="45">
        <v>40695</v>
      </c>
      <c r="BA3" s="45">
        <v>40725</v>
      </c>
      <c r="BB3" s="45">
        <v>40756</v>
      </c>
      <c r="BC3" s="45">
        <v>40787</v>
      </c>
      <c r="BD3" s="45">
        <v>40817</v>
      </c>
      <c r="BE3" s="45">
        <v>40848</v>
      </c>
      <c r="BF3" s="45">
        <v>40878</v>
      </c>
      <c r="BG3" s="45">
        <v>40909</v>
      </c>
      <c r="BH3" s="45">
        <v>40940</v>
      </c>
      <c r="BI3" s="45">
        <v>40969</v>
      </c>
      <c r="BJ3" s="45">
        <v>41000</v>
      </c>
      <c r="BK3" s="45">
        <v>41030</v>
      </c>
      <c r="BL3" s="45">
        <v>41061</v>
      </c>
      <c r="BM3" s="45">
        <v>41091</v>
      </c>
      <c r="BN3" s="45">
        <v>41122</v>
      </c>
      <c r="BO3" s="45">
        <v>41153</v>
      </c>
      <c r="BP3" s="45">
        <v>41183</v>
      </c>
      <c r="BQ3" s="45">
        <v>41214</v>
      </c>
      <c r="BR3" s="45">
        <v>41244</v>
      </c>
      <c r="BS3" s="45">
        <v>41275</v>
      </c>
      <c r="BT3" s="45">
        <v>41306</v>
      </c>
      <c r="BU3" s="45">
        <v>41334</v>
      </c>
      <c r="BV3" s="45">
        <v>41365</v>
      </c>
      <c r="BW3" s="45">
        <v>41395</v>
      </c>
      <c r="BX3" s="45">
        <v>41426</v>
      </c>
      <c r="BY3" s="45">
        <v>41456</v>
      </c>
      <c r="BZ3" s="45">
        <v>41487</v>
      </c>
      <c r="CA3" s="45">
        <v>41518</v>
      </c>
      <c r="CB3" s="45">
        <v>41548</v>
      </c>
      <c r="CC3" s="45">
        <v>41579</v>
      </c>
      <c r="CD3" s="45">
        <v>41609</v>
      </c>
      <c r="CE3" s="45">
        <v>41640</v>
      </c>
      <c r="CF3" s="45">
        <v>41671</v>
      </c>
      <c r="CG3" s="45">
        <v>41699</v>
      </c>
      <c r="CH3" s="45">
        <v>41730</v>
      </c>
      <c r="CI3" s="45">
        <v>41760</v>
      </c>
      <c r="CJ3" s="45">
        <v>41791</v>
      </c>
      <c r="CK3" s="45">
        <v>41821</v>
      </c>
      <c r="CL3" s="45">
        <v>41852</v>
      </c>
      <c r="CM3" s="45">
        <v>41883</v>
      </c>
      <c r="CN3" s="45">
        <v>41913</v>
      </c>
      <c r="CO3" s="45">
        <v>41944</v>
      </c>
      <c r="CP3" s="45">
        <v>41974</v>
      </c>
      <c r="CQ3" s="45">
        <v>42005</v>
      </c>
      <c r="CR3" s="45">
        <v>42036</v>
      </c>
      <c r="CS3" s="45">
        <v>42064</v>
      </c>
      <c r="CT3" s="45">
        <v>42095</v>
      </c>
      <c r="CU3" s="45">
        <v>42125</v>
      </c>
      <c r="CV3" s="45">
        <v>42156</v>
      </c>
      <c r="CW3" s="45">
        <v>42186</v>
      </c>
      <c r="CX3" s="45">
        <v>42217</v>
      </c>
      <c r="CY3" s="45">
        <v>42248</v>
      </c>
      <c r="CZ3" s="45">
        <v>42278</v>
      </c>
      <c r="DA3" s="45">
        <v>42309</v>
      </c>
      <c r="DB3" s="45">
        <v>42339</v>
      </c>
      <c r="DC3" s="45">
        <v>42370</v>
      </c>
    </row>
    <row r="4" spans="1:107" ht="15.95" customHeight="1" x14ac:dyDescent="0.2">
      <c r="A4" s="2" t="s">
        <v>0</v>
      </c>
      <c r="B4" s="46">
        <v>83</v>
      </c>
      <c r="C4" s="46">
        <v>103</v>
      </c>
      <c r="D4" s="46">
        <v>25</v>
      </c>
      <c r="E4" s="46">
        <v>137</v>
      </c>
      <c r="F4" s="46">
        <v>129</v>
      </c>
      <c r="G4" s="46">
        <v>72</v>
      </c>
      <c r="H4" s="46">
        <v>106</v>
      </c>
      <c r="I4" s="46">
        <v>86</v>
      </c>
      <c r="J4" s="46">
        <v>43</v>
      </c>
      <c r="K4" s="46">
        <v>67</v>
      </c>
      <c r="L4" s="46">
        <v>75</v>
      </c>
      <c r="M4" s="46">
        <v>52</v>
      </c>
      <c r="N4" s="46">
        <v>68</v>
      </c>
      <c r="O4" s="46">
        <v>60</v>
      </c>
      <c r="P4" s="46">
        <v>86</v>
      </c>
      <c r="Q4" s="46">
        <v>92</v>
      </c>
      <c r="R4" s="46">
        <v>68</v>
      </c>
      <c r="S4" s="46">
        <v>54</v>
      </c>
      <c r="T4" s="46">
        <v>50</v>
      </c>
      <c r="U4" s="46">
        <v>65</v>
      </c>
      <c r="V4" s="46">
        <v>57</v>
      </c>
      <c r="W4" s="46">
        <v>73</v>
      </c>
      <c r="X4" s="46">
        <v>91</v>
      </c>
      <c r="Y4" s="46">
        <v>82</v>
      </c>
      <c r="Z4" s="46">
        <v>106</v>
      </c>
      <c r="AA4" s="46">
        <v>114</v>
      </c>
      <c r="AB4" s="46">
        <v>156</v>
      </c>
      <c r="AC4" s="46">
        <v>81</v>
      </c>
      <c r="AD4" s="46">
        <v>102</v>
      </c>
      <c r="AE4" s="46">
        <v>66</v>
      </c>
      <c r="AF4" s="46">
        <v>85</v>
      </c>
      <c r="AG4" s="46">
        <v>65</v>
      </c>
      <c r="AH4" s="46">
        <v>90</v>
      </c>
      <c r="AI4" s="46">
        <v>113</v>
      </c>
      <c r="AJ4" s="46">
        <v>111</v>
      </c>
      <c r="AK4" s="46">
        <v>115</v>
      </c>
      <c r="AL4" s="46">
        <v>168</v>
      </c>
      <c r="AM4" s="46">
        <v>167</v>
      </c>
      <c r="AN4" s="46">
        <v>249</v>
      </c>
      <c r="AO4" s="46">
        <v>146</v>
      </c>
      <c r="AP4" s="46">
        <v>65</v>
      </c>
      <c r="AQ4" s="46">
        <v>152</v>
      </c>
      <c r="AR4" s="46">
        <v>80</v>
      </c>
      <c r="AS4" s="46">
        <v>82</v>
      </c>
      <c r="AT4" s="46">
        <v>92</v>
      </c>
      <c r="AU4" s="46">
        <v>99</v>
      </c>
      <c r="AV4" s="46">
        <v>57</v>
      </c>
      <c r="AW4" s="46">
        <v>77</v>
      </c>
      <c r="AX4" s="46">
        <v>105</v>
      </c>
      <c r="AY4" s="46">
        <v>64</v>
      </c>
      <c r="AZ4" s="46">
        <v>96</v>
      </c>
      <c r="BA4" s="46">
        <v>106</v>
      </c>
      <c r="BB4" s="46">
        <v>123</v>
      </c>
      <c r="BC4" s="46">
        <v>146</v>
      </c>
      <c r="BD4" s="46">
        <v>186</v>
      </c>
      <c r="BE4" s="46">
        <v>144</v>
      </c>
      <c r="BF4" s="46">
        <v>100</v>
      </c>
      <c r="BG4" s="46">
        <v>159</v>
      </c>
      <c r="BH4" s="46">
        <v>98</v>
      </c>
      <c r="BI4" s="46">
        <v>131</v>
      </c>
      <c r="BJ4" s="46">
        <v>81</v>
      </c>
      <c r="BK4" s="46">
        <v>179</v>
      </c>
      <c r="BL4" s="46">
        <v>143</v>
      </c>
      <c r="BM4" s="46">
        <v>122</v>
      </c>
      <c r="BN4" s="46">
        <v>166</v>
      </c>
      <c r="BO4" s="46">
        <v>134</v>
      </c>
      <c r="BP4" s="46">
        <v>184</v>
      </c>
      <c r="BQ4" s="46">
        <v>148</v>
      </c>
      <c r="BR4" s="46">
        <v>139</v>
      </c>
      <c r="BS4" s="76">
        <v>175</v>
      </c>
      <c r="BT4" s="76">
        <v>224</v>
      </c>
      <c r="BU4" s="76">
        <v>254</v>
      </c>
      <c r="BV4" s="76">
        <v>234</v>
      </c>
      <c r="BW4" s="76">
        <v>254</v>
      </c>
      <c r="BX4" s="76">
        <v>204</v>
      </c>
      <c r="BY4" s="76">
        <v>198</v>
      </c>
      <c r="BZ4" s="76">
        <v>123</v>
      </c>
      <c r="CA4" s="76">
        <v>172</v>
      </c>
      <c r="CB4" s="76">
        <v>242</v>
      </c>
      <c r="CC4" s="76">
        <v>291</v>
      </c>
      <c r="CD4" s="76">
        <v>183</v>
      </c>
      <c r="CE4" s="76">
        <v>246</v>
      </c>
      <c r="CF4" s="76">
        <v>219</v>
      </c>
      <c r="CG4" s="76">
        <v>174</v>
      </c>
      <c r="CH4" s="76">
        <v>180</v>
      </c>
      <c r="CI4" s="76">
        <v>127</v>
      </c>
      <c r="CJ4" s="76">
        <v>128</v>
      </c>
      <c r="CK4" s="76">
        <v>280</v>
      </c>
      <c r="CL4" s="76">
        <v>124</v>
      </c>
      <c r="CM4" s="76">
        <v>167</v>
      </c>
      <c r="CN4" s="76">
        <v>331</v>
      </c>
      <c r="CO4" s="76">
        <v>234</v>
      </c>
      <c r="CP4" s="92">
        <v>162</v>
      </c>
      <c r="CQ4" s="100">
        <v>211</v>
      </c>
      <c r="CR4" s="100">
        <v>232</v>
      </c>
      <c r="CS4" s="76">
        <v>262</v>
      </c>
      <c r="CT4" s="76">
        <v>111</v>
      </c>
      <c r="CU4" s="76">
        <v>272</v>
      </c>
      <c r="CV4" s="76">
        <v>149</v>
      </c>
      <c r="CW4" s="76">
        <v>144</v>
      </c>
      <c r="CX4" s="76">
        <v>153</v>
      </c>
      <c r="CY4" s="76">
        <v>179</v>
      </c>
      <c r="CZ4" s="76">
        <v>121</v>
      </c>
      <c r="DA4" s="76">
        <v>67</v>
      </c>
      <c r="DB4" s="76">
        <v>55</v>
      </c>
      <c r="DC4" s="76">
        <v>152</v>
      </c>
    </row>
    <row r="5" spans="1:107" ht="15.95" customHeight="1" x14ac:dyDescent="0.2">
      <c r="A5" s="2" t="s">
        <v>1</v>
      </c>
      <c r="B5" s="46">
        <v>1611</v>
      </c>
      <c r="C5" s="46">
        <v>1839</v>
      </c>
      <c r="D5" s="46">
        <v>778</v>
      </c>
      <c r="E5" s="46">
        <v>2097</v>
      </c>
      <c r="F5" s="46">
        <v>1833</v>
      </c>
      <c r="G5" s="46">
        <v>2121</v>
      </c>
      <c r="H5" s="46">
        <v>1421</v>
      </c>
      <c r="I5" s="46">
        <v>1619</v>
      </c>
      <c r="J5" s="46">
        <v>1562</v>
      </c>
      <c r="K5" s="46">
        <v>1036</v>
      </c>
      <c r="L5" s="46">
        <v>2401</v>
      </c>
      <c r="M5" s="46">
        <v>2221</v>
      </c>
      <c r="N5" s="46">
        <v>2102</v>
      </c>
      <c r="O5" s="46">
        <v>2231</v>
      </c>
      <c r="P5" s="46">
        <v>2673</v>
      </c>
      <c r="Q5" s="46">
        <v>1591</v>
      </c>
      <c r="R5" s="46">
        <v>2406</v>
      </c>
      <c r="S5" s="46">
        <v>2124</v>
      </c>
      <c r="T5" s="46">
        <v>1513</v>
      </c>
      <c r="U5" s="46">
        <v>2340</v>
      </c>
      <c r="V5" s="46">
        <v>1695</v>
      </c>
      <c r="W5" s="46">
        <v>2837</v>
      </c>
      <c r="X5" s="46">
        <v>3355</v>
      </c>
      <c r="Y5" s="46">
        <v>3283</v>
      </c>
      <c r="Z5" s="46">
        <v>2923</v>
      </c>
      <c r="AA5" s="46">
        <v>3012</v>
      </c>
      <c r="AB5" s="46">
        <v>2927</v>
      </c>
      <c r="AC5" s="46">
        <v>2647</v>
      </c>
      <c r="AD5" s="46">
        <v>2054</v>
      </c>
      <c r="AE5" s="46">
        <v>2123</v>
      </c>
      <c r="AF5" s="46">
        <v>3392</v>
      </c>
      <c r="AG5" s="46">
        <v>3324</v>
      </c>
      <c r="AH5" s="46">
        <v>2889</v>
      </c>
      <c r="AI5" s="46">
        <v>3319</v>
      </c>
      <c r="AJ5" s="46">
        <v>3503</v>
      </c>
      <c r="AK5" s="46">
        <v>2336</v>
      </c>
      <c r="AL5" s="46">
        <v>2047</v>
      </c>
      <c r="AM5" s="46">
        <v>2006</v>
      </c>
      <c r="AN5" s="46">
        <v>1735</v>
      </c>
      <c r="AO5" s="46">
        <v>2930</v>
      </c>
      <c r="AP5" s="46">
        <v>913</v>
      </c>
      <c r="AQ5" s="46">
        <v>2371</v>
      </c>
      <c r="AR5" s="46">
        <v>2586</v>
      </c>
      <c r="AS5" s="46">
        <v>1735</v>
      </c>
      <c r="AT5" s="46">
        <v>1465</v>
      </c>
      <c r="AU5" s="46">
        <v>1864</v>
      </c>
      <c r="AV5" s="46">
        <v>2062</v>
      </c>
      <c r="AW5" s="46">
        <v>2302</v>
      </c>
      <c r="AX5" s="46">
        <v>1724</v>
      </c>
      <c r="AY5" s="46">
        <v>1667</v>
      </c>
      <c r="AZ5" s="46">
        <v>2433</v>
      </c>
      <c r="BA5" s="46">
        <v>2334</v>
      </c>
      <c r="BB5" s="46">
        <v>2486</v>
      </c>
      <c r="BC5" s="46">
        <v>2557</v>
      </c>
      <c r="BD5" s="46">
        <v>1467</v>
      </c>
      <c r="BE5" s="46">
        <v>1587</v>
      </c>
      <c r="BF5" s="46">
        <v>1348</v>
      </c>
      <c r="BG5" s="46">
        <v>2666</v>
      </c>
      <c r="BH5" s="46">
        <v>2047</v>
      </c>
      <c r="BI5" s="46">
        <v>1645</v>
      </c>
      <c r="BJ5" s="46">
        <v>1168</v>
      </c>
      <c r="BK5" s="46">
        <v>1834</v>
      </c>
      <c r="BL5" s="46">
        <v>2008</v>
      </c>
      <c r="BM5" s="46">
        <v>2134</v>
      </c>
      <c r="BN5" s="46">
        <v>2659</v>
      </c>
      <c r="BO5" s="46">
        <v>1633</v>
      </c>
      <c r="BP5" s="46">
        <v>2042</v>
      </c>
      <c r="BQ5" s="46">
        <v>2128</v>
      </c>
      <c r="BR5" s="46">
        <v>1142</v>
      </c>
      <c r="BS5" s="76">
        <v>2667</v>
      </c>
      <c r="BT5" s="76">
        <v>2964</v>
      </c>
      <c r="BU5" s="76">
        <v>2586</v>
      </c>
      <c r="BV5" s="76">
        <v>2178</v>
      </c>
      <c r="BW5" s="76">
        <v>2823</v>
      </c>
      <c r="BX5" s="76">
        <v>2556</v>
      </c>
      <c r="BY5" s="76">
        <v>3577</v>
      </c>
      <c r="BZ5" s="76">
        <v>2877</v>
      </c>
      <c r="CA5" s="76">
        <v>2627</v>
      </c>
      <c r="CB5" s="76">
        <v>3191</v>
      </c>
      <c r="CC5" s="76">
        <v>2966</v>
      </c>
      <c r="CD5" s="76">
        <v>1942</v>
      </c>
      <c r="CE5" s="76">
        <v>3265</v>
      </c>
      <c r="CF5" s="76">
        <v>2996</v>
      </c>
      <c r="CG5" s="76">
        <v>2241</v>
      </c>
      <c r="CH5" s="76">
        <v>2887</v>
      </c>
      <c r="CI5" s="76">
        <v>3180</v>
      </c>
      <c r="CJ5" s="76">
        <v>3267</v>
      </c>
      <c r="CK5" s="76">
        <v>3025</v>
      </c>
      <c r="CL5" s="76">
        <v>2546</v>
      </c>
      <c r="CM5" s="76">
        <v>3182</v>
      </c>
      <c r="CN5" s="76">
        <v>3198</v>
      </c>
      <c r="CO5" s="76">
        <v>3120</v>
      </c>
      <c r="CP5" s="92">
        <v>2538</v>
      </c>
      <c r="CQ5" s="100">
        <v>3355</v>
      </c>
      <c r="CR5" s="100">
        <v>3152</v>
      </c>
      <c r="CS5" s="76">
        <v>5179</v>
      </c>
      <c r="CT5" s="76">
        <v>2710</v>
      </c>
      <c r="CU5" s="76">
        <v>3299</v>
      </c>
      <c r="CV5" s="76">
        <v>2966</v>
      </c>
      <c r="CW5" s="76">
        <v>3015</v>
      </c>
      <c r="CX5" s="76">
        <v>3173</v>
      </c>
      <c r="CY5" s="76">
        <v>2698</v>
      </c>
      <c r="CZ5" s="76">
        <v>3513</v>
      </c>
      <c r="DA5" s="76">
        <v>3120</v>
      </c>
      <c r="DB5" s="76">
        <v>1628</v>
      </c>
      <c r="DC5" s="76">
        <v>2823</v>
      </c>
    </row>
    <row r="6" spans="1:107" ht="15.95" customHeight="1" x14ac:dyDescent="0.2">
      <c r="A6" s="2" t="s">
        <v>2</v>
      </c>
      <c r="B6" s="46">
        <v>271</v>
      </c>
      <c r="C6" s="46">
        <v>105</v>
      </c>
      <c r="D6" s="46">
        <v>103</v>
      </c>
      <c r="E6" s="46">
        <v>168</v>
      </c>
      <c r="F6" s="46">
        <v>360</v>
      </c>
      <c r="G6" s="46">
        <v>210</v>
      </c>
      <c r="H6" s="46">
        <v>283</v>
      </c>
      <c r="I6" s="46">
        <v>225</v>
      </c>
      <c r="J6" s="46">
        <v>231</v>
      </c>
      <c r="K6" s="46">
        <v>206</v>
      </c>
      <c r="L6" s="46">
        <v>242</v>
      </c>
      <c r="M6" s="46">
        <v>133</v>
      </c>
      <c r="N6" s="46">
        <v>148</v>
      </c>
      <c r="O6" s="46">
        <v>138</v>
      </c>
      <c r="P6" s="46">
        <v>178</v>
      </c>
      <c r="Q6" s="46">
        <v>264</v>
      </c>
      <c r="R6" s="46">
        <v>185</v>
      </c>
      <c r="S6" s="46">
        <v>142</v>
      </c>
      <c r="T6" s="46">
        <v>265</v>
      </c>
      <c r="U6" s="46">
        <v>206</v>
      </c>
      <c r="V6" s="46">
        <v>123</v>
      </c>
      <c r="W6" s="46">
        <v>90</v>
      </c>
      <c r="X6" s="46">
        <v>261</v>
      </c>
      <c r="Y6" s="46">
        <v>217</v>
      </c>
      <c r="Z6" s="46">
        <v>181</v>
      </c>
      <c r="AA6" s="46">
        <v>223</v>
      </c>
      <c r="AB6" s="46">
        <v>219</v>
      </c>
      <c r="AC6" s="46">
        <v>237</v>
      </c>
      <c r="AD6" s="46">
        <v>197</v>
      </c>
      <c r="AE6" s="46">
        <v>307</v>
      </c>
      <c r="AF6" s="46">
        <v>178</v>
      </c>
      <c r="AG6" s="46">
        <v>238</v>
      </c>
      <c r="AH6" s="46">
        <v>143</v>
      </c>
      <c r="AI6" s="46">
        <v>147</v>
      </c>
      <c r="AJ6" s="46">
        <v>159</v>
      </c>
      <c r="AK6" s="46">
        <v>240</v>
      </c>
      <c r="AL6" s="46">
        <v>97</v>
      </c>
      <c r="AM6" s="46">
        <v>170</v>
      </c>
      <c r="AN6" s="46">
        <v>324</v>
      </c>
      <c r="AO6" s="46">
        <v>345</v>
      </c>
      <c r="AP6" s="46">
        <v>139</v>
      </c>
      <c r="AQ6" s="46">
        <v>146</v>
      </c>
      <c r="AR6" s="46">
        <v>211</v>
      </c>
      <c r="AS6" s="46">
        <v>179</v>
      </c>
      <c r="AT6" s="46">
        <v>105</v>
      </c>
      <c r="AU6" s="46">
        <v>183</v>
      </c>
      <c r="AV6" s="46">
        <v>262</v>
      </c>
      <c r="AW6" s="46">
        <v>182</v>
      </c>
      <c r="AX6" s="46">
        <v>133</v>
      </c>
      <c r="AY6" s="46">
        <v>109</v>
      </c>
      <c r="AZ6" s="46">
        <v>135</v>
      </c>
      <c r="BA6" s="46">
        <v>2730</v>
      </c>
      <c r="BB6" s="46">
        <v>274</v>
      </c>
      <c r="BC6" s="46">
        <v>275</v>
      </c>
      <c r="BD6" s="46">
        <v>249</v>
      </c>
      <c r="BE6" s="46">
        <v>125</v>
      </c>
      <c r="BF6" s="46">
        <v>170</v>
      </c>
      <c r="BG6" s="46">
        <v>217</v>
      </c>
      <c r="BH6" s="46">
        <v>203</v>
      </c>
      <c r="BI6" s="46">
        <v>202</v>
      </c>
      <c r="BJ6" s="46">
        <v>237</v>
      </c>
      <c r="BK6" s="46">
        <v>126</v>
      </c>
      <c r="BL6" s="46">
        <v>178</v>
      </c>
      <c r="BM6" s="46">
        <v>271</v>
      </c>
      <c r="BN6" s="46">
        <v>972</v>
      </c>
      <c r="BO6" s="46">
        <v>177</v>
      </c>
      <c r="BP6" s="46">
        <v>271</v>
      </c>
      <c r="BQ6" s="46">
        <v>183</v>
      </c>
      <c r="BR6" s="46">
        <v>113</v>
      </c>
      <c r="BS6" s="76">
        <v>292</v>
      </c>
      <c r="BT6" s="76">
        <v>192</v>
      </c>
      <c r="BU6" s="76">
        <v>263</v>
      </c>
      <c r="BV6" s="76">
        <v>378</v>
      </c>
      <c r="BW6" s="76">
        <v>356</v>
      </c>
      <c r="BX6" s="76">
        <v>364</v>
      </c>
      <c r="BY6" s="76">
        <v>314</v>
      </c>
      <c r="BZ6" s="76">
        <v>385</v>
      </c>
      <c r="CA6" s="76">
        <v>263</v>
      </c>
      <c r="CB6" s="76">
        <v>327</v>
      </c>
      <c r="CC6" s="76">
        <v>203</v>
      </c>
      <c r="CD6" s="76">
        <v>282</v>
      </c>
      <c r="CE6" s="76">
        <v>244</v>
      </c>
      <c r="CF6" s="76">
        <v>159</v>
      </c>
      <c r="CG6" s="76">
        <v>145</v>
      </c>
      <c r="CH6" s="76">
        <v>241</v>
      </c>
      <c r="CI6" s="76">
        <v>231</v>
      </c>
      <c r="CJ6" s="76">
        <v>268</v>
      </c>
      <c r="CK6" s="76">
        <v>287</v>
      </c>
      <c r="CL6" s="76">
        <v>229</v>
      </c>
      <c r="CM6" s="76">
        <v>215</v>
      </c>
      <c r="CN6" s="76">
        <v>271</v>
      </c>
      <c r="CO6" s="76">
        <v>183</v>
      </c>
      <c r="CP6" s="92">
        <v>212</v>
      </c>
      <c r="CQ6" s="100">
        <v>166</v>
      </c>
      <c r="CR6" s="100">
        <v>451</v>
      </c>
      <c r="CS6" s="76">
        <v>197</v>
      </c>
      <c r="CT6" s="76">
        <v>224</v>
      </c>
      <c r="CU6" s="76">
        <v>200</v>
      </c>
      <c r="CV6" s="76">
        <v>232</v>
      </c>
      <c r="CW6" s="76">
        <v>277</v>
      </c>
      <c r="CX6" s="76">
        <v>224</v>
      </c>
      <c r="CY6" s="76">
        <v>347</v>
      </c>
      <c r="CZ6" s="76">
        <v>418</v>
      </c>
      <c r="DA6" s="76">
        <v>335</v>
      </c>
      <c r="DB6" s="76">
        <v>126</v>
      </c>
      <c r="DC6" s="76">
        <v>289</v>
      </c>
    </row>
    <row r="7" spans="1:107" ht="15.95" customHeight="1" x14ac:dyDescent="0.2">
      <c r="A7" s="2" t="s">
        <v>3</v>
      </c>
      <c r="B7" s="46">
        <v>288</v>
      </c>
      <c r="C7" s="46">
        <v>320</v>
      </c>
      <c r="D7" s="46">
        <v>102</v>
      </c>
      <c r="E7" s="46">
        <v>321</v>
      </c>
      <c r="F7" s="46">
        <v>259</v>
      </c>
      <c r="G7" s="46">
        <v>254</v>
      </c>
      <c r="H7" s="46">
        <v>233</v>
      </c>
      <c r="I7" s="46">
        <v>401</v>
      </c>
      <c r="J7" s="46">
        <v>283</v>
      </c>
      <c r="K7" s="46">
        <v>360</v>
      </c>
      <c r="L7" s="46">
        <v>276</v>
      </c>
      <c r="M7" s="46"/>
      <c r="N7" s="46">
        <v>253</v>
      </c>
      <c r="O7" s="46">
        <v>166</v>
      </c>
      <c r="P7" s="46">
        <v>204</v>
      </c>
      <c r="Q7" s="46">
        <v>192</v>
      </c>
      <c r="R7" s="46">
        <v>183</v>
      </c>
      <c r="S7" s="46">
        <v>217</v>
      </c>
      <c r="T7" s="46">
        <v>203</v>
      </c>
      <c r="U7" s="46">
        <v>189</v>
      </c>
      <c r="V7" s="46">
        <v>279</v>
      </c>
      <c r="W7" s="46">
        <v>385</v>
      </c>
      <c r="X7" s="46">
        <v>272</v>
      </c>
      <c r="Y7" s="46">
        <v>251</v>
      </c>
      <c r="Z7" s="46">
        <v>239</v>
      </c>
      <c r="AA7" s="46">
        <v>502</v>
      </c>
      <c r="AB7" s="46">
        <v>220</v>
      </c>
      <c r="AC7" s="46">
        <v>230</v>
      </c>
      <c r="AD7" s="46">
        <v>267</v>
      </c>
      <c r="AE7" s="46">
        <v>182</v>
      </c>
      <c r="AF7" s="46">
        <v>126</v>
      </c>
      <c r="AG7" s="46">
        <v>206</v>
      </c>
      <c r="AH7" s="46">
        <v>99</v>
      </c>
      <c r="AI7" s="46">
        <v>171</v>
      </c>
      <c r="AJ7" s="46">
        <v>129</v>
      </c>
      <c r="AK7" s="46">
        <v>131</v>
      </c>
      <c r="AL7" s="46">
        <v>135</v>
      </c>
      <c r="AM7" s="46">
        <v>91</v>
      </c>
      <c r="AN7" s="46">
        <v>172</v>
      </c>
      <c r="AO7" s="46">
        <v>192</v>
      </c>
      <c r="AP7" s="46">
        <v>139</v>
      </c>
      <c r="AQ7" s="46">
        <v>159</v>
      </c>
      <c r="AR7" s="46">
        <v>244</v>
      </c>
      <c r="AS7" s="46">
        <v>188</v>
      </c>
      <c r="AT7" s="46">
        <v>92</v>
      </c>
      <c r="AU7" s="46">
        <v>139</v>
      </c>
      <c r="AV7" s="46">
        <v>168</v>
      </c>
      <c r="AW7" s="46">
        <v>156</v>
      </c>
      <c r="AX7" s="46">
        <v>84</v>
      </c>
      <c r="AY7" s="46">
        <v>149</v>
      </c>
      <c r="AZ7" s="46">
        <v>145</v>
      </c>
      <c r="BA7" s="46">
        <v>122</v>
      </c>
      <c r="BB7" s="46">
        <v>142</v>
      </c>
      <c r="BC7" s="46">
        <v>224</v>
      </c>
      <c r="BD7" s="46">
        <v>184</v>
      </c>
      <c r="BE7" s="46">
        <v>132</v>
      </c>
      <c r="BF7" s="46">
        <v>104</v>
      </c>
      <c r="BG7" s="46">
        <v>160</v>
      </c>
      <c r="BH7" s="46">
        <v>216</v>
      </c>
      <c r="BI7" s="46">
        <v>140</v>
      </c>
      <c r="BJ7" s="46">
        <v>149</v>
      </c>
      <c r="BK7" s="46">
        <v>182</v>
      </c>
      <c r="BL7" s="46">
        <v>132</v>
      </c>
      <c r="BM7" s="46">
        <v>203</v>
      </c>
      <c r="BN7" s="46">
        <v>140</v>
      </c>
      <c r="BO7" s="46">
        <v>152</v>
      </c>
      <c r="BP7" s="46">
        <v>140</v>
      </c>
      <c r="BQ7" s="46">
        <v>159</v>
      </c>
      <c r="BR7" s="46">
        <v>172</v>
      </c>
      <c r="BS7" s="76">
        <v>312</v>
      </c>
      <c r="BT7" s="76">
        <v>234</v>
      </c>
      <c r="BU7" s="76">
        <v>249</v>
      </c>
      <c r="BV7" s="76">
        <v>401</v>
      </c>
      <c r="BW7" s="76">
        <v>274</v>
      </c>
      <c r="BX7" s="76">
        <v>285</v>
      </c>
      <c r="BY7" s="76">
        <v>302</v>
      </c>
      <c r="BZ7" s="76">
        <v>294</v>
      </c>
      <c r="CA7" s="76">
        <v>214</v>
      </c>
      <c r="CB7" s="76">
        <v>480</v>
      </c>
      <c r="CC7" s="76">
        <v>213</v>
      </c>
      <c r="CD7" s="76">
        <v>174</v>
      </c>
      <c r="CE7" s="76">
        <v>342</v>
      </c>
      <c r="CF7" s="76">
        <v>276</v>
      </c>
      <c r="CG7" s="76">
        <v>144</v>
      </c>
      <c r="CH7" s="76">
        <v>338</v>
      </c>
      <c r="CI7" s="76">
        <v>273</v>
      </c>
      <c r="CJ7" s="76">
        <v>184</v>
      </c>
      <c r="CK7" s="76">
        <v>214</v>
      </c>
      <c r="CL7" s="76">
        <v>228</v>
      </c>
      <c r="CM7" s="76">
        <v>225</v>
      </c>
      <c r="CN7" s="76">
        <v>235</v>
      </c>
      <c r="CO7" s="76">
        <v>229</v>
      </c>
      <c r="CP7" s="92">
        <v>273</v>
      </c>
      <c r="CQ7" s="100">
        <v>433</v>
      </c>
      <c r="CR7" s="100">
        <v>366</v>
      </c>
      <c r="CS7" s="76">
        <v>279</v>
      </c>
      <c r="CT7" s="76">
        <v>308</v>
      </c>
      <c r="CU7" s="76">
        <v>311</v>
      </c>
      <c r="CV7" s="76">
        <v>196</v>
      </c>
      <c r="CW7" s="76">
        <v>251</v>
      </c>
      <c r="CX7" s="76">
        <v>208</v>
      </c>
      <c r="CY7" s="76">
        <v>217</v>
      </c>
      <c r="CZ7" s="76">
        <v>318</v>
      </c>
      <c r="DA7" s="76">
        <v>320</v>
      </c>
      <c r="DB7" s="76">
        <v>212</v>
      </c>
      <c r="DC7" s="76">
        <v>320</v>
      </c>
    </row>
    <row r="8" spans="1:107" ht="15.95" customHeight="1" x14ac:dyDescent="0.2">
      <c r="A8" s="2" t="s">
        <v>4</v>
      </c>
      <c r="B8" s="46">
        <v>317</v>
      </c>
      <c r="C8" s="46">
        <v>253</v>
      </c>
      <c r="D8" s="46">
        <v>173</v>
      </c>
      <c r="E8" s="46">
        <v>314</v>
      </c>
      <c r="F8" s="46">
        <v>368</v>
      </c>
      <c r="G8" s="46">
        <v>357</v>
      </c>
      <c r="H8" s="46">
        <v>380</v>
      </c>
      <c r="I8" s="46">
        <v>256</v>
      </c>
      <c r="J8" s="46">
        <v>263</v>
      </c>
      <c r="K8" s="46">
        <v>238</v>
      </c>
      <c r="L8" s="46">
        <v>340</v>
      </c>
      <c r="M8" s="46">
        <v>487</v>
      </c>
      <c r="N8" s="46">
        <v>328</v>
      </c>
      <c r="O8" s="46">
        <v>291</v>
      </c>
      <c r="P8" s="46">
        <v>304</v>
      </c>
      <c r="Q8" s="46">
        <v>408</v>
      </c>
      <c r="R8" s="46">
        <v>603</v>
      </c>
      <c r="S8" s="46">
        <v>396</v>
      </c>
      <c r="T8" s="46">
        <v>530</v>
      </c>
      <c r="U8" s="46">
        <v>346</v>
      </c>
      <c r="V8" s="46">
        <v>213</v>
      </c>
      <c r="W8" s="46">
        <v>451</v>
      </c>
      <c r="X8" s="46">
        <v>769</v>
      </c>
      <c r="Y8" s="46">
        <v>588</v>
      </c>
      <c r="Z8" s="46">
        <v>377</v>
      </c>
      <c r="AA8" s="46">
        <v>434</v>
      </c>
      <c r="AB8" s="46">
        <v>294</v>
      </c>
      <c r="AC8" s="46">
        <v>383</v>
      </c>
      <c r="AD8" s="46">
        <v>384</v>
      </c>
      <c r="AE8" s="46">
        <v>297</v>
      </c>
      <c r="AF8" s="46">
        <v>457</v>
      </c>
      <c r="AG8" s="46">
        <v>414</v>
      </c>
      <c r="AH8" s="46">
        <v>236</v>
      </c>
      <c r="AI8" s="46">
        <v>480</v>
      </c>
      <c r="AJ8" s="46">
        <v>192</v>
      </c>
      <c r="AK8" s="46">
        <v>307</v>
      </c>
      <c r="AL8" s="46">
        <v>282</v>
      </c>
      <c r="AM8" s="46">
        <v>317</v>
      </c>
      <c r="AN8" s="46">
        <v>436</v>
      </c>
      <c r="AO8" s="46">
        <v>656</v>
      </c>
      <c r="AP8" s="46">
        <v>267</v>
      </c>
      <c r="AQ8" s="46">
        <v>360</v>
      </c>
      <c r="AR8" s="46">
        <v>451</v>
      </c>
      <c r="AS8" s="46">
        <v>219</v>
      </c>
      <c r="AT8" s="46">
        <v>327</v>
      </c>
      <c r="AU8" s="46">
        <v>130</v>
      </c>
      <c r="AV8" s="46">
        <v>461</v>
      </c>
      <c r="AW8" s="46">
        <v>378</v>
      </c>
      <c r="AX8" s="46">
        <v>243</v>
      </c>
      <c r="AY8" s="46">
        <v>283</v>
      </c>
      <c r="AZ8" s="46">
        <v>238</v>
      </c>
      <c r="BA8" s="46">
        <v>485</v>
      </c>
      <c r="BB8" s="46">
        <v>301</v>
      </c>
      <c r="BC8" s="46">
        <v>407</v>
      </c>
      <c r="BD8" s="46">
        <v>468</v>
      </c>
      <c r="BE8" s="46">
        <v>439</v>
      </c>
      <c r="BF8" s="46">
        <v>382</v>
      </c>
      <c r="BG8" s="46">
        <v>349</v>
      </c>
      <c r="BH8" s="46">
        <v>750</v>
      </c>
      <c r="BI8" s="46">
        <v>398</v>
      </c>
      <c r="BJ8" s="46">
        <v>318</v>
      </c>
      <c r="BK8" s="46">
        <v>400</v>
      </c>
      <c r="BL8" s="46">
        <v>378</v>
      </c>
      <c r="BM8" s="46">
        <v>334</v>
      </c>
      <c r="BN8" s="46">
        <v>366</v>
      </c>
      <c r="BO8" s="46">
        <v>374</v>
      </c>
      <c r="BP8" s="46">
        <v>463</v>
      </c>
      <c r="BQ8" s="46">
        <v>339</v>
      </c>
      <c r="BR8" s="46">
        <v>171</v>
      </c>
      <c r="BS8" s="76">
        <v>442</v>
      </c>
      <c r="BT8" s="76">
        <v>332</v>
      </c>
      <c r="BU8" s="76">
        <v>343</v>
      </c>
      <c r="BV8" s="76">
        <v>814</v>
      </c>
      <c r="BW8" s="76">
        <v>456</v>
      </c>
      <c r="BX8" s="76">
        <v>338</v>
      </c>
      <c r="BY8" s="76">
        <v>580</v>
      </c>
      <c r="BZ8" s="76">
        <v>423</v>
      </c>
      <c r="CA8" s="76">
        <v>383</v>
      </c>
      <c r="CB8" s="76">
        <v>483</v>
      </c>
      <c r="CC8" s="76">
        <v>417</v>
      </c>
      <c r="CD8" s="76">
        <v>287</v>
      </c>
      <c r="CE8" s="76">
        <v>457</v>
      </c>
      <c r="CF8" s="76">
        <v>401</v>
      </c>
      <c r="CG8" s="76">
        <v>349</v>
      </c>
      <c r="CH8" s="76">
        <v>343</v>
      </c>
      <c r="CI8" s="76">
        <v>375</v>
      </c>
      <c r="CJ8" s="76">
        <v>463</v>
      </c>
      <c r="CK8" s="76">
        <v>511</v>
      </c>
      <c r="CL8" s="76">
        <v>405</v>
      </c>
      <c r="CM8" s="76">
        <v>415</v>
      </c>
      <c r="CN8" s="76">
        <v>414</v>
      </c>
      <c r="CO8" s="76">
        <v>275</v>
      </c>
      <c r="CP8" s="92">
        <v>172</v>
      </c>
      <c r="CQ8" s="100">
        <v>364</v>
      </c>
      <c r="CR8" s="100">
        <v>346</v>
      </c>
      <c r="CS8" s="76">
        <v>278</v>
      </c>
      <c r="CT8" s="76">
        <v>327</v>
      </c>
      <c r="CU8" s="76">
        <v>372</v>
      </c>
      <c r="CV8" s="76">
        <v>265</v>
      </c>
      <c r="CW8" s="76">
        <v>520</v>
      </c>
      <c r="CX8" s="76">
        <v>588</v>
      </c>
      <c r="CY8" s="76">
        <v>452</v>
      </c>
      <c r="CZ8" s="76">
        <v>471</v>
      </c>
      <c r="DA8" s="76">
        <v>442</v>
      </c>
      <c r="DB8" s="76">
        <v>178</v>
      </c>
      <c r="DC8" s="76">
        <v>418</v>
      </c>
    </row>
    <row r="9" spans="1:107" ht="15.95" customHeight="1" x14ac:dyDescent="0.2">
      <c r="A9" s="2" t="s">
        <v>5</v>
      </c>
      <c r="B9" s="46">
        <v>499</v>
      </c>
      <c r="C9" s="46">
        <v>784</v>
      </c>
      <c r="D9" s="46">
        <v>563</v>
      </c>
      <c r="E9" s="46">
        <v>483</v>
      </c>
      <c r="F9" s="46">
        <v>485</v>
      </c>
      <c r="G9" s="46">
        <v>503</v>
      </c>
      <c r="H9" s="46">
        <v>482</v>
      </c>
      <c r="I9" s="46">
        <v>394</v>
      </c>
      <c r="J9" s="46">
        <v>375</v>
      </c>
      <c r="K9" s="46">
        <v>431</v>
      </c>
      <c r="L9" s="46">
        <v>563</v>
      </c>
      <c r="M9" s="46">
        <v>305</v>
      </c>
      <c r="N9" s="46">
        <v>491</v>
      </c>
      <c r="O9" s="46">
        <v>333</v>
      </c>
      <c r="P9" s="46">
        <v>468</v>
      </c>
      <c r="Q9" s="46">
        <v>342</v>
      </c>
      <c r="R9" s="46">
        <v>343</v>
      </c>
      <c r="S9" s="46">
        <v>423</v>
      </c>
      <c r="T9" s="46">
        <v>448</v>
      </c>
      <c r="U9" s="46">
        <v>518</v>
      </c>
      <c r="V9" s="46">
        <v>707</v>
      </c>
      <c r="W9" s="46">
        <v>502</v>
      </c>
      <c r="X9" s="46">
        <v>622</v>
      </c>
      <c r="Y9" s="46">
        <v>608</v>
      </c>
      <c r="Z9" s="46">
        <v>616</v>
      </c>
      <c r="AA9" s="46">
        <v>592</v>
      </c>
      <c r="AB9" s="46">
        <v>488</v>
      </c>
      <c r="AC9" s="46">
        <v>299</v>
      </c>
      <c r="AD9" s="46">
        <v>195</v>
      </c>
      <c r="AE9" s="46">
        <v>287</v>
      </c>
      <c r="AF9" s="46">
        <v>258</v>
      </c>
      <c r="AG9" s="46">
        <v>136</v>
      </c>
      <c r="AH9" s="46">
        <v>163</v>
      </c>
      <c r="AI9" s="46">
        <v>318</v>
      </c>
      <c r="AJ9" s="46">
        <v>173</v>
      </c>
      <c r="AK9" s="46">
        <v>199</v>
      </c>
      <c r="AL9" s="46">
        <v>263</v>
      </c>
      <c r="AM9" s="46">
        <v>363</v>
      </c>
      <c r="AN9" s="46">
        <v>192</v>
      </c>
      <c r="AO9" s="46">
        <v>182</v>
      </c>
      <c r="AP9" s="46">
        <v>97</v>
      </c>
      <c r="AQ9" s="46">
        <v>547</v>
      </c>
      <c r="AR9" s="46">
        <v>277</v>
      </c>
      <c r="AS9" s="46">
        <v>294</v>
      </c>
      <c r="AT9" s="46">
        <v>167</v>
      </c>
      <c r="AU9" s="46">
        <v>338</v>
      </c>
      <c r="AV9" s="46">
        <v>253</v>
      </c>
      <c r="AW9" s="46">
        <v>215</v>
      </c>
      <c r="AX9" s="46">
        <v>248</v>
      </c>
      <c r="AY9" s="46">
        <v>282</v>
      </c>
      <c r="AZ9" s="46">
        <v>174</v>
      </c>
      <c r="BA9" s="46">
        <v>286</v>
      </c>
      <c r="BB9" s="46">
        <v>750</v>
      </c>
      <c r="BC9" s="46">
        <v>409</v>
      </c>
      <c r="BD9" s="46">
        <v>401</v>
      </c>
      <c r="BE9" s="46">
        <v>255</v>
      </c>
      <c r="BF9" s="46">
        <v>94</v>
      </c>
      <c r="BG9" s="46">
        <v>371</v>
      </c>
      <c r="BH9" s="46">
        <v>0</v>
      </c>
      <c r="BI9" s="46">
        <v>0</v>
      </c>
      <c r="BJ9" s="46">
        <v>129</v>
      </c>
      <c r="BK9" s="46">
        <v>293</v>
      </c>
      <c r="BL9" s="46">
        <v>285</v>
      </c>
      <c r="BM9" s="46">
        <v>575</v>
      </c>
      <c r="BN9" s="46">
        <v>111</v>
      </c>
      <c r="BO9" s="46">
        <v>373</v>
      </c>
      <c r="BP9" s="46">
        <v>303</v>
      </c>
      <c r="BQ9" s="46">
        <v>318</v>
      </c>
      <c r="BR9" s="46">
        <v>242</v>
      </c>
      <c r="BS9" s="76">
        <v>382</v>
      </c>
      <c r="BT9" s="76">
        <v>352</v>
      </c>
      <c r="BU9" s="76">
        <v>310</v>
      </c>
      <c r="BV9" s="76">
        <v>370</v>
      </c>
      <c r="BW9" s="76">
        <v>551</v>
      </c>
      <c r="BX9" s="76">
        <v>319</v>
      </c>
      <c r="BY9" s="76">
        <v>408</v>
      </c>
      <c r="BZ9" s="76">
        <v>413</v>
      </c>
      <c r="CA9" s="76">
        <v>453</v>
      </c>
      <c r="CB9" s="76">
        <v>504</v>
      </c>
      <c r="CC9" s="76">
        <v>461</v>
      </c>
      <c r="CD9" s="76">
        <v>238</v>
      </c>
      <c r="CE9" s="76">
        <v>531</v>
      </c>
      <c r="CF9" s="76">
        <v>412</v>
      </c>
      <c r="CG9" s="76">
        <v>326</v>
      </c>
      <c r="CH9" s="76">
        <v>384</v>
      </c>
      <c r="CI9" s="76">
        <v>373</v>
      </c>
      <c r="CJ9" s="76">
        <v>395</v>
      </c>
      <c r="CK9" s="76">
        <v>688</v>
      </c>
      <c r="CL9" s="76">
        <v>395</v>
      </c>
      <c r="CM9" s="76">
        <v>407</v>
      </c>
      <c r="CN9" s="76">
        <v>442</v>
      </c>
      <c r="CO9" s="76">
        <v>661</v>
      </c>
      <c r="CP9" s="92">
        <v>545</v>
      </c>
      <c r="CQ9" s="100">
        <v>578</v>
      </c>
      <c r="CR9" s="100">
        <v>492</v>
      </c>
      <c r="CS9" s="76">
        <v>385</v>
      </c>
      <c r="CT9" s="76">
        <v>282</v>
      </c>
      <c r="CU9" s="76">
        <v>744</v>
      </c>
      <c r="CV9" s="76">
        <v>385</v>
      </c>
      <c r="CW9" s="76">
        <v>569</v>
      </c>
      <c r="CX9" s="76">
        <v>474</v>
      </c>
      <c r="CY9" s="76">
        <v>335</v>
      </c>
      <c r="CZ9" s="76">
        <v>421</v>
      </c>
      <c r="DA9" s="76">
        <v>586</v>
      </c>
      <c r="DB9" s="76">
        <v>453</v>
      </c>
      <c r="DC9" s="76">
        <v>549</v>
      </c>
    </row>
    <row r="10" spans="1:107" ht="15.95" customHeight="1" x14ac:dyDescent="0.2">
      <c r="A10" s="2" t="s">
        <v>6</v>
      </c>
      <c r="B10" s="46">
        <v>1284</v>
      </c>
      <c r="C10" s="46">
        <v>1021</v>
      </c>
      <c r="D10" s="46">
        <v>737</v>
      </c>
      <c r="E10" s="46">
        <v>1142</v>
      </c>
      <c r="F10" s="46">
        <v>938</v>
      </c>
      <c r="G10" s="46">
        <v>1369</v>
      </c>
      <c r="H10" s="46">
        <v>1296</v>
      </c>
      <c r="I10" s="46">
        <v>1125</v>
      </c>
      <c r="J10" s="46">
        <v>1016</v>
      </c>
      <c r="K10" s="46">
        <v>768</v>
      </c>
      <c r="L10" s="46">
        <v>1669</v>
      </c>
      <c r="M10" s="46">
        <v>1321</v>
      </c>
      <c r="N10" s="46">
        <v>1127</v>
      </c>
      <c r="O10" s="46">
        <v>1046</v>
      </c>
      <c r="P10" s="46">
        <v>1022</v>
      </c>
      <c r="Q10" s="46">
        <v>1116</v>
      </c>
      <c r="R10" s="46">
        <v>1287</v>
      </c>
      <c r="S10" s="46">
        <v>1168</v>
      </c>
      <c r="T10" s="46">
        <v>1187</v>
      </c>
      <c r="U10" s="46">
        <v>1176</v>
      </c>
      <c r="V10" s="46">
        <v>972</v>
      </c>
      <c r="W10" s="46">
        <v>889</v>
      </c>
      <c r="X10" s="46">
        <v>1018</v>
      </c>
      <c r="Y10" s="46">
        <v>1482</v>
      </c>
      <c r="Z10" s="46">
        <v>935</v>
      </c>
      <c r="AA10" s="46">
        <v>2385</v>
      </c>
      <c r="AB10" s="46">
        <v>1302</v>
      </c>
      <c r="AC10" s="46">
        <v>1635</v>
      </c>
      <c r="AD10" s="46">
        <v>1908</v>
      </c>
      <c r="AE10" s="46">
        <v>1218</v>
      </c>
      <c r="AF10" s="46">
        <v>970</v>
      </c>
      <c r="AG10" s="46">
        <v>1049</v>
      </c>
      <c r="AH10" s="46">
        <v>770</v>
      </c>
      <c r="AI10" s="46">
        <v>1070</v>
      </c>
      <c r="AJ10" s="46">
        <v>1357</v>
      </c>
      <c r="AK10" s="46">
        <v>1174</v>
      </c>
      <c r="AL10" s="46">
        <v>1080</v>
      </c>
      <c r="AM10" s="46">
        <v>1154</v>
      </c>
      <c r="AN10" s="46">
        <v>1018</v>
      </c>
      <c r="AO10" s="46">
        <v>1369</v>
      </c>
      <c r="AP10" s="46">
        <v>573</v>
      </c>
      <c r="AQ10" s="46">
        <v>1446</v>
      </c>
      <c r="AR10" s="46">
        <v>972</v>
      </c>
      <c r="AS10" s="46">
        <v>1084</v>
      </c>
      <c r="AT10" s="46">
        <v>726</v>
      </c>
      <c r="AU10" s="46">
        <v>1050</v>
      </c>
      <c r="AV10" s="46">
        <v>1038</v>
      </c>
      <c r="AW10" s="46">
        <v>1038</v>
      </c>
      <c r="AX10" s="46">
        <v>882</v>
      </c>
      <c r="AY10" s="46">
        <v>1059</v>
      </c>
      <c r="AZ10" s="46">
        <v>1045</v>
      </c>
      <c r="BA10" s="46">
        <v>3583</v>
      </c>
      <c r="BB10" s="46">
        <v>1504</v>
      </c>
      <c r="BC10" s="46">
        <v>1562</v>
      </c>
      <c r="BD10" s="46">
        <v>1201</v>
      </c>
      <c r="BE10" s="46">
        <v>1203</v>
      </c>
      <c r="BF10" s="46">
        <v>876</v>
      </c>
      <c r="BG10" s="46">
        <v>1283</v>
      </c>
      <c r="BH10" s="46">
        <v>1167</v>
      </c>
      <c r="BI10" s="46">
        <v>832</v>
      </c>
      <c r="BJ10" s="46">
        <v>1108</v>
      </c>
      <c r="BK10" s="46">
        <v>1131</v>
      </c>
      <c r="BL10" s="46">
        <v>1418</v>
      </c>
      <c r="BM10" s="46">
        <v>1199</v>
      </c>
      <c r="BN10" s="46">
        <v>1493</v>
      </c>
      <c r="BO10" s="46">
        <v>1678</v>
      </c>
      <c r="BP10" s="46">
        <v>1327</v>
      </c>
      <c r="BQ10" s="46">
        <v>547</v>
      </c>
      <c r="BR10" s="46">
        <v>1228</v>
      </c>
      <c r="BS10" s="76">
        <v>895</v>
      </c>
      <c r="BT10" s="76">
        <v>1601</v>
      </c>
      <c r="BU10" s="76">
        <v>2244</v>
      </c>
      <c r="BV10" s="76">
        <v>1642</v>
      </c>
      <c r="BW10" s="76">
        <v>1069</v>
      </c>
      <c r="BX10" s="76">
        <v>1203</v>
      </c>
      <c r="BY10" s="76">
        <v>1602</v>
      </c>
      <c r="BZ10" s="76">
        <v>1160</v>
      </c>
      <c r="CA10" s="76">
        <v>1744</v>
      </c>
      <c r="CB10" s="76">
        <v>1168</v>
      </c>
      <c r="CC10" s="76">
        <v>1258</v>
      </c>
      <c r="CD10" s="76">
        <v>1037</v>
      </c>
      <c r="CE10" s="76">
        <v>1818</v>
      </c>
      <c r="CF10" s="76">
        <v>1187</v>
      </c>
      <c r="CG10" s="76">
        <v>1130</v>
      </c>
      <c r="CH10" s="76">
        <v>1545</v>
      </c>
      <c r="CI10" s="76">
        <v>1050</v>
      </c>
      <c r="CJ10" s="76">
        <v>1389</v>
      </c>
      <c r="CK10" s="76">
        <v>1397</v>
      </c>
      <c r="CL10" s="76">
        <v>2473</v>
      </c>
      <c r="CM10" s="76">
        <v>2592</v>
      </c>
      <c r="CN10" s="76">
        <v>2555</v>
      </c>
      <c r="CO10" s="76">
        <v>1591</v>
      </c>
      <c r="CP10" s="92">
        <v>1048</v>
      </c>
      <c r="CQ10" s="100">
        <v>2839</v>
      </c>
      <c r="CR10" s="100">
        <v>1256</v>
      </c>
      <c r="CS10" s="76">
        <v>1457</v>
      </c>
      <c r="CT10" s="76">
        <v>1396</v>
      </c>
      <c r="CU10" s="76">
        <v>1473</v>
      </c>
      <c r="CV10" s="76">
        <v>1636</v>
      </c>
      <c r="CW10" s="76">
        <v>1621</v>
      </c>
      <c r="CX10" s="76">
        <v>1449</v>
      </c>
      <c r="CY10" s="76">
        <v>1419</v>
      </c>
      <c r="CZ10" s="76">
        <v>1238</v>
      </c>
      <c r="DA10" s="76">
        <v>1456</v>
      </c>
      <c r="DB10" s="76">
        <v>1048</v>
      </c>
      <c r="DC10" s="76">
        <v>1634</v>
      </c>
    </row>
    <row r="11" spans="1:107" ht="15.95" customHeight="1" x14ac:dyDescent="0.2">
      <c r="A11" s="2" t="s">
        <v>7</v>
      </c>
      <c r="B11" s="46">
        <v>1032</v>
      </c>
      <c r="C11" s="46">
        <v>800</v>
      </c>
      <c r="D11" s="46">
        <v>528</v>
      </c>
      <c r="E11" s="46">
        <v>1535</v>
      </c>
      <c r="F11" s="46">
        <v>990</v>
      </c>
      <c r="G11" s="46">
        <v>642</v>
      </c>
      <c r="H11" s="46">
        <v>1034</v>
      </c>
      <c r="I11" s="46">
        <v>924</v>
      </c>
      <c r="J11" s="46">
        <v>742</v>
      </c>
      <c r="K11" s="46">
        <v>542</v>
      </c>
      <c r="L11" s="46">
        <v>1386</v>
      </c>
      <c r="M11" s="46">
        <v>1045</v>
      </c>
      <c r="N11" s="46">
        <v>773</v>
      </c>
      <c r="O11" s="46">
        <v>933</v>
      </c>
      <c r="P11" s="46">
        <v>1237</v>
      </c>
      <c r="Q11" s="46">
        <v>1097</v>
      </c>
      <c r="R11" s="46">
        <v>1286</v>
      </c>
      <c r="S11" s="46">
        <v>1189</v>
      </c>
      <c r="T11" s="46">
        <v>1138</v>
      </c>
      <c r="U11" s="46">
        <v>1024</v>
      </c>
      <c r="V11" s="46">
        <v>1167</v>
      </c>
      <c r="W11" s="46">
        <v>1218</v>
      </c>
      <c r="X11" s="46">
        <v>2345</v>
      </c>
      <c r="Y11" s="46">
        <v>1844</v>
      </c>
      <c r="Z11" s="46">
        <v>1652</v>
      </c>
      <c r="AA11" s="46">
        <v>1836</v>
      </c>
      <c r="AB11" s="46">
        <v>1330</v>
      </c>
      <c r="AC11" s="46">
        <v>2307</v>
      </c>
      <c r="AD11" s="46">
        <v>1964</v>
      </c>
      <c r="AE11" s="46">
        <v>1117</v>
      </c>
      <c r="AF11" s="46">
        <v>1638</v>
      </c>
      <c r="AG11" s="46">
        <v>1595</v>
      </c>
      <c r="AH11" s="46">
        <v>1127</v>
      </c>
      <c r="AI11" s="46">
        <v>1200</v>
      </c>
      <c r="AJ11" s="46">
        <v>1442</v>
      </c>
      <c r="AK11" s="46">
        <v>1475</v>
      </c>
      <c r="AL11" s="46">
        <v>938</v>
      </c>
      <c r="AM11" s="46">
        <v>1316</v>
      </c>
      <c r="AN11" s="46">
        <v>1251</v>
      </c>
      <c r="AO11" s="46">
        <v>1154</v>
      </c>
      <c r="AP11" s="46">
        <v>340</v>
      </c>
      <c r="AQ11" s="46">
        <v>1212</v>
      </c>
      <c r="AR11" s="46">
        <v>1184</v>
      </c>
      <c r="AS11" s="46">
        <v>1038</v>
      </c>
      <c r="AT11" s="46">
        <v>1013</v>
      </c>
      <c r="AU11" s="46">
        <v>1031</v>
      </c>
      <c r="AV11" s="46">
        <v>1012</v>
      </c>
      <c r="AW11" s="46">
        <v>1239</v>
      </c>
      <c r="AX11" s="46">
        <v>980</v>
      </c>
      <c r="AY11" s="46">
        <v>841</v>
      </c>
      <c r="AZ11" s="46">
        <v>774</v>
      </c>
      <c r="BA11" s="46">
        <v>1136</v>
      </c>
      <c r="BB11" s="46">
        <v>1151</v>
      </c>
      <c r="BC11" s="46">
        <v>1158</v>
      </c>
      <c r="BD11" s="46">
        <v>939</v>
      </c>
      <c r="BE11" s="46">
        <v>774</v>
      </c>
      <c r="BF11" s="46">
        <v>571</v>
      </c>
      <c r="BG11" s="46">
        <v>880</v>
      </c>
      <c r="BH11" s="46">
        <v>821</v>
      </c>
      <c r="BI11" s="46">
        <v>735</v>
      </c>
      <c r="BJ11" s="46">
        <v>903</v>
      </c>
      <c r="BK11" s="46">
        <v>751</v>
      </c>
      <c r="BL11" s="46">
        <v>895</v>
      </c>
      <c r="BM11" s="46">
        <v>980</v>
      </c>
      <c r="BN11" s="46">
        <v>928</v>
      </c>
      <c r="BO11" s="46">
        <v>828</v>
      </c>
      <c r="BP11" s="46">
        <v>193</v>
      </c>
      <c r="BQ11" s="46">
        <v>988</v>
      </c>
      <c r="BR11" s="46">
        <v>606</v>
      </c>
      <c r="BS11" s="76">
        <v>1134</v>
      </c>
      <c r="BT11" s="76">
        <v>1170</v>
      </c>
      <c r="BU11" s="76">
        <v>1132</v>
      </c>
      <c r="BV11" s="76">
        <v>1267</v>
      </c>
      <c r="BW11" s="76">
        <v>1285</v>
      </c>
      <c r="BX11" s="76">
        <v>1102</v>
      </c>
      <c r="BY11" s="76">
        <v>1307</v>
      </c>
      <c r="BZ11" s="76">
        <v>1024</v>
      </c>
      <c r="CA11" s="76">
        <v>1193</v>
      </c>
      <c r="CB11" s="76">
        <v>1524</v>
      </c>
      <c r="CC11" s="76">
        <v>1321</v>
      </c>
      <c r="CD11" s="76">
        <v>1019</v>
      </c>
      <c r="CE11" s="76">
        <v>1490</v>
      </c>
      <c r="CF11" s="76">
        <v>1349</v>
      </c>
      <c r="CG11" s="76">
        <v>1324</v>
      </c>
      <c r="CH11" s="76">
        <v>1153</v>
      </c>
      <c r="CI11" s="76">
        <v>1286</v>
      </c>
      <c r="CJ11" s="76">
        <v>1112</v>
      </c>
      <c r="CK11" s="76">
        <v>1386</v>
      </c>
      <c r="CL11" s="76">
        <v>1310</v>
      </c>
      <c r="CM11" s="76">
        <v>1367</v>
      </c>
      <c r="CN11" s="76">
        <v>1532</v>
      </c>
      <c r="CO11" s="76">
        <v>1327</v>
      </c>
      <c r="CP11" s="92">
        <v>967</v>
      </c>
      <c r="CQ11" s="100">
        <v>1475</v>
      </c>
      <c r="CR11" s="100">
        <v>1394</v>
      </c>
      <c r="CS11" s="76">
        <v>1341</v>
      </c>
      <c r="CT11" s="76">
        <v>1098</v>
      </c>
      <c r="CU11" s="76">
        <v>1178</v>
      </c>
      <c r="CV11" s="76">
        <v>1196</v>
      </c>
      <c r="CW11" s="76">
        <v>1339</v>
      </c>
      <c r="CX11" s="76">
        <v>1188</v>
      </c>
      <c r="CY11" s="76">
        <v>1132</v>
      </c>
      <c r="CZ11" s="76">
        <v>1309</v>
      </c>
      <c r="DA11" s="76">
        <v>1144</v>
      </c>
      <c r="DB11" s="76">
        <v>696</v>
      </c>
      <c r="DC11" s="76">
        <v>1354</v>
      </c>
    </row>
    <row r="12" spans="1:107" ht="15.95" customHeight="1" x14ac:dyDescent="0.2">
      <c r="A12" s="2" t="s">
        <v>8</v>
      </c>
      <c r="B12" s="47">
        <v>419</v>
      </c>
      <c r="C12" s="46">
        <v>520</v>
      </c>
      <c r="D12" s="46">
        <v>330</v>
      </c>
      <c r="E12" s="46">
        <v>400</v>
      </c>
      <c r="F12" s="46">
        <v>846</v>
      </c>
      <c r="G12" s="46">
        <v>394</v>
      </c>
      <c r="H12" s="46">
        <v>740</v>
      </c>
      <c r="I12" s="46">
        <v>780</v>
      </c>
      <c r="J12" s="46">
        <v>782</v>
      </c>
      <c r="K12" s="46">
        <v>425</v>
      </c>
      <c r="L12" s="46">
        <v>878</v>
      </c>
      <c r="M12" s="46">
        <v>923</v>
      </c>
      <c r="N12" s="46">
        <v>507</v>
      </c>
      <c r="O12" s="46">
        <v>906</v>
      </c>
      <c r="P12" s="46">
        <v>585</v>
      </c>
      <c r="Q12" s="46">
        <v>603</v>
      </c>
      <c r="R12" s="46">
        <v>837</v>
      </c>
      <c r="S12" s="46">
        <v>856</v>
      </c>
      <c r="T12" s="46">
        <v>403</v>
      </c>
      <c r="U12" s="46">
        <v>855</v>
      </c>
      <c r="V12" s="46">
        <v>762</v>
      </c>
      <c r="W12" s="46">
        <v>845</v>
      </c>
      <c r="X12" s="46">
        <v>1044</v>
      </c>
      <c r="Y12" s="46">
        <v>735</v>
      </c>
      <c r="Z12" s="46">
        <v>818</v>
      </c>
      <c r="AA12" s="46">
        <v>859</v>
      </c>
      <c r="AB12" s="46">
        <v>886</v>
      </c>
      <c r="AC12" s="46">
        <v>607</v>
      </c>
      <c r="AD12" s="46">
        <v>453</v>
      </c>
      <c r="AE12" s="46">
        <v>459</v>
      </c>
      <c r="AF12" s="46">
        <v>421</v>
      </c>
      <c r="AG12" s="46">
        <v>544</v>
      </c>
      <c r="AH12" s="46">
        <v>537</v>
      </c>
      <c r="AI12" s="46">
        <v>1017</v>
      </c>
      <c r="AJ12" s="46">
        <v>742</v>
      </c>
      <c r="AK12" s="46">
        <v>613</v>
      </c>
      <c r="AL12" s="46">
        <v>490</v>
      </c>
      <c r="AM12" s="46">
        <v>705</v>
      </c>
      <c r="AN12" s="46">
        <v>647</v>
      </c>
      <c r="AO12" s="46">
        <v>528</v>
      </c>
      <c r="AP12" s="46">
        <v>433</v>
      </c>
      <c r="AQ12" s="46">
        <v>534</v>
      </c>
      <c r="AR12" s="46">
        <v>699</v>
      </c>
      <c r="AS12" s="46">
        <v>863</v>
      </c>
      <c r="AT12" s="46">
        <v>397</v>
      </c>
      <c r="AU12" s="46">
        <v>599</v>
      </c>
      <c r="AV12" s="46">
        <v>611</v>
      </c>
      <c r="AW12" s="46">
        <v>909</v>
      </c>
      <c r="AX12" s="46">
        <v>530</v>
      </c>
      <c r="AY12" s="46">
        <v>481</v>
      </c>
      <c r="AZ12" s="46">
        <v>452</v>
      </c>
      <c r="BA12" s="46">
        <v>528</v>
      </c>
      <c r="BB12" s="46">
        <v>805</v>
      </c>
      <c r="BC12" s="46">
        <v>619</v>
      </c>
      <c r="BD12" s="46">
        <v>426</v>
      </c>
      <c r="BE12" s="46">
        <v>396</v>
      </c>
      <c r="BF12" s="46">
        <v>260</v>
      </c>
      <c r="BG12" s="46">
        <v>1079</v>
      </c>
      <c r="BH12" s="46">
        <v>579</v>
      </c>
      <c r="BI12" s="46">
        <v>724</v>
      </c>
      <c r="BJ12" s="46">
        <v>670</v>
      </c>
      <c r="BK12" s="46">
        <v>576</v>
      </c>
      <c r="BL12" s="46">
        <v>521</v>
      </c>
      <c r="BM12" s="46">
        <v>426</v>
      </c>
      <c r="BN12" s="46">
        <v>640</v>
      </c>
      <c r="BO12" s="46">
        <v>355</v>
      </c>
      <c r="BP12" s="46">
        <v>527</v>
      </c>
      <c r="BQ12" s="46">
        <v>717</v>
      </c>
      <c r="BR12" s="46">
        <v>224</v>
      </c>
      <c r="BS12" s="76">
        <v>1438</v>
      </c>
      <c r="BT12" s="76">
        <v>724</v>
      </c>
      <c r="BU12" s="76">
        <v>693</v>
      </c>
      <c r="BV12" s="76">
        <v>781</v>
      </c>
      <c r="BW12" s="76">
        <v>900</v>
      </c>
      <c r="BX12" s="76">
        <v>536</v>
      </c>
      <c r="BY12" s="76">
        <v>704</v>
      </c>
      <c r="BZ12" s="76">
        <v>648</v>
      </c>
      <c r="CA12" s="76">
        <v>606</v>
      </c>
      <c r="CB12" s="76">
        <v>707</v>
      </c>
      <c r="CC12" s="76">
        <v>867</v>
      </c>
      <c r="CD12" s="76">
        <v>731</v>
      </c>
      <c r="CE12" s="76">
        <v>923</v>
      </c>
      <c r="CF12" s="76">
        <v>585</v>
      </c>
      <c r="CG12" s="76">
        <v>660</v>
      </c>
      <c r="CH12" s="76">
        <v>561</v>
      </c>
      <c r="CI12" s="76">
        <v>949</v>
      </c>
      <c r="CJ12" s="76">
        <v>392</v>
      </c>
      <c r="CK12" s="76">
        <v>560</v>
      </c>
      <c r="CL12" s="76">
        <v>566</v>
      </c>
      <c r="CM12" s="76">
        <v>444</v>
      </c>
      <c r="CN12" s="76">
        <v>580</v>
      </c>
      <c r="CO12" s="76">
        <v>741</v>
      </c>
      <c r="CP12" s="92">
        <v>304</v>
      </c>
      <c r="CQ12" s="100">
        <v>838</v>
      </c>
      <c r="CR12" s="100">
        <v>740</v>
      </c>
      <c r="CS12" s="76">
        <v>746</v>
      </c>
      <c r="CT12" s="76">
        <v>612</v>
      </c>
      <c r="CU12" s="76">
        <v>611</v>
      </c>
      <c r="CV12" s="76">
        <v>673</v>
      </c>
      <c r="CW12" s="76">
        <v>652</v>
      </c>
      <c r="CX12" s="76">
        <v>566</v>
      </c>
      <c r="CY12" s="76">
        <v>772</v>
      </c>
      <c r="CZ12" s="76">
        <v>661</v>
      </c>
      <c r="DA12" s="76">
        <v>703</v>
      </c>
      <c r="DB12" s="76">
        <v>663</v>
      </c>
      <c r="DC12" s="76">
        <v>663</v>
      </c>
    </row>
    <row r="13" spans="1:107" ht="15.95" customHeight="1" x14ac:dyDescent="0.2">
      <c r="A13" s="2" t="s">
        <v>9</v>
      </c>
      <c r="B13" s="46">
        <v>1147</v>
      </c>
      <c r="C13" s="46">
        <v>915</v>
      </c>
      <c r="D13" s="46">
        <v>533</v>
      </c>
      <c r="E13" s="46">
        <v>1012</v>
      </c>
      <c r="F13" s="46">
        <v>1235</v>
      </c>
      <c r="G13" s="46">
        <v>1669</v>
      </c>
      <c r="H13" s="46">
        <v>1013</v>
      </c>
      <c r="I13" s="46">
        <v>1033</v>
      </c>
      <c r="J13" s="46">
        <v>944</v>
      </c>
      <c r="K13" s="46">
        <v>534</v>
      </c>
      <c r="L13" s="46">
        <v>1389</v>
      </c>
      <c r="M13" s="46">
        <v>1389</v>
      </c>
      <c r="N13" s="46">
        <v>1018</v>
      </c>
      <c r="O13" s="46">
        <v>879</v>
      </c>
      <c r="P13" s="46">
        <v>1605</v>
      </c>
      <c r="Q13" s="46">
        <v>1288</v>
      </c>
      <c r="R13" s="46">
        <v>1704</v>
      </c>
      <c r="S13" s="46">
        <v>1416</v>
      </c>
      <c r="T13" s="46">
        <v>1313</v>
      </c>
      <c r="U13" s="46">
        <v>1495</v>
      </c>
      <c r="V13" s="46">
        <v>1714</v>
      </c>
      <c r="W13" s="46">
        <v>1806</v>
      </c>
      <c r="X13" s="46">
        <v>2829</v>
      </c>
      <c r="Y13" s="46">
        <v>2801</v>
      </c>
      <c r="Z13" s="46">
        <v>3731</v>
      </c>
      <c r="AA13" s="46">
        <v>4286</v>
      </c>
      <c r="AB13" s="46">
        <v>2768</v>
      </c>
      <c r="AC13" s="46">
        <v>2576</v>
      </c>
      <c r="AD13" s="46">
        <v>1619</v>
      </c>
      <c r="AE13" s="46">
        <v>1422</v>
      </c>
      <c r="AF13" s="46">
        <v>1330</v>
      </c>
      <c r="AG13" s="46">
        <v>1723</v>
      </c>
      <c r="AH13" s="46">
        <v>1101</v>
      </c>
      <c r="AI13" s="46">
        <v>1494</v>
      </c>
      <c r="AJ13" s="46">
        <v>1753</v>
      </c>
      <c r="AK13" s="46">
        <v>1925</v>
      </c>
      <c r="AL13" s="46">
        <v>1210</v>
      </c>
      <c r="AM13" s="46">
        <v>1577</v>
      </c>
      <c r="AN13" s="46">
        <v>1498</v>
      </c>
      <c r="AO13" s="46">
        <v>1362</v>
      </c>
      <c r="AP13" s="46">
        <v>510</v>
      </c>
      <c r="AQ13" s="46">
        <v>1558</v>
      </c>
      <c r="AR13" s="46">
        <v>1311</v>
      </c>
      <c r="AS13" s="46">
        <v>1169</v>
      </c>
      <c r="AT13" s="46">
        <v>821</v>
      </c>
      <c r="AU13" s="46">
        <v>1141</v>
      </c>
      <c r="AV13" s="46">
        <v>1517</v>
      </c>
      <c r="AW13" s="46">
        <v>1071</v>
      </c>
      <c r="AX13" s="46">
        <v>1103</v>
      </c>
      <c r="AY13" s="46">
        <v>895</v>
      </c>
      <c r="AZ13" s="46">
        <v>986</v>
      </c>
      <c r="BA13" s="46">
        <v>853</v>
      </c>
      <c r="BB13" s="46">
        <v>938</v>
      </c>
      <c r="BC13" s="46">
        <v>1037</v>
      </c>
      <c r="BD13" s="46">
        <v>928</v>
      </c>
      <c r="BE13" s="46">
        <v>789</v>
      </c>
      <c r="BF13" s="46">
        <v>728</v>
      </c>
      <c r="BG13" s="46">
        <v>1276</v>
      </c>
      <c r="BH13" s="46">
        <v>1049</v>
      </c>
      <c r="BI13" s="46">
        <v>690</v>
      </c>
      <c r="BJ13" s="46">
        <v>575</v>
      </c>
      <c r="BK13" s="46">
        <v>814</v>
      </c>
      <c r="BL13" s="46">
        <v>795</v>
      </c>
      <c r="BM13" s="46">
        <v>873</v>
      </c>
      <c r="BN13" s="46">
        <v>686</v>
      </c>
      <c r="BO13" s="46">
        <v>538</v>
      </c>
      <c r="BP13" s="46">
        <v>759</v>
      </c>
      <c r="BQ13" s="46">
        <v>743</v>
      </c>
      <c r="BR13" s="46">
        <v>453</v>
      </c>
      <c r="BS13" s="76">
        <v>1077</v>
      </c>
      <c r="BT13" s="76">
        <v>976</v>
      </c>
      <c r="BU13" s="76">
        <v>946</v>
      </c>
      <c r="BV13" s="76">
        <v>1111</v>
      </c>
      <c r="BW13" s="76">
        <v>1110</v>
      </c>
      <c r="BX13" s="76">
        <v>1015</v>
      </c>
      <c r="BY13" s="76">
        <v>1239</v>
      </c>
      <c r="BZ13" s="76">
        <v>1241</v>
      </c>
      <c r="CA13" s="76">
        <v>951</v>
      </c>
      <c r="CB13" s="76">
        <v>1123</v>
      </c>
      <c r="CC13" s="76">
        <v>861</v>
      </c>
      <c r="CD13" s="76">
        <v>596</v>
      </c>
      <c r="CE13" s="76">
        <v>913</v>
      </c>
      <c r="CF13" s="76">
        <v>948</v>
      </c>
      <c r="CG13" s="76">
        <v>595</v>
      </c>
      <c r="CH13" s="76">
        <v>1243</v>
      </c>
      <c r="CI13" s="76">
        <v>914</v>
      </c>
      <c r="CJ13" s="76">
        <v>914</v>
      </c>
      <c r="CK13" s="76">
        <v>1006</v>
      </c>
      <c r="CL13" s="76">
        <v>851</v>
      </c>
      <c r="CM13" s="76">
        <v>985</v>
      </c>
      <c r="CN13" s="76">
        <v>1056</v>
      </c>
      <c r="CO13" s="76">
        <v>1316</v>
      </c>
      <c r="CP13" s="92">
        <v>900</v>
      </c>
      <c r="CQ13" s="100">
        <v>1562</v>
      </c>
      <c r="CR13" s="100">
        <v>1504</v>
      </c>
      <c r="CS13" s="76">
        <v>1282</v>
      </c>
      <c r="CT13" s="76">
        <v>964</v>
      </c>
      <c r="CU13" s="76">
        <v>1400</v>
      </c>
      <c r="CV13" s="76">
        <v>1175</v>
      </c>
      <c r="CW13" s="76">
        <v>1308</v>
      </c>
      <c r="CX13" s="76">
        <v>1134</v>
      </c>
      <c r="CY13" s="76">
        <v>1040</v>
      </c>
      <c r="CZ13" s="76">
        <v>1338</v>
      </c>
      <c r="DA13" s="76">
        <v>1152</v>
      </c>
      <c r="DB13" s="76">
        <v>860</v>
      </c>
      <c r="DC13" s="76">
        <v>1371</v>
      </c>
    </row>
    <row r="14" spans="1:107" ht="15.95" customHeight="1" x14ac:dyDescent="0.2">
      <c r="A14" s="2" t="s">
        <v>10</v>
      </c>
      <c r="B14" s="46">
        <v>1166</v>
      </c>
      <c r="C14" s="46">
        <v>1005</v>
      </c>
      <c r="D14" s="46">
        <v>648</v>
      </c>
      <c r="E14" s="46">
        <v>804</v>
      </c>
      <c r="F14" s="46">
        <v>861</v>
      </c>
      <c r="G14" s="46">
        <v>1307</v>
      </c>
      <c r="H14" s="46">
        <v>822</v>
      </c>
      <c r="I14" s="46">
        <v>933</v>
      </c>
      <c r="J14" s="46">
        <v>818</v>
      </c>
      <c r="K14" s="46">
        <v>601</v>
      </c>
      <c r="L14" s="46">
        <v>1415</v>
      </c>
      <c r="M14" s="46">
        <v>962</v>
      </c>
      <c r="N14" s="46">
        <v>631</v>
      </c>
      <c r="O14" s="46">
        <v>1075</v>
      </c>
      <c r="P14" s="46">
        <v>1524</v>
      </c>
      <c r="Q14" s="46">
        <v>1391</v>
      </c>
      <c r="R14" s="46">
        <v>1449</v>
      </c>
      <c r="S14" s="46">
        <v>1113</v>
      </c>
      <c r="T14" s="46">
        <v>1115</v>
      </c>
      <c r="U14" s="46">
        <v>712</v>
      </c>
      <c r="V14" s="46">
        <v>697</v>
      </c>
      <c r="W14" s="46">
        <v>1821</v>
      </c>
      <c r="X14" s="46">
        <v>2267</v>
      </c>
      <c r="Y14" s="46">
        <v>1706</v>
      </c>
      <c r="Z14" s="46">
        <v>980</v>
      </c>
      <c r="AA14" s="46">
        <v>923</v>
      </c>
      <c r="AB14" s="46">
        <v>1320</v>
      </c>
      <c r="AC14" s="46">
        <v>1055</v>
      </c>
      <c r="AD14" s="46">
        <v>1196</v>
      </c>
      <c r="AE14" s="46">
        <v>1207</v>
      </c>
      <c r="AF14" s="46">
        <v>1120</v>
      </c>
      <c r="AG14" s="46">
        <v>1297</v>
      </c>
      <c r="AH14" s="46">
        <v>1045</v>
      </c>
      <c r="AI14" s="46">
        <v>1347</v>
      </c>
      <c r="AJ14" s="46">
        <v>1138</v>
      </c>
      <c r="AK14" s="46">
        <v>1008</v>
      </c>
      <c r="AL14" s="46">
        <v>933</v>
      </c>
      <c r="AM14" s="46">
        <v>705</v>
      </c>
      <c r="AN14" s="46">
        <v>772</v>
      </c>
      <c r="AO14" s="46">
        <v>607</v>
      </c>
      <c r="AP14" s="46">
        <v>244</v>
      </c>
      <c r="AQ14" s="46">
        <v>1327</v>
      </c>
      <c r="AR14" s="46">
        <v>1029</v>
      </c>
      <c r="AS14" s="46">
        <v>1224</v>
      </c>
      <c r="AT14" s="46">
        <v>728</v>
      </c>
      <c r="AU14" s="46">
        <v>1134</v>
      </c>
      <c r="AV14" s="46">
        <v>812</v>
      </c>
      <c r="AW14" s="46">
        <v>845</v>
      </c>
      <c r="AX14" s="46">
        <v>674</v>
      </c>
      <c r="AY14" s="46">
        <v>601</v>
      </c>
      <c r="AZ14" s="46">
        <v>614</v>
      </c>
      <c r="BA14" s="46">
        <v>1031</v>
      </c>
      <c r="BB14" s="46">
        <v>935</v>
      </c>
      <c r="BC14" s="46">
        <v>796</v>
      </c>
      <c r="BD14" s="46">
        <v>705</v>
      </c>
      <c r="BE14" s="46">
        <v>896</v>
      </c>
      <c r="BF14" s="46">
        <v>659</v>
      </c>
      <c r="BG14" s="46">
        <v>1160</v>
      </c>
      <c r="BH14" s="46">
        <v>978</v>
      </c>
      <c r="BI14" s="46">
        <v>648</v>
      </c>
      <c r="BJ14" s="46">
        <v>677</v>
      </c>
      <c r="BK14" s="46">
        <v>777</v>
      </c>
      <c r="BL14" s="46">
        <v>772</v>
      </c>
      <c r="BM14" s="46">
        <v>733</v>
      </c>
      <c r="BN14" s="46">
        <v>556</v>
      </c>
      <c r="BO14" s="46">
        <v>663</v>
      </c>
      <c r="BP14" s="46">
        <v>962</v>
      </c>
      <c r="BQ14" s="46">
        <v>864</v>
      </c>
      <c r="BR14" s="46">
        <v>511</v>
      </c>
      <c r="BS14" s="76">
        <v>1260</v>
      </c>
      <c r="BT14" s="76">
        <v>905</v>
      </c>
      <c r="BU14" s="76">
        <v>677</v>
      </c>
      <c r="BV14" s="76">
        <v>1039</v>
      </c>
      <c r="BW14" s="76">
        <v>954</v>
      </c>
      <c r="BX14" s="76">
        <v>770</v>
      </c>
      <c r="BY14" s="76">
        <v>1152</v>
      </c>
      <c r="BZ14" s="76">
        <v>961</v>
      </c>
      <c r="CA14" s="76">
        <v>1490</v>
      </c>
      <c r="CB14" s="76">
        <v>1489</v>
      </c>
      <c r="CC14" s="76">
        <v>1466</v>
      </c>
      <c r="CD14" s="76">
        <v>755</v>
      </c>
      <c r="CE14" s="76">
        <v>1629</v>
      </c>
      <c r="CF14" s="76">
        <v>1291</v>
      </c>
      <c r="CG14" s="76">
        <v>696</v>
      </c>
      <c r="CH14" s="76">
        <v>1084</v>
      </c>
      <c r="CI14" s="76">
        <v>728</v>
      </c>
      <c r="CJ14" s="76">
        <v>853</v>
      </c>
      <c r="CK14" s="76">
        <v>1444</v>
      </c>
      <c r="CL14" s="76">
        <v>841</v>
      </c>
      <c r="CM14" s="76">
        <v>1188</v>
      </c>
      <c r="CN14" s="76">
        <v>1155</v>
      </c>
      <c r="CO14" s="76">
        <v>757</v>
      </c>
      <c r="CP14" s="92">
        <v>709</v>
      </c>
      <c r="CQ14" s="100">
        <v>1666</v>
      </c>
      <c r="CR14" s="100">
        <v>1115</v>
      </c>
      <c r="CS14" s="76">
        <v>1094</v>
      </c>
      <c r="CT14" s="76">
        <v>1216</v>
      </c>
      <c r="CU14" s="76">
        <v>1340</v>
      </c>
      <c r="CV14" s="76">
        <v>1186</v>
      </c>
      <c r="CW14" s="76">
        <v>1156</v>
      </c>
      <c r="CX14" s="76">
        <v>1072</v>
      </c>
      <c r="CY14" s="76">
        <v>1024</v>
      </c>
      <c r="CZ14" s="76">
        <v>1279</v>
      </c>
      <c r="DA14" s="76">
        <v>1395</v>
      </c>
      <c r="DB14" s="76">
        <v>803</v>
      </c>
      <c r="DC14" s="76">
        <v>178</v>
      </c>
    </row>
    <row r="15" spans="1:107" ht="15.95" customHeight="1" x14ac:dyDescent="0.2">
      <c r="A15" s="2" t="s">
        <v>11</v>
      </c>
      <c r="B15" s="46">
        <v>243</v>
      </c>
      <c r="C15" s="46">
        <v>267</v>
      </c>
      <c r="D15" s="46">
        <v>70</v>
      </c>
      <c r="E15" s="46">
        <v>175</v>
      </c>
      <c r="F15" s="46">
        <v>221</v>
      </c>
      <c r="G15" s="46">
        <v>312</v>
      </c>
      <c r="H15" s="46">
        <v>318</v>
      </c>
      <c r="I15" s="46">
        <v>312</v>
      </c>
      <c r="J15" s="46">
        <v>312</v>
      </c>
      <c r="K15" s="46">
        <v>320</v>
      </c>
      <c r="L15" s="46">
        <v>309</v>
      </c>
      <c r="M15" s="46">
        <v>304</v>
      </c>
      <c r="N15" s="46">
        <v>315</v>
      </c>
      <c r="O15" s="46">
        <v>312</v>
      </c>
      <c r="P15" s="46">
        <v>309</v>
      </c>
      <c r="Q15" s="46">
        <v>315</v>
      </c>
      <c r="R15" s="46">
        <v>312</v>
      </c>
      <c r="S15" s="46">
        <v>315</v>
      </c>
      <c r="T15" s="46">
        <v>367</v>
      </c>
      <c r="U15" s="46">
        <v>391</v>
      </c>
      <c r="V15" s="46">
        <v>388</v>
      </c>
      <c r="W15" s="46">
        <v>254</v>
      </c>
      <c r="X15" s="46">
        <v>268</v>
      </c>
      <c r="Y15" s="46">
        <v>242</v>
      </c>
      <c r="Z15" s="46">
        <v>388</v>
      </c>
      <c r="AA15" s="46">
        <v>315</v>
      </c>
      <c r="AB15" s="46">
        <v>219</v>
      </c>
      <c r="AC15" s="46">
        <v>216</v>
      </c>
      <c r="AD15" s="46">
        <v>188</v>
      </c>
      <c r="AE15" s="46">
        <v>141</v>
      </c>
      <c r="AF15" s="46">
        <v>179</v>
      </c>
      <c r="AG15" s="46">
        <v>282</v>
      </c>
      <c r="AH15" s="46">
        <v>184</v>
      </c>
      <c r="AI15" s="46">
        <v>372</v>
      </c>
      <c r="AJ15" s="46">
        <v>236</v>
      </c>
      <c r="AK15" s="46">
        <v>369</v>
      </c>
      <c r="AL15" s="46">
        <v>285</v>
      </c>
      <c r="AM15" s="46">
        <v>287</v>
      </c>
      <c r="AN15" s="46">
        <v>292</v>
      </c>
      <c r="AO15" s="46">
        <v>252</v>
      </c>
      <c r="AP15" s="46">
        <v>102</v>
      </c>
      <c r="AQ15" s="46">
        <v>201</v>
      </c>
      <c r="AR15" s="46">
        <v>285</v>
      </c>
      <c r="AS15" s="46">
        <v>94</v>
      </c>
      <c r="AT15" s="46">
        <v>140</v>
      </c>
      <c r="AU15" s="46">
        <v>126</v>
      </c>
      <c r="AV15" s="46">
        <v>161</v>
      </c>
      <c r="AW15" s="46">
        <v>118</v>
      </c>
      <c r="AX15" s="46">
        <v>62</v>
      </c>
      <c r="AY15" s="46">
        <v>145</v>
      </c>
      <c r="AZ15" s="46">
        <v>145</v>
      </c>
      <c r="BA15" s="46">
        <v>125</v>
      </c>
      <c r="BB15" s="46">
        <v>146</v>
      </c>
      <c r="BC15" s="46">
        <v>145</v>
      </c>
      <c r="BD15" s="46">
        <v>280</v>
      </c>
      <c r="BE15" s="46">
        <v>399</v>
      </c>
      <c r="BF15" s="46">
        <v>167</v>
      </c>
      <c r="BG15" s="46">
        <v>182</v>
      </c>
      <c r="BH15" s="46">
        <v>119</v>
      </c>
      <c r="BI15" s="46">
        <v>121</v>
      </c>
      <c r="BJ15" s="46">
        <v>107</v>
      </c>
      <c r="BK15" s="46">
        <v>194</v>
      </c>
      <c r="BL15" s="46">
        <v>106</v>
      </c>
      <c r="BM15" s="46">
        <v>127</v>
      </c>
      <c r="BN15" s="46">
        <v>122</v>
      </c>
      <c r="BO15" s="46">
        <v>108</v>
      </c>
      <c r="BP15" s="46">
        <v>89</v>
      </c>
      <c r="BQ15" s="46">
        <v>137</v>
      </c>
      <c r="BR15" s="46">
        <v>95</v>
      </c>
      <c r="BS15" s="76">
        <v>221</v>
      </c>
      <c r="BT15" s="76">
        <v>191</v>
      </c>
      <c r="BU15" s="76">
        <v>180</v>
      </c>
      <c r="BV15" s="76">
        <v>208</v>
      </c>
      <c r="BW15" s="76">
        <v>307</v>
      </c>
      <c r="BX15" s="76">
        <v>154</v>
      </c>
      <c r="BY15" s="76">
        <v>196</v>
      </c>
      <c r="BZ15" s="76">
        <v>175</v>
      </c>
      <c r="CA15" s="76">
        <v>384</v>
      </c>
      <c r="CB15" s="76">
        <v>236</v>
      </c>
      <c r="CC15" s="76">
        <v>215</v>
      </c>
      <c r="CD15" s="76">
        <v>113</v>
      </c>
      <c r="CE15" s="76">
        <v>344</v>
      </c>
      <c r="CF15" s="76">
        <v>108</v>
      </c>
      <c r="CG15" s="76">
        <v>219</v>
      </c>
      <c r="CH15" s="76">
        <v>145</v>
      </c>
      <c r="CI15" s="76">
        <v>135</v>
      </c>
      <c r="CJ15" s="76">
        <v>216</v>
      </c>
      <c r="CK15" s="76">
        <v>140</v>
      </c>
      <c r="CL15" s="76">
        <v>152</v>
      </c>
      <c r="CM15" s="76">
        <v>184</v>
      </c>
      <c r="CN15" s="76">
        <v>201</v>
      </c>
      <c r="CO15" s="76">
        <v>115</v>
      </c>
      <c r="CP15" s="92">
        <v>84</v>
      </c>
      <c r="CQ15" s="100">
        <v>160</v>
      </c>
      <c r="CR15" s="100">
        <v>90</v>
      </c>
      <c r="CS15" s="76">
        <v>102</v>
      </c>
      <c r="CT15" s="76">
        <v>185</v>
      </c>
      <c r="CU15" s="76">
        <v>399</v>
      </c>
      <c r="CV15" s="76">
        <v>141</v>
      </c>
      <c r="CW15" s="76">
        <v>179</v>
      </c>
      <c r="CX15" s="76">
        <v>178</v>
      </c>
      <c r="CY15" s="76">
        <v>283</v>
      </c>
      <c r="CZ15" s="76">
        <v>188</v>
      </c>
      <c r="DA15" s="76">
        <v>166</v>
      </c>
      <c r="DB15" s="76">
        <v>97</v>
      </c>
      <c r="DC15" s="76">
        <v>231</v>
      </c>
    </row>
    <row r="16" spans="1:107" ht="15.95" customHeight="1" x14ac:dyDescent="0.2">
      <c r="A16" s="2" t="s">
        <v>12</v>
      </c>
      <c r="B16" s="46">
        <v>746</v>
      </c>
      <c r="C16" s="46">
        <v>821</v>
      </c>
      <c r="D16" s="46">
        <v>575</v>
      </c>
      <c r="E16" s="46">
        <v>321</v>
      </c>
      <c r="F16" s="46">
        <v>1163</v>
      </c>
      <c r="G16" s="46">
        <v>482</v>
      </c>
      <c r="H16" s="46">
        <v>490</v>
      </c>
      <c r="I16" s="46">
        <v>362</v>
      </c>
      <c r="J16" s="46">
        <v>747</v>
      </c>
      <c r="K16" s="46">
        <v>196</v>
      </c>
      <c r="L16" s="46">
        <v>475</v>
      </c>
      <c r="M16" s="46">
        <v>598</v>
      </c>
      <c r="N16" s="46">
        <v>412</v>
      </c>
      <c r="O16" s="46">
        <v>929</v>
      </c>
      <c r="P16" s="46">
        <v>729</v>
      </c>
      <c r="Q16" s="46">
        <v>591</v>
      </c>
      <c r="R16" s="46">
        <v>929</v>
      </c>
      <c r="S16" s="46">
        <v>508</v>
      </c>
      <c r="T16" s="46">
        <v>517</v>
      </c>
      <c r="U16" s="46">
        <v>703</v>
      </c>
      <c r="V16" s="46">
        <v>411</v>
      </c>
      <c r="W16" s="46">
        <v>977</v>
      </c>
      <c r="X16" s="46">
        <v>1454</v>
      </c>
      <c r="Y16" s="46">
        <v>1567</v>
      </c>
      <c r="Z16" s="46">
        <v>1115</v>
      </c>
      <c r="AA16" s="46">
        <v>1415</v>
      </c>
      <c r="AB16" s="46">
        <v>987</v>
      </c>
      <c r="AC16" s="46">
        <v>728</v>
      </c>
      <c r="AD16" s="46">
        <v>889</v>
      </c>
      <c r="AE16" s="46">
        <v>977</v>
      </c>
      <c r="AF16" s="46">
        <v>316</v>
      </c>
      <c r="AG16" s="46">
        <v>462</v>
      </c>
      <c r="AH16" s="46">
        <v>1915</v>
      </c>
      <c r="AI16" s="46">
        <v>824</v>
      </c>
      <c r="AJ16" s="46">
        <v>970</v>
      </c>
      <c r="AK16" s="46">
        <v>634</v>
      </c>
      <c r="AL16" s="46">
        <v>432</v>
      </c>
      <c r="AM16" s="46">
        <v>276</v>
      </c>
      <c r="AN16" s="46">
        <v>348</v>
      </c>
      <c r="AO16" s="46">
        <v>455</v>
      </c>
      <c r="AP16" s="46">
        <v>168</v>
      </c>
      <c r="AQ16" s="46">
        <v>446</v>
      </c>
      <c r="AR16" s="46">
        <v>657</v>
      </c>
      <c r="AS16" s="46">
        <v>556</v>
      </c>
      <c r="AT16" s="46">
        <v>322</v>
      </c>
      <c r="AU16" s="46">
        <v>444</v>
      </c>
      <c r="AV16" s="46">
        <v>450</v>
      </c>
      <c r="AW16" s="46">
        <v>732</v>
      </c>
      <c r="AX16" s="46">
        <v>396</v>
      </c>
      <c r="AY16" s="46">
        <v>395</v>
      </c>
      <c r="AZ16" s="46">
        <v>360</v>
      </c>
      <c r="BA16" s="46">
        <v>343</v>
      </c>
      <c r="BB16" s="46">
        <v>465</v>
      </c>
      <c r="BC16" s="46">
        <v>521</v>
      </c>
      <c r="BD16" s="46">
        <v>210</v>
      </c>
      <c r="BE16" s="46">
        <v>205</v>
      </c>
      <c r="BF16" s="46">
        <v>160</v>
      </c>
      <c r="BG16" s="46">
        <v>649</v>
      </c>
      <c r="BH16" s="46">
        <v>443</v>
      </c>
      <c r="BI16" s="46">
        <v>385</v>
      </c>
      <c r="BJ16" s="46">
        <v>376</v>
      </c>
      <c r="BK16" s="46">
        <v>544</v>
      </c>
      <c r="BL16" s="46">
        <v>351</v>
      </c>
      <c r="BM16" s="46">
        <v>591</v>
      </c>
      <c r="BN16" s="46">
        <v>397</v>
      </c>
      <c r="BO16" s="46">
        <v>414</v>
      </c>
      <c r="BP16" s="46">
        <v>372</v>
      </c>
      <c r="BQ16" s="46">
        <v>613</v>
      </c>
      <c r="BR16" s="46">
        <v>442</v>
      </c>
      <c r="BS16" s="76">
        <v>1005</v>
      </c>
      <c r="BT16" s="76">
        <v>1026</v>
      </c>
      <c r="BU16" s="76">
        <v>913</v>
      </c>
      <c r="BV16" s="76">
        <v>769</v>
      </c>
      <c r="BW16" s="76">
        <v>671</v>
      </c>
      <c r="BX16" s="76">
        <v>598</v>
      </c>
      <c r="BY16" s="76">
        <v>799</v>
      </c>
      <c r="BZ16" s="76">
        <v>709</v>
      </c>
      <c r="CA16" s="76">
        <v>545</v>
      </c>
      <c r="CB16" s="76">
        <v>591</v>
      </c>
      <c r="CC16" s="76">
        <v>497</v>
      </c>
      <c r="CD16" s="76">
        <v>488</v>
      </c>
      <c r="CE16" s="76">
        <v>1022</v>
      </c>
      <c r="CF16" s="76">
        <v>680</v>
      </c>
      <c r="CG16" s="76">
        <v>1003</v>
      </c>
      <c r="CH16" s="76">
        <v>734</v>
      </c>
      <c r="CI16" s="76">
        <v>606</v>
      </c>
      <c r="CJ16" s="76">
        <v>575</v>
      </c>
      <c r="CK16" s="76">
        <v>691</v>
      </c>
      <c r="CL16" s="76">
        <v>506</v>
      </c>
      <c r="CM16" s="76">
        <v>532</v>
      </c>
      <c r="CN16" s="76">
        <v>593</v>
      </c>
      <c r="CO16" s="76">
        <v>999</v>
      </c>
      <c r="CP16" s="92">
        <v>793</v>
      </c>
      <c r="CQ16" s="100">
        <v>1069</v>
      </c>
      <c r="CR16" s="100">
        <v>762</v>
      </c>
      <c r="CS16" s="76">
        <v>841</v>
      </c>
      <c r="CT16" s="76">
        <v>1056</v>
      </c>
      <c r="CU16" s="76">
        <v>731</v>
      </c>
      <c r="CV16" s="76">
        <v>645</v>
      </c>
      <c r="CW16" s="76">
        <v>665</v>
      </c>
      <c r="CX16" s="76">
        <v>776</v>
      </c>
      <c r="CY16" s="76">
        <v>778</v>
      </c>
      <c r="CZ16" s="76">
        <v>743</v>
      </c>
      <c r="DA16" s="76">
        <v>742</v>
      </c>
      <c r="DB16" s="76">
        <v>518</v>
      </c>
      <c r="DC16" s="76">
        <v>881</v>
      </c>
    </row>
    <row r="17" spans="1:107" ht="15.95" customHeight="1" x14ac:dyDescent="0.2">
      <c r="A17" s="2" t="s">
        <v>13</v>
      </c>
      <c r="B17" s="46">
        <v>229</v>
      </c>
      <c r="C17" s="46">
        <v>363</v>
      </c>
      <c r="D17" s="46">
        <v>126</v>
      </c>
      <c r="E17" s="46">
        <v>259</v>
      </c>
      <c r="F17" s="46">
        <v>256</v>
      </c>
      <c r="G17" s="46">
        <v>259</v>
      </c>
      <c r="H17" s="46">
        <v>241</v>
      </c>
      <c r="I17" s="46">
        <v>229</v>
      </c>
      <c r="J17" s="46">
        <v>237</v>
      </c>
      <c r="K17" s="46">
        <v>121</v>
      </c>
      <c r="L17" s="46">
        <v>207</v>
      </c>
      <c r="M17" s="46">
        <v>201</v>
      </c>
      <c r="N17" s="46">
        <v>203</v>
      </c>
      <c r="O17" s="46">
        <v>205</v>
      </c>
      <c r="P17" s="46">
        <v>205</v>
      </c>
      <c r="Q17" s="46">
        <v>207</v>
      </c>
      <c r="R17" s="46">
        <v>209</v>
      </c>
      <c r="S17" s="46">
        <v>225</v>
      </c>
      <c r="T17" s="46">
        <v>201</v>
      </c>
      <c r="U17" s="46">
        <v>244</v>
      </c>
      <c r="V17" s="46">
        <v>352</v>
      </c>
      <c r="W17" s="46">
        <v>223</v>
      </c>
      <c r="X17" s="46">
        <v>259</v>
      </c>
      <c r="Y17" s="46">
        <v>262</v>
      </c>
      <c r="Z17" s="46">
        <v>247</v>
      </c>
      <c r="AA17" s="46">
        <v>239</v>
      </c>
      <c r="AB17" s="46">
        <v>362</v>
      </c>
      <c r="AC17" s="46">
        <v>165</v>
      </c>
      <c r="AD17" s="46">
        <v>227</v>
      </c>
      <c r="AE17" s="46">
        <v>213</v>
      </c>
      <c r="AF17" s="46">
        <v>204</v>
      </c>
      <c r="AG17" s="46">
        <v>175</v>
      </c>
      <c r="AH17" s="46">
        <v>168</v>
      </c>
      <c r="AI17" s="46">
        <v>215</v>
      </c>
      <c r="AJ17" s="46">
        <v>274</v>
      </c>
      <c r="AK17" s="46">
        <v>188</v>
      </c>
      <c r="AL17" s="46">
        <v>321</v>
      </c>
      <c r="AM17" s="46">
        <v>209</v>
      </c>
      <c r="AN17" s="46">
        <v>231</v>
      </c>
      <c r="AO17" s="46">
        <v>223</v>
      </c>
      <c r="AP17" s="46">
        <v>167</v>
      </c>
      <c r="AQ17" s="46">
        <v>155</v>
      </c>
      <c r="AR17" s="46">
        <v>125</v>
      </c>
      <c r="AS17" s="46">
        <v>159</v>
      </c>
      <c r="AT17" s="46">
        <v>300</v>
      </c>
      <c r="AU17" s="46">
        <v>325</v>
      </c>
      <c r="AV17" s="46">
        <v>233</v>
      </c>
      <c r="AW17" s="46">
        <v>276</v>
      </c>
      <c r="AX17" s="46">
        <v>144</v>
      </c>
      <c r="AY17" s="46">
        <v>180</v>
      </c>
      <c r="AZ17" s="46">
        <v>209</v>
      </c>
      <c r="BA17" s="46">
        <v>325</v>
      </c>
      <c r="BB17" s="46">
        <v>329</v>
      </c>
      <c r="BC17" s="46">
        <v>207</v>
      </c>
      <c r="BD17" s="46">
        <v>164</v>
      </c>
      <c r="BE17" s="46">
        <v>144</v>
      </c>
      <c r="BF17" s="46">
        <v>133</v>
      </c>
      <c r="BG17" s="46">
        <v>277</v>
      </c>
      <c r="BH17" s="46">
        <v>0</v>
      </c>
      <c r="BI17" s="46">
        <v>67</v>
      </c>
      <c r="BJ17" s="46">
        <v>101</v>
      </c>
      <c r="BK17" s="46">
        <v>124</v>
      </c>
      <c r="BL17" s="46">
        <v>432</v>
      </c>
      <c r="BM17" s="46">
        <v>348</v>
      </c>
      <c r="BN17" s="46">
        <v>297</v>
      </c>
      <c r="BO17" s="46">
        <v>152</v>
      </c>
      <c r="BP17" s="46">
        <v>287</v>
      </c>
      <c r="BQ17" s="46">
        <v>267</v>
      </c>
      <c r="BR17" s="46">
        <v>370</v>
      </c>
      <c r="BS17" s="76">
        <v>380</v>
      </c>
      <c r="BT17" s="76">
        <v>257</v>
      </c>
      <c r="BU17" s="76">
        <v>252</v>
      </c>
      <c r="BV17" s="76">
        <v>292</v>
      </c>
      <c r="BW17" s="76">
        <v>348</v>
      </c>
      <c r="BX17" s="76">
        <v>257</v>
      </c>
      <c r="BY17" s="76">
        <v>365</v>
      </c>
      <c r="BZ17" s="76">
        <v>292</v>
      </c>
      <c r="CA17" s="76">
        <v>297</v>
      </c>
      <c r="CB17" s="76">
        <v>398</v>
      </c>
      <c r="CC17" s="76">
        <v>343</v>
      </c>
      <c r="CD17" s="76">
        <v>370</v>
      </c>
      <c r="CE17" s="76">
        <v>444</v>
      </c>
      <c r="CF17" s="76">
        <v>271</v>
      </c>
      <c r="CG17" s="76">
        <v>243</v>
      </c>
      <c r="CH17" s="76">
        <v>458</v>
      </c>
      <c r="CI17" s="76">
        <v>322</v>
      </c>
      <c r="CJ17" s="76">
        <v>401</v>
      </c>
      <c r="CK17" s="76">
        <v>337</v>
      </c>
      <c r="CL17" s="76">
        <v>360</v>
      </c>
      <c r="CM17" s="76">
        <v>310</v>
      </c>
      <c r="CN17" s="76">
        <v>486</v>
      </c>
      <c r="CO17" s="76">
        <v>244</v>
      </c>
      <c r="CP17" s="92">
        <v>429</v>
      </c>
      <c r="CQ17" s="100">
        <v>657</v>
      </c>
      <c r="CR17" s="100">
        <v>400</v>
      </c>
      <c r="CS17" s="76">
        <v>260</v>
      </c>
      <c r="CT17" s="76">
        <v>219</v>
      </c>
      <c r="CU17" s="76">
        <v>250</v>
      </c>
      <c r="CV17" s="76">
        <v>253</v>
      </c>
      <c r="CW17" s="76">
        <v>411</v>
      </c>
      <c r="CX17" s="76">
        <v>374</v>
      </c>
      <c r="CY17" s="76">
        <v>384</v>
      </c>
      <c r="CZ17" s="76">
        <v>479</v>
      </c>
      <c r="DA17" s="76">
        <v>366</v>
      </c>
      <c r="DB17" s="76">
        <v>367</v>
      </c>
      <c r="DC17" s="76">
        <v>398</v>
      </c>
    </row>
    <row r="18" spans="1:107" ht="15.95" customHeight="1" x14ac:dyDescent="0.2">
      <c r="A18" s="2" t="s">
        <v>14</v>
      </c>
      <c r="B18" s="46">
        <v>862</v>
      </c>
      <c r="C18" s="46">
        <v>953</v>
      </c>
      <c r="D18" s="46">
        <v>458</v>
      </c>
      <c r="E18" s="46">
        <v>811</v>
      </c>
      <c r="F18" s="46">
        <v>1014</v>
      </c>
      <c r="G18" s="46">
        <v>593</v>
      </c>
      <c r="H18" s="46">
        <v>749</v>
      </c>
      <c r="I18" s="46">
        <v>368</v>
      </c>
      <c r="J18" s="46">
        <v>824</v>
      </c>
      <c r="K18" s="46">
        <v>257</v>
      </c>
      <c r="L18" s="46">
        <v>666</v>
      </c>
      <c r="M18" s="46">
        <v>973</v>
      </c>
      <c r="N18" s="46">
        <v>628</v>
      </c>
      <c r="O18" s="46">
        <v>985</v>
      </c>
      <c r="P18" s="46">
        <v>798</v>
      </c>
      <c r="Q18" s="46">
        <v>647</v>
      </c>
      <c r="R18" s="46">
        <v>893</v>
      </c>
      <c r="S18" s="46">
        <v>788</v>
      </c>
      <c r="T18" s="46">
        <v>709</v>
      </c>
      <c r="U18" s="46">
        <v>617</v>
      </c>
      <c r="V18" s="46">
        <v>798</v>
      </c>
      <c r="W18" s="46">
        <v>1050</v>
      </c>
      <c r="X18" s="46">
        <v>2099</v>
      </c>
      <c r="Y18" s="46">
        <v>2183</v>
      </c>
      <c r="Z18" s="46">
        <v>2174</v>
      </c>
      <c r="AA18" s="46">
        <v>2061</v>
      </c>
      <c r="AB18" s="46">
        <v>843</v>
      </c>
      <c r="AC18" s="46">
        <v>1158</v>
      </c>
      <c r="AD18" s="46">
        <v>1327</v>
      </c>
      <c r="AE18" s="46">
        <v>1110</v>
      </c>
      <c r="AF18" s="46">
        <v>1189</v>
      </c>
      <c r="AG18" s="46">
        <v>1234</v>
      </c>
      <c r="AH18" s="46">
        <v>544</v>
      </c>
      <c r="AI18" s="46">
        <v>1169</v>
      </c>
      <c r="AJ18" s="46">
        <v>1270</v>
      </c>
      <c r="AK18" s="46">
        <v>908</v>
      </c>
      <c r="AL18" s="46">
        <v>902</v>
      </c>
      <c r="AM18" s="46">
        <v>1207</v>
      </c>
      <c r="AN18" s="46">
        <v>1072</v>
      </c>
      <c r="AO18" s="46">
        <v>735</v>
      </c>
      <c r="AP18" s="46">
        <v>420</v>
      </c>
      <c r="AQ18" s="46">
        <v>865</v>
      </c>
      <c r="AR18" s="46">
        <v>699</v>
      </c>
      <c r="AS18" s="46">
        <v>802</v>
      </c>
      <c r="AT18" s="46">
        <v>464</v>
      </c>
      <c r="AU18" s="46">
        <v>683</v>
      </c>
      <c r="AV18" s="46">
        <v>654</v>
      </c>
      <c r="AW18" s="46">
        <v>648</v>
      </c>
      <c r="AX18" s="46">
        <v>648</v>
      </c>
      <c r="AY18" s="46">
        <v>569</v>
      </c>
      <c r="AZ18" s="46">
        <v>585</v>
      </c>
      <c r="BA18" s="46">
        <v>760</v>
      </c>
      <c r="BB18" s="46">
        <v>765</v>
      </c>
      <c r="BC18" s="46">
        <v>736</v>
      </c>
      <c r="BD18" s="46">
        <v>470</v>
      </c>
      <c r="BE18" s="46">
        <v>505</v>
      </c>
      <c r="BF18" s="46">
        <v>432</v>
      </c>
      <c r="BG18" s="46">
        <v>701</v>
      </c>
      <c r="BH18" s="46">
        <v>637</v>
      </c>
      <c r="BI18" s="46">
        <v>667</v>
      </c>
      <c r="BJ18" s="46">
        <v>470</v>
      </c>
      <c r="BK18" s="46">
        <v>516</v>
      </c>
      <c r="BL18" s="46">
        <v>574</v>
      </c>
      <c r="BM18" s="46">
        <v>518</v>
      </c>
      <c r="BN18" s="46">
        <v>588</v>
      </c>
      <c r="BO18" s="46">
        <v>482</v>
      </c>
      <c r="BP18" s="46">
        <v>551</v>
      </c>
      <c r="BQ18" s="46">
        <v>588</v>
      </c>
      <c r="BR18" s="46">
        <v>330</v>
      </c>
      <c r="BS18" s="76">
        <v>835</v>
      </c>
      <c r="BT18" s="76">
        <v>823</v>
      </c>
      <c r="BU18" s="76">
        <v>864</v>
      </c>
      <c r="BV18" s="76">
        <v>867</v>
      </c>
      <c r="BW18" s="76">
        <v>867</v>
      </c>
      <c r="BX18" s="76">
        <v>513</v>
      </c>
      <c r="BY18" s="76">
        <v>939</v>
      </c>
      <c r="BZ18" s="76">
        <v>772</v>
      </c>
      <c r="CA18" s="76">
        <v>750</v>
      </c>
      <c r="CB18" s="76">
        <v>731</v>
      </c>
      <c r="CC18" s="76">
        <v>704</v>
      </c>
      <c r="CD18" s="76">
        <v>475</v>
      </c>
      <c r="CE18" s="76">
        <v>811</v>
      </c>
      <c r="CF18" s="76">
        <v>674</v>
      </c>
      <c r="CG18" s="76">
        <v>804</v>
      </c>
      <c r="CH18" s="76">
        <v>375</v>
      </c>
      <c r="CI18" s="76">
        <v>614</v>
      </c>
      <c r="CJ18" s="76">
        <v>692</v>
      </c>
      <c r="CK18" s="76">
        <v>814</v>
      </c>
      <c r="CL18" s="76">
        <v>645</v>
      </c>
      <c r="CM18" s="76">
        <v>714</v>
      </c>
      <c r="CN18" s="76">
        <v>886</v>
      </c>
      <c r="CO18" s="76">
        <v>908</v>
      </c>
      <c r="CP18" s="92">
        <v>674</v>
      </c>
      <c r="CQ18" s="100">
        <v>1163</v>
      </c>
      <c r="CR18" s="100">
        <v>966</v>
      </c>
      <c r="CS18" s="76">
        <v>1051</v>
      </c>
      <c r="CT18" s="76">
        <v>886</v>
      </c>
      <c r="CU18" s="76">
        <v>786</v>
      </c>
      <c r="CV18" s="76">
        <v>859</v>
      </c>
      <c r="CW18" s="76">
        <v>848</v>
      </c>
      <c r="CX18" s="76">
        <v>751</v>
      </c>
      <c r="CY18" s="76">
        <v>722</v>
      </c>
      <c r="CZ18" s="76">
        <v>816</v>
      </c>
      <c r="DA18" s="76">
        <v>773</v>
      </c>
      <c r="DB18" s="76">
        <v>474</v>
      </c>
      <c r="DC18" s="76">
        <v>893</v>
      </c>
    </row>
    <row r="19" spans="1:107" ht="15.95" customHeight="1" x14ac:dyDescent="0.2">
      <c r="A19" s="2" t="s">
        <v>15</v>
      </c>
      <c r="B19" s="46">
        <v>149</v>
      </c>
      <c r="C19" s="46">
        <v>139</v>
      </c>
      <c r="D19" s="46">
        <v>174</v>
      </c>
      <c r="E19" s="46">
        <v>100</v>
      </c>
      <c r="F19" s="46">
        <v>278</v>
      </c>
      <c r="G19" s="46">
        <v>204</v>
      </c>
      <c r="H19" s="46">
        <v>169</v>
      </c>
      <c r="I19" s="46">
        <v>267</v>
      </c>
      <c r="J19" s="46">
        <v>174</v>
      </c>
      <c r="K19" s="46">
        <v>235</v>
      </c>
      <c r="L19" s="46">
        <v>287</v>
      </c>
      <c r="M19" s="46">
        <v>249</v>
      </c>
      <c r="N19" s="46">
        <v>233</v>
      </c>
      <c r="O19" s="46">
        <v>154</v>
      </c>
      <c r="P19" s="46">
        <v>264</v>
      </c>
      <c r="Q19" s="46">
        <v>225</v>
      </c>
      <c r="R19" s="46">
        <v>187</v>
      </c>
      <c r="S19" s="46">
        <v>323</v>
      </c>
      <c r="T19" s="46">
        <v>209</v>
      </c>
      <c r="U19" s="46">
        <v>184</v>
      </c>
      <c r="V19" s="46">
        <v>181</v>
      </c>
      <c r="W19" s="46">
        <v>299</v>
      </c>
      <c r="X19" s="46">
        <v>529</v>
      </c>
      <c r="Y19" s="46">
        <v>449</v>
      </c>
      <c r="Z19" s="46">
        <v>616</v>
      </c>
      <c r="AA19" s="46">
        <v>695</v>
      </c>
      <c r="AB19" s="46">
        <v>471</v>
      </c>
      <c r="AC19" s="46">
        <v>305</v>
      </c>
      <c r="AD19" s="46">
        <v>279</v>
      </c>
      <c r="AE19" s="46">
        <v>382</v>
      </c>
      <c r="AF19" s="46">
        <v>345</v>
      </c>
      <c r="AG19" s="46">
        <v>321</v>
      </c>
      <c r="AH19" s="46">
        <v>305</v>
      </c>
      <c r="AI19" s="46">
        <v>311</v>
      </c>
      <c r="AJ19" s="46">
        <v>243</v>
      </c>
      <c r="AK19" s="46">
        <v>334</v>
      </c>
      <c r="AL19" s="46">
        <v>155</v>
      </c>
      <c r="AM19" s="46">
        <v>265</v>
      </c>
      <c r="AN19" s="46">
        <v>156</v>
      </c>
      <c r="AO19" s="46">
        <v>289</v>
      </c>
      <c r="AP19" s="46">
        <v>93</v>
      </c>
      <c r="AQ19" s="46">
        <v>238</v>
      </c>
      <c r="AR19" s="46">
        <v>249</v>
      </c>
      <c r="AS19" s="46">
        <v>187</v>
      </c>
      <c r="AT19" s="46">
        <v>134</v>
      </c>
      <c r="AU19" s="46">
        <v>292</v>
      </c>
      <c r="AV19" s="46">
        <v>156</v>
      </c>
      <c r="AW19" s="46">
        <v>114</v>
      </c>
      <c r="AX19" s="46">
        <v>131</v>
      </c>
      <c r="AY19" s="46">
        <v>179</v>
      </c>
      <c r="AZ19" s="46">
        <v>190</v>
      </c>
      <c r="BA19" s="46">
        <v>182</v>
      </c>
      <c r="BB19" s="46">
        <v>183</v>
      </c>
      <c r="BC19" s="46">
        <v>168</v>
      </c>
      <c r="BD19" s="46">
        <v>184</v>
      </c>
      <c r="BE19" s="46">
        <v>119</v>
      </c>
      <c r="BF19" s="46">
        <v>72</v>
      </c>
      <c r="BG19" s="46">
        <v>239</v>
      </c>
      <c r="BH19" s="46">
        <v>116</v>
      </c>
      <c r="BI19" s="46">
        <v>142</v>
      </c>
      <c r="BJ19" s="46">
        <v>147</v>
      </c>
      <c r="BK19" s="46">
        <v>187</v>
      </c>
      <c r="BL19" s="46">
        <v>169</v>
      </c>
      <c r="BM19" s="46">
        <v>135</v>
      </c>
      <c r="BN19" s="46">
        <v>185</v>
      </c>
      <c r="BO19" s="46">
        <v>129</v>
      </c>
      <c r="BP19" s="46">
        <v>169</v>
      </c>
      <c r="BQ19" s="46">
        <v>169</v>
      </c>
      <c r="BR19" s="46">
        <v>70</v>
      </c>
      <c r="BS19" s="76">
        <v>222</v>
      </c>
      <c r="BT19" s="76">
        <v>184</v>
      </c>
      <c r="BU19" s="76">
        <v>157</v>
      </c>
      <c r="BV19" s="76">
        <v>358</v>
      </c>
      <c r="BW19" s="76">
        <v>245</v>
      </c>
      <c r="BX19" s="76">
        <v>264</v>
      </c>
      <c r="BY19" s="76">
        <v>232</v>
      </c>
      <c r="BZ19" s="76">
        <v>246</v>
      </c>
      <c r="CA19" s="76">
        <v>231</v>
      </c>
      <c r="CB19" s="76">
        <v>298</v>
      </c>
      <c r="CC19" s="76">
        <v>233</v>
      </c>
      <c r="CD19" s="76">
        <v>173</v>
      </c>
      <c r="CE19" s="76">
        <v>291</v>
      </c>
      <c r="CF19" s="76">
        <v>321</v>
      </c>
      <c r="CG19" s="76">
        <v>192</v>
      </c>
      <c r="CH19" s="76">
        <v>311</v>
      </c>
      <c r="CI19" s="76">
        <v>0</v>
      </c>
      <c r="CJ19" s="76">
        <v>189</v>
      </c>
      <c r="CK19" s="76">
        <v>254</v>
      </c>
      <c r="CL19" s="76">
        <v>114</v>
      </c>
      <c r="CM19" s="76">
        <v>198</v>
      </c>
      <c r="CN19" s="76">
        <v>191</v>
      </c>
      <c r="CO19" s="76">
        <v>151</v>
      </c>
      <c r="CP19" s="92">
        <v>162</v>
      </c>
      <c r="CQ19" s="100">
        <v>242</v>
      </c>
      <c r="CR19" s="100">
        <v>256</v>
      </c>
      <c r="CS19" s="76">
        <v>250</v>
      </c>
      <c r="CT19" s="76">
        <v>242</v>
      </c>
      <c r="CU19" s="76">
        <v>371</v>
      </c>
      <c r="CV19" s="76">
        <v>301</v>
      </c>
      <c r="CW19" s="76">
        <v>317</v>
      </c>
      <c r="CX19" s="76">
        <v>277</v>
      </c>
      <c r="CY19" s="76">
        <v>250</v>
      </c>
      <c r="CZ19" s="76">
        <v>293</v>
      </c>
      <c r="DA19" s="76">
        <v>328</v>
      </c>
      <c r="DB19" s="76">
        <v>192</v>
      </c>
      <c r="DC19" s="76">
        <v>374</v>
      </c>
    </row>
    <row r="20" spans="1:107" s="4" customFormat="1" ht="18.75" customHeight="1" x14ac:dyDescent="0.25">
      <c r="A20" s="3" t="s">
        <v>16</v>
      </c>
      <c r="B20" s="48">
        <f>SUM(B4:B19)</f>
        <v>10346</v>
      </c>
      <c r="C20" s="48">
        <f t="shared" ref="C20:BA20" si="0">SUM(C4:C19)</f>
        <v>10208</v>
      </c>
      <c r="D20" s="48">
        <f t="shared" si="0"/>
        <v>5923</v>
      </c>
      <c r="E20" s="48">
        <f t="shared" si="0"/>
        <v>10079</v>
      </c>
      <c r="F20" s="48">
        <f t="shared" si="0"/>
        <v>11236</v>
      </c>
      <c r="G20" s="48">
        <f t="shared" si="0"/>
        <v>10748</v>
      </c>
      <c r="H20" s="48">
        <f t="shared" si="0"/>
        <v>9777</v>
      </c>
      <c r="I20" s="48">
        <f t="shared" si="0"/>
        <v>9314</v>
      </c>
      <c r="J20" s="48">
        <f t="shared" si="0"/>
        <v>9353</v>
      </c>
      <c r="K20" s="48">
        <f t="shared" si="0"/>
        <v>6337</v>
      </c>
      <c r="L20" s="48">
        <f t="shared" si="0"/>
        <v>12578</v>
      </c>
      <c r="M20" s="48">
        <f t="shared" si="0"/>
        <v>11163</v>
      </c>
      <c r="N20" s="48">
        <f t="shared" si="0"/>
        <v>9237</v>
      </c>
      <c r="O20" s="48">
        <f t="shared" si="0"/>
        <v>10643</v>
      </c>
      <c r="P20" s="48">
        <f t="shared" si="0"/>
        <v>12191</v>
      </c>
      <c r="Q20" s="48">
        <f t="shared" si="0"/>
        <v>10369</v>
      </c>
      <c r="R20" s="48">
        <f t="shared" si="0"/>
        <v>12881</v>
      </c>
      <c r="S20" s="48">
        <f t="shared" si="0"/>
        <v>11257</v>
      </c>
      <c r="T20" s="48">
        <f t="shared" si="0"/>
        <v>10168</v>
      </c>
      <c r="U20" s="48">
        <f t="shared" si="0"/>
        <v>11065</v>
      </c>
      <c r="V20" s="48">
        <f t="shared" si="0"/>
        <v>10516</v>
      </c>
      <c r="W20" s="48">
        <f t="shared" si="0"/>
        <v>13720</v>
      </c>
      <c r="X20" s="48">
        <f t="shared" si="0"/>
        <v>19482</v>
      </c>
      <c r="Y20" s="48">
        <f t="shared" si="0"/>
        <v>18300</v>
      </c>
      <c r="Z20" s="48">
        <f t="shared" si="0"/>
        <v>17098</v>
      </c>
      <c r="AA20" s="48">
        <f t="shared" si="0"/>
        <v>19891</v>
      </c>
      <c r="AB20" s="48">
        <f t="shared" si="0"/>
        <v>14792</v>
      </c>
      <c r="AC20" s="48">
        <f t="shared" si="0"/>
        <v>14629</v>
      </c>
      <c r="AD20" s="48">
        <f t="shared" si="0"/>
        <v>13249</v>
      </c>
      <c r="AE20" s="48">
        <f t="shared" si="0"/>
        <v>11508</v>
      </c>
      <c r="AF20" s="48">
        <f t="shared" si="0"/>
        <v>12208</v>
      </c>
      <c r="AG20" s="48">
        <f t="shared" si="0"/>
        <v>13065</v>
      </c>
      <c r="AH20" s="48">
        <f t="shared" si="0"/>
        <v>11316</v>
      </c>
      <c r="AI20" s="48">
        <f t="shared" si="0"/>
        <v>13567</v>
      </c>
      <c r="AJ20" s="48">
        <f t="shared" si="0"/>
        <v>13692</v>
      </c>
      <c r="AK20" s="48">
        <f t="shared" si="0"/>
        <v>11956</v>
      </c>
      <c r="AL20" s="48">
        <f t="shared" si="0"/>
        <v>9738</v>
      </c>
      <c r="AM20" s="48">
        <f t="shared" si="0"/>
        <v>10815</v>
      </c>
      <c r="AN20" s="48">
        <f t="shared" si="0"/>
        <v>10393</v>
      </c>
      <c r="AO20" s="48">
        <f t="shared" si="0"/>
        <v>11425</v>
      </c>
      <c r="AP20" s="48">
        <f t="shared" si="0"/>
        <v>4670</v>
      </c>
      <c r="AQ20" s="48">
        <f t="shared" si="0"/>
        <v>11717</v>
      </c>
      <c r="AR20" s="48">
        <f t="shared" si="0"/>
        <v>11059</v>
      </c>
      <c r="AS20" s="48">
        <f t="shared" si="0"/>
        <v>9873</v>
      </c>
      <c r="AT20" s="48">
        <f t="shared" si="0"/>
        <v>7293</v>
      </c>
      <c r="AU20" s="48">
        <f t="shared" si="0"/>
        <v>9578</v>
      </c>
      <c r="AV20" s="48">
        <f t="shared" si="0"/>
        <v>9907</v>
      </c>
      <c r="AW20" s="48">
        <f t="shared" si="0"/>
        <v>10300</v>
      </c>
      <c r="AX20" s="48">
        <f t="shared" si="0"/>
        <v>8087</v>
      </c>
      <c r="AY20" s="48">
        <f t="shared" si="0"/>
        <v>7899</v>
      </c>
      <c r="AZ20" s="48">
        <f t="shared" si="0"/>
        <v>8581</v>
      </c>
      <c r="BA20" s="48">
        <f t="shared" si="0"/>
        <v>14929</v>
      </c>
      <c r="BB20" s="48">
        <f>SUM(BB4:BB19)</f>
        <v>11297</v>
      </c>
      <c r="BC20" s="48">
        <f>SUM(BC4:BC19)</f>
        <v>10967</v>
      </c>
      <c r="BD20" s="48">
        <f>SUM(BD4:BD19)</f>
        <v>8462</v>
      </c>
      <c r="BE20" s="48">
        <f>SUM(BE4:BE19)</f>
        <v>8112</v>
      </c>
      <c r="BF20" s="48">
        <f t="shared" ref="BF20:DC20" si="1">SUM(BF4:BF19)</f>
        <v>6256</v>
      </c>
      <c r="BG20" s="48">
        <f t="shared" si="1"/>
        <v>11648</v>
      </c>
      <c r="BH20" s="48">
        <f t="shared" si="1"/>
        <v>9223</v>
      </c>
      <c r="BI20" s="48">
        <f t="shared" si="1"/>
        <v>7527</v>
      </c>
      <c r="BJ20" s="48">
        <f t="shared" si="1"/>
        <v>7216</v>
      </c>
      <c r="BK20" s="48">
        <f t="shared" si="1"/>
        <v>8628</v>
      </c>
      <c r="BL20" s="48">
        <f t="shared" si="1"/>
        <v>9157</v>
      </c>
      <c r="BM20" s="48">
        <f t="shared" si="1"/>
        <v>9569</v>
      </c>
      <c r="BN20" s="48">
        <f t="shared" si="1"/>
        <v>10306</v>
      </c>
      <c r="BO20" s="48">
        <f t="shared" si="1"/>
        <v>8190</v>
      </c>
      <c r="BP20" s="48">
        <f t="shared" si="1"/>
        <v>8639</v>
      </c>
      <c r="BQ20" s="48">
        <f t="shared" si="1"/>
        <v>8908</v>
      </c>
      <c r="BR20" s="48">
        <f t="shared" si="1"/>
        <v>6308</v>
      </c>
      <c r="BS20" s="48">
        <f t="shared" si="1"/>
        <v>12737</v>
      </c>
      <c r="BT20" s="48">
        <f t="shared" si="1"/>
        <v>12155</v>
      </c>
      <c r="BU20" s="48">
        <f t="shared" si="1"/>
        <v>12063</v>
      </c>
      <c r="BV20" s="48">
        <f t="shared" si="1"/>
        <v>12709</v>
      </c>
      <c r="BW20" s="48">
        <f t="shared" si="1"/>
        <v>12470</v>
      </c>
      <c r="BX20" s="48">
        <f t="shared" si="1"/>
        <v>10478</v>
      </c>
      <c r="BY20" s="48">
        <f t="shared" si="1"/>
        <v>13914</v>
      </c>
      <c r="BZ20" s="48">
        <f t="shared" si="1"/>
        <v>11743</v>
      </c>
      <c r="CA20" s="48">
        <f t="shared" si="1"/>
        <v>12303</v>
      </c>
      <c r="CB20" s="48">
        <f t="shared" si="1"/>
        <v>13492</v>
      </c>
      <c r="CC20" s="48">
        <f t="shared" si="1"/>
        <v>12316</v>
      </c>
      <c r="CD20" s="48">
        <f t="shared" si="1"/>
        <v>8863</v>
      </c>
      <c r="CE20" s="48">
        <f t="shared" si="1"/>
        <v>14770</v>
      </c>
      <c r="CF20" s="48">
        <f t="shared" si="1"/>
        <v>11877</v>
      </c>
      <c r="CG20" s="48">
        <f t="shared" si="1"/>
        <v>10245</v>
      </c>
      <c r="CH20" s="48">
        <f t="shared" si="1"/>
        <v>11982</v>
      </c>
      <c r="CI20" s="48">
        <f t="shared" si="1"/>
        <v>11163</v>
      </c>
      <c r="CJ20" s="48">
        <f t="shared" si="1"/>
        <v>11438</v>
      </c>
      <c r="CK20" s="48">
        <f t="shared" si="1"/>
        <v>13034</v>
      </c>
      <c r="CL20" s="48">
        <f t="shared" si="1"/>
        <v>11745</v>
      </c>
      <c r="CM20" s="48">
        <f t="shared" si="1"/>
        <v>13125</v>
      </c>
      <c r="CN20" s="48">
        <f t="shared" si="1"/>
        <v>14126</v>
      </c>
      <c r="CO20" s="48">
        <f t="shared" si="1"/>
        <v>12851</v>
      </c>
      <c r="CP20" s="93">
        <f t="shared" si="1"/>
        <v>9972</v>
      </c>
      <c r="CQ20" s="93">
        <f t="shared" si="1"/>
        <v>16778</v>
      </c>
      <c r="CR20" s="93">
        <f t="shared" si="1"/>
        <v>13522</v>
      </c>
      <c r="CS20" s="93">
        <f t="shared" si="1"/>
        <v>15004</v>
      </c>
      <c r="CT20" s="93">
        <f t="shared" si="1"/>
        <v>11836</v>
      </c>
      <c r="CU20" s="93">
        <f t="shared" si="1"/>
        <v>13737</v>
      </c>
      <c r="CV20" s="93">
        <f t="shared" si="1"/>
        <v>12258</v>
      </c>
      <c r="CW20" s="93">
        <f t="shared" si="1"/>
        <v>13272</v>
      </c>
      <c r="CX20" s="93">
        <f t="shared" si="1"/>
        <v>12585</v>
      </c>
      <c r="CY20" s="93">
        <f t="shared" si="1"/>
        <v>12032</v>
      </c>
      <c r="CZ20" s="93">
        <f t="shared" si="1"/>
        <v>13606</v>
      </c>
      <c r="DA20" s="93">
        <f t="shared" si="1"/>
        <v>13095</v>
      </c>
      <c r="DB20" s="93">
        <f t="shared" si="1"/>
        <v>8370</v>
      </c>
      <c r="DC20" s="93">
        <f t="shared" si="1"/>
        <v>12528</v>
      </c>
    </row>
    <row r="21" spans="1:107" x14ac:dyDescent="0.2"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</row>
    <row r="22" spans="1:107" ht="15" customHeight="1" x14ac:dyDescent="0.2">
      <c r="A22" s="22" t="s">
        <v>37</v>
      </c>
      <c r="BC22" s="50"/>
      <c r="BF22" s="51">
        <f>SUM(BD20:BF20)</f>
        <v>22830</v>
      </c>
      <c r="BG22" s="52"/>
      <c r="BH22" s="51"/>
      <c r="BI22" s="51">
        <f>SUM(BG20:BI20)</f>
        <v>28398</v>
      </c>
      <c r="BJ22" s="51"/>
      <c r="BK22" s="52"/>
      <c r="BL22" s="51">
        <f>SUM(BJ20:BL20)</f>
        <v>25001</v>
      </c>
      <c r="BM22" s="52"/>
      <c r="BN22" s="52"/>
      <c r="BO22" s="51">
        <f>SUM(BM20:BO20)</f>
        <v>28065</v>
      </c>
      <c r="BP22" s="52"/>
      <c r="BQ22" s="52"/>
      <c r="BR22" s="51">
        <f>SUM(BP20:BR20)</f>
        <v>23855</v>
      </c>
      <c r="BS22" s="52">
        <f>SUM(BS20:BU20)</f>
        <v>36955</v>
      </c>
      <c r="BT22" s="52"/>
    </row>
    <row r="23" spans="1:107" ht="15.75" customHeight="1" x14ac:dyDescent="0.2">
      <c r="A23" s="22" t="s">
        <v>36</v>
      </c>
    </row>
    <row r="24" spans="1:107" ht="13.5" thickBot="1" x14ac:dyDescent="0.25"/>
    <row r="25" spans="1:107" ht="13.5" thickBot="1" x14ac:dyDescent="0.25">
      <c r="A25" s="21"/>
      <c r="B25" s="53" t="s">
        <v>16</v>
      </c>
      <c r="C25" s="53" t="s">
        <v>16</v>
      </c>
      <c r="D25" s="53" t="s">
        <v>16</v>
      </c>
      <c r="E25" s="53" t="s">
        <v>16</v>
      </c>
      <c r="F25" s="53" t="s">
        <v>16</v>
      </c>
      <c r="G25" s="53" t="s">
        <v>16</v>
      </c>
      <c r="H25" s="53" t="s">
        <v>16</v>
      </c>
      <c r="I25" s="53" t="s">
        <v>16</v>
      </c>
      <c r="J25" s="53" t="s">
        <v>16</v>
      </c>
      <c r="K25" s="53" t="s">
        <v>16</v>
      </c>
      <c r="L25" s="53" t="s">
        <v>16</v>
      </c>
      <c r="M25" s="53" t="s">
        <v>16</v>
      </c>
      <c r="N25" s="53" t="s">
        <v>16</v>
      </c>
      <c r="O25" s="53" t="s">
        <v>16</v>
      </c>
      <c r="P25" s="53" t="s">
        <v>16</v>
      </c>
      <c r="Q25" s="53" t="s">
        <v>16</v>
      </c>
      <c r="R25" s="53" t="s">
        <v>16</v>
      </c>
      <c r="S25" s="53" t="s">
        <v>16</v>
      </c>
      <c r="T25" s="53" t="s">
        <v>16</v>
      </c>
      <c r="U25" s="53" t="s">
        <v>16</v>
      </c>
      <c r="V25" s="53" t="s">
        <v>16</v>
      </c>
      <c r="W25" s="53" t="s">
        <v>16</v>
      </c>
      <c r="X25" s="53" t="s">
        <v>16</v>
      </c>
      <c r="Y25" s="53" t="s">
        <v>16</v>
      </c>
      <c r="Z25" s="53" t="s">
        <v>16</v>
      </c>
      <c r="AA25" s="53" t="s">
        <v>16</v>
      </c>
      <c r="AB25" s="53" t="s">
        <v>16</v>
      </c>
      <c r="AC25" s="53" t="s">
        <v>16</v>
      </c>
      <c r="AD25" s="53" t="s">
        <v>16</v>
      </c>
      <c r="AE25" s="53" t="s">
        <v>16</v>
      </c>
      <c r="AF25" s="53" t="s">
        <v>16</v>
      </c>
      <c r="AG25" s="53" t="s">
        <v>16</v>
      </c>
      <c r="AH25" s="53" t="s">
        <v>16</v>
      </c>
      <c r="AI25" s="53" t="s">
        <v>16</v>
      </c>
      <c r="AJ25" s="53" t="s">
        <v>16</v>
      </c>
      <c r="AK25" s="53" t="s">
        <v>16</v>
      </c>
      <c r="AL25" s="53" t="s">
        <v>16</v>
      </c>
      <c r="AM25" s="53" t="s">
        <v>16</v>
      </c>
      <c r="AN25" s="53" t="s">
        <v>16</v>
      </c>
      <c r="AO25" s="53" t="s">
        <v>16</v>
      </c>
      <c r="AP25" s="53" t="s">
        <v>16</v>
      </c>
      <c r="AQ25" s="53" t="s">
        <v>16</v>
      </c>
      <c r="AR25" s="53" t="s">
        <v>16</v>
      </c>
      <c r="AS25" s="53" t="s">
        <v>16</v>
      </c>
      <c r="AT25" s="53" t="s">
        <v>16</v>
      </c>
      <c r="AU25" s="53" t="s">
        <v>16</v>
      </c>
      <c r="AV25" s="53" t="s">
        <v>16</v>
      </c>
      <c r="AW25" s="53" t="s">
        <v>16</v>
      </c>
      <c r="AX25" s="53" t="s">
        <v>16</v>
      </c>
      <c r="AY25" s="53" t="s">
        <v>16</v>
      </c>
      <c r="AZ25" s="53" t="s">
        <v>16</v>
      </c>
      <c r="BA25" s="53" t="s">
        <v>16</v>
      </c>
      <c r="BB25" s="53" t="s">
        <v>16</v>
      </c>
      <c r="BC25" s="53" t="s">
        <v>16</v>
      </c>
      <c r="BD25" s="53" t="s">
        <v>16</v>
      </c>
      <c r="BE25" s="53" t="s">
        <v>16</v>
      </c>
      <c r="BF25" s="53" t="s">
        <v>16</v>
      </c>
      <c r="BG25" s="53" t="s">
        <v>16</v>
      </c>
      <c r="BH25" s="53" t="s">
        <v>16</v>
      </c>
      <c r="BI25" s="53" t="s">
        <v>16</v>
      </c>
      <c r="BJ25" s="53" t="s">
        <v>16</v>
      </c>
      <c r="BK25" s="53" t="s">
        <v>16</v>
      </c>
      <c r="BL25" s="53" t="s">
        <v>16</v>
      </c>
      <c r="BM25" s="53" t="s">
        <v>16</v>
      </c>
      <c r="BN25" s="53" t="s">
        <v>16</v>
      </c>
      <c r="BO25" s="53" t="s">
        <v>16</v>
      </c>
      <c r="BP25" s="53" t="s">
        <v>16</v>
      </c>
      <c r="BQ25" s="53" t="s">
        <v>16</v>
      </c>
      <c r="BR25" s="53" t="s">
        <v>16</v>
      </c>
      <c r="BS25" s="53" t="s">
        <v>16</v>
      </c>
      <c r="BT25" s="53" t="s">
        <v>16</v>
      </c>
      <c r="BU25" s="53" t="s">
        <v>16</v>
      </c>
      <c r="BV25" s="53" t="s">
        <v>16</v>
      </c>
      <c r="BW25" s="53" t="s">
        <v>16</v>
      </c>
      <c r="BX25" s="54" t="s">
        <v>16</v>
      </c>
      <c r="BY25" s="54" t="s">
        <v>16</v>
      </c>
      <c r="BZ25" s="54" t="s">
        <v>16</v>
      </c>
      <c r="CA25" s="54" t="s">
        <v>16</v>
      </c>
      <c r="CB25" s="54" t="s">
        <v>16</v>
      </c>
      <c r="CC25" s="54" t="s">
        <v>16</v>
      </c>
      <c r="CD25" s="54" t="s">
        <v>16</v>
      </c>
      <c r="CE25" s="54" t="s">
        <v>16</v>
      </c>
      <c r="CF25" s="54" t="s">
        <v>16</v>
      </c>
      <c r="CG25" s="54" t="s">
        <v>16</v>
      </c>
      <c r="CH25" s="54" t="s">
        <v>16</v>
      </c>
      <c r="CI25" s="54" t="s">
        <v>16</v>
      </c>
      <c r="CJ25" s="54" t="s">
        <v>16</v>
      </c>
      <c r="CK25" s="54" t="s">
        <v>16</v>
      </c>
      <c r="CL25" s="54" t="s">
        <v>16</v>
      </c>
      <c r="CM25" s="54" t="s">
        <v>16</v>
      </c>
      <c r="CN25" s="54" t="s">
        <v>16</v>
      </c>
      <c r="CO25" s="54" t="s">
        <v>16</v>
      </c>
      <c r="CP25" s="54" t="s">
        <v>16</v>
      </c>
      <c r="CQ25" s="54" t="s">
        <v>16</v>
      </c>
      <c r="CR25" s="54" t="s">
        <v>16</v>
      </c>
      <c r="CS25" s="54" t="s">
        <v>16</v>
      </c>
      <c r="CT25" s="54" t="s">
        <v>16</v>
      </c>
      <c r="CU25" s="54" t="s">
        <v>16</v>
      </c>
      <c r="CV25" s="54" t="s">
        <v>16</v>
      </c>
      <c r="CW25" s="54" t="s">
        <v>16</v>
      </c>
      <c r="CX25" s="54" t="s">
        <v>16</v>
      </c>
      <c r="CY25" s="54" t="s">
        <v>16</v>
      </c>
      <c r="CZ25" s="54" t="s">
        <v>16</v>
      </c>
      <c r="DA25" s="54" t="s">
        <v>16</v>
      </c>
      <c r="DB25" s="54" t="s">
        <v>16</v>
      </c>
      <c r="DC25" s="54" t="s">
        <v>16</v>
      </c>
    </row>
    <row r="26" spans="1:107" s="97" customFormat="1" x14ac:dyDescent="0.2">
      <c r="A26" s="98" t="s">
        <v>32</v>
      </c>
      <c r="B26" s="99">
        <f>SUM(B27:B31)</f>
        <v>8020</v>
      </c>
      <c r="C26" s="99">
        <f>SUM(C27:C31)</f>
        <v>7837</v>
      </c>
      <c r="D26" s="99">
        <f>SUM(D27:D31)</f>
        <v>4575</v>
      </c>
      <c r="E26" s="99">
        <f t="shared" ref="E26:J26" si="2">SUM(E27:E31)</f>
        <v>8284</v>
      </c>
      <c r="F26" s="99">
        <f t="shared" si="2"/>
        <v>8202</v>
      </c>
      <c r="G26" s="99">
        <f t="shared" si="2"/>
        <v>8598</v>
      </c>
      <c r="H26" s="99">
        <f t="shared" si="2"/>
        <v>7557</v>
      </c>
      <c r="I26" s="99">
        <f t="shared" si="2"/>
        <v>7176</v>
      </c>
      <c r="J26" s="99">
        <f t="shared" si="2"/>
        <v>7063</v>
      </c>
      <c r="K26" s="99">
        <f t="shared" ref="K26:BV26" si="3">SUM(K27:K31)</f>
        <v>4594</v>
      </c>
      <c r="L26" s="99">
        <f t="shared" si="3"/>
        <v>10367</v>
      </c>
      <c r="M26" s="99">
        <f t="shared" si="3"/>
        <v>9139</v>
      </c>
      <c r="N26" s="99">
        <f t="shared" si="3"/>
        <v>7277</v>
      </c>
      <c r="O26" s="99">
        <f t="shared" si="3"/>
        <v>8388</v>
      </c>
      <c r="P26" s="99">
        <f t="shared" si="3"/>
        <v>9912</v>
      </c>
      <c r="Q26" s="99">
        <f t="shared" si="3"/>
        <v>8075</v>
      </c>
      <c r="R26" s="99">
        <f t="shared" si="3"/>
        <v>10205</v>
      </c>
      <c r="S26" s="99">
        <f t="shared" si="3"/>
        <v>9077</v>
      </c>
      <c r="T26" s="99">
        <f t="shared" si="3"/>
        <v>7826</v>
      </c>
      <c r="U26" s="99">
        <f t="shared" si="3"/>
        <v>8737</v>
      </c>
      <c r="V26" s="99">
        <f t="shared" si="3"/>
        <v>8512</v>
      </c>
      <c r="W26" s="99">
        <f t="shared" si="3"/>
        <v>10968</v>
      </c>
      <c r="X26" s="99">
        <f t="shared" si="3"/>
        <v>15579</v>
      </c>
      <c r="Y26" s="99">
        <f t="shared" si="3"/>
        <v>14642</v>
      </c>
      <c r="Z26" s="99">
        <f t="shared" si="3"/>
        <v>13829</v>
      </c>
      <c r="AA26" s="99">
        <f t="shared" si="3"/>
        <v>15954</v>
      </c>
      <c r="AB26" s="99">
        <f t="shared" si="3"/>
        <v>11864</v>
      </c>
      <c r="AC26" s="99">
        <f t="shared" si="3"/>
        <v>12284</v>
      </c>
      <c r="AD26" s="99">
        <f t="shared" si="3"/>
        <v>10716</v>
      </c>
      <c r="AE26" s="99">
        <f t="shared" si="3"/>
        <v>8943</v>
      </c>
      <c r="AF26" s="99">
        <f t="shared" si="3"/>
        <v>10318</v>
      </c>
      <c r="AG26" s="99">
        <f t="shared" si="3"/>
        <v>10902</v>
      </c>
      <c r="AH26" s="99">
        <f t="shared" si="3"/>
        <v>8176</v>
      </c>
      <c r="AI26" s="99">
        <f t="shared" si="3"/>
        <v>10934</v>
      </c>
      <c r="AJ26" s="99">
        <f t="shared" si="3"/>
        <v>11378</v>
      </c>
      <c r="AK26" s="99">
        <f t="shared" si="3"/>
        <v>9638</v>
      </c>
      <c r="AL26" s="99">
        <f t="shared" si="3"/>
        <v>7863</v>
      </c>
      <c r="AM26" s="99">
        <f t="shared" si="3"/>
        <v>9033</v>
      </c>
      <c r="AN26" s="99">
        <f t="shared" si="3"/>
        <v>8185</v>
      </c>
      <c r="AO26" s="99">
        <f t="shared" si="3"/>
        <v>8867</v>
      </c>
      <c r="AP26" s="99">
        <f t="shared" si="3"/>
        <v>3530</v>
      </c>
      <c r="AQ26" s="99">
        <f t="shared" si="3"/>
        <v>9860</v>
      </c>
      <c r="AR26" s="99">
        <f t="shared" si="3"/>
        <v>8757</v>
      </c>
      <c r="AS26" s="99">
        <f t="shared" si="3"/>
        <v>8209</v>
      </c>
      <c r="AT26" s="99">
        <f t="shared" si="3"/>
        <v>5781</v>
      </c>
      <c r="AU26" s="99">
        <f t="shared" si="3"/>
        <v>7840</v>
      </c>
      <c r="AV26" s="99">
        <f t="shared" si="3"/>
        <v>7959</v>
      </c>
      <c r="AW26" s="99">
        <f t="shared" si="3"/>
        <v>8267</v>
      </c>
      <c r="AX26" s="99">
        <f t="shared" si="3"/>
        <v>6789</v>
      </c>
      <c r="AY26" s="99">
        <f t="shared" si="3"/>
        <v>6395</v>
      </c>
      <c r="AZ26" s="99">
        <f t="shared" si="3"/>
        <v>7063</v>
      </c>
      <c r="BA26" s="99">
        <f t="shared" si="3"/>
        <v>10511</v>
      </c>
      <c r="BB26" s="99">
        <f t="shared" si="3"/>
        <v>9334</v>
      </c>
      <c r="BC26" s="99">
        <f t="shared" si="3"/>
        <v>8874</v>
      </c>
      <c r="BD26" s="99">
        <f t="shared" si="3"/>
        <v>6537</v>
      </c>
      <c r="BE26" s="99">
        <f t="shared" si="3"/>
        <v>6405</v>
      </c>
      <c r="BF26" s="99">
        <f t="shared" si="3"/>
        <v>4968</v>
      </c>
      <c r="BG26" s="99">
        <f t="shared" si="3"/>
        <v>9416</v>
      </c>
      <c r="BH26" s="99">
        <f t="shared" si="3"/>
        <v>7278</v>
      </c>
      <c r="BI26" s="99">
        <f t="shared" si="3"/>
        <v>5941</v>
      </c>
      <c r="BJ26" s="99">
        <f t="shared" si="3"/>
        <v>5700</v>
      </c>
      <c r="BK26" s="99">
        <f t="shared" si="3"/>
        <v>6692</v>
      </c>
      <c r="BL26" s="99">
        <f t="shared" si="3"/>
        <v>7268</v>
      </c>
      <c r="BM26" s="99">
        <f t="shared" si="3"/>
        <v>7438</v>
      </c>
      <c r="BN26" s="99">
        <f t="shared" si="3"/>
        <v>7661</v>
      </c>
      <c r="BO26" s="99">
        <f t="shared" si="3"/>
        <v>6550</v>
      </c>
      <c r="BP26" s="99">
        <f t="shared" si="3"/>
        <v>6664</v>
      </c>
      <c r="BQ26" s="99">
        <f t="shared" si="3"/>
        <v>6893</v>
      </c>
      <c r="BR26" s="99">
        <f t="shared" si="3"/>
        <v>4736</v>
      </c>
      <c r="BS26" s="99">
        <f t="shared" si="3"/>
        <v>9688</v>
      </c>
      <c r="BT26" s="99">
        <f t="shared" si="3"/>
        <v>9515</v>
      </c>
      <c r="BU26" s="99">
        <f t="shared" si="3"/>
        <v>9452</v>
      </c>
      <c r="BV26" s="99">
        <f t="shared" si="3"/>
        <v>9255</v>
      </c>
      <c r="BW26" s="99">
        <f t="shared" ref="BW26:CC26" si="4">SUM(BW27:BW31)</f>
        <v>9559</v>
      </c>
      <c r="BX26" s="99">
        <f t="shared" si="4"/>
        <v>8014</v>
      </c>
      <c r="BY26" s="99">
        <f t="shared" si="4"/>
        <v>10928</v>
      </c>
      <c r="BZ26" s="99">
        <f t="shared" si="4"/>
        <v>9096</v>
      </c>
      <c r="CA26" s="99">
        <f t="shared" si="4"/>
        <v>9814</v>
      </c>
      <c r="CB26" s="99">
        <f t="shared" si="4"/>
        <v>10437</v>
      </c>
      <c r="CC26" s="99">
        <f t="shared" si="4"/>
        <v>9904</v>
      </c>
      <c r="CD26" s="99">
        <f t="shared" ref="CD26:CL26" si="5">SUM(CD27:CD31)</f>
        <v>6793</v>
      </c>
      <c r="CE26" s="99">
        <f t="shared" si="5"/>
        <v>11380</v>
      </c>
      <c r="CF26" s="99">
        <f t="shared" si="5"/>
        <v>9442</v>
      </c>
      <c r="CG26" s="99">
        <f t="shared" si="5"/>
        <v>7776</v>
      </c>
      <c r="CH26" s="99">
        <f>SUM(CH27:CH31)</f>
        <v>9232</v>
      </c>
      <c r="CI26" s="99">
        <f>SUM(CI27:CI31)</f>
        <v>9094</v>
      </c>
      <c r="CJ26" s="99">
        <f t="shared" si="5"/>
        <v>9014</v>
      </c>
      <c r="CK26" s="99">
        <f t="shared" si="5"/>
        <v>10320</v>
      </c>
      <c r="CL26" s="99">
        <f t="shared" si="5"/>
        <v>9627</v>
      </c>
      <c r="CM26" s="99">
        <f t="shared" ref="CM26:CR26" si="6">SUM(CM27:CM31)</f>
        <v>10879</v>
      </c>
      <c r="CN26" s="99">
        <f t="shared" si="6"/>
        <v>11404</v>
      </c>
      <c r="CO26" s="99">
        <f t="shared" si="6"/>
        <v>10421</v>
      </c>
      <c r="CP26" s="99">
        <f t="shared" si="6"/>
        <v>7685</v>
      </c>
      <c r="CQ26" s="99">
        <f t="shared" si="6"/>
        <v>13476</v>
      </c>
      <c r="CR26" s="99">
        <f t="shared" si="6"/>
        <v>10619</v>
      </c>
      <c r="CS26" s="99">
        <f>SUM(CS27:CS31)</f>
        <v>12535</v>
      </c>
      <c r="CT26" s="99">
        <f>SUM(CT27:CT31)</f>
        <v>9164</v>
      </c>
      <c r="CU26" s="99">
        <f>SUM(CU27:CU31)</f>
        <v>10831</v>
      </c>
      <c r="CV26" s="99">
        <f>SUM(CV27:CV31)</f>
        <v>10076</v>
      </c>
      <c r="CW26" s="99">
        <f t="shared" ref="CW26:DC26" si="7">SUM(CW27:CW31)</f>
        <v>10508</v>
      </c>
      <c r="CX26" s="99">
        <f t="shared" ref="CX26:DC26" si="8">SUM(CX27:CX31)</f>
        <v>9807</v>
      </c>
      <c r="CY26" s="99">
        <f t="shared" si="8"/>
        <v>9142</v>
      </c>
      <c r="CZ26" s="99">
        <f t="shared" si="8"/>
        <v>10575</v>
      </c>
      <c r="DA26" s="99">
        <f t="shared" si="8"/>
        <v>10329</v>
      </c>
      <c r="DB26" s="99">
        <f t="shared" si="8"/>
        <v>6625</v>
      </c>
      <c r="DC26" s="99">
        <f t="shared" si="8"/>
        <v>9465</v>
      </c>
    </row>
    <row r="27" spans="1:107" x14ac:dyDescent="0.2">
      <c r="A27" s="19" t="s">
        <v>1</v>
      </c>
      <c r="B27" s="55">
        <f>B5+B11+B13+B18</f>
        <v>4652</v>
      </c>
      <c r="C27" s="55">
        <f t="shared" ref="C27:J27" si="9">C5+C11+C13+C18</f>
        <v>4507</v>
      </c>
      <c r="D27" s="55">
        <f t="shared" si="9"/>
        <v>2297</v>
      </c>
      <c r="E27" s="55">
        <f t="shared" si="9"/>
        <v>5455</v>
      </c>
      <c r="F27" s="55">
        <f t="shared" si="9"/>
        <v>5072</v>
      </c>
      <c r="G27" s="55">
        <f t="shared" si="9"/>
        <v>5025</v>
      </c>
      <c r="H27" s="55">
        <f t="shared" si="9"/>
        <v>4217</v>
      </c>
      <c r="I27" s="55">
        <f t="shared" si="9"/>
        <v>3944</v>
      </c>
      <c r="J27" s="55">
        <f t="shared" si="9"/>
        <v>4072</v>
      </c>
      <c r="K27" s="55">
        <f t="shared" ref="K27:BV27" si="10">K5+K11+K13+K18</f>
        <v>2369</v>
      </c>
      <c r="L27" s="55">
        <f t="shared" si="10"/>
        <v>5842</v>
      </c>
      <c r="M27" s="55">
        <f t="shared" si="10"/>
        <v>5628</v>
      </c>
      <c r="N27" s="55">
        <f t="shared" si="10"/>
        <v>4521</v>
      </c>
      <c r="O27" s="55">
        <f t="shared" si="10"/>
        <v>5028</v>
      </c>
      <c r="P27" s="55">
        <f t="shared" si="10"/>
        <v>6313</v>
      </c>
      <c r="Q27" s="55">
        <f t="shared" si="10"/>
        <v>4623</v>
      </c>
      <c r="R27" s="55">
        <f t="shared" si="10"/>
        <v>6289</v>
      </c>
      <c r="S27" s="55">
        <f t="shared" si="10"/>
        <v>5517</v>
      </c>
      <c r="T27" s="55">
        <f t="shared" si="10"/>
        <v>4673</v>
      </c>
      <c r="U27" s="55">
        <f t="shared" si="10"/>
        <v>5476</v>
      </c>
      <c r="V27" s="55">
        <f t="shared" si="10"/>
        <v>5374</v>
      </c>
      <c r="W27" s="55">
        <f t="shared" si="10"/>
        <v>6911</v>
      </c>
      <c r="X27" s="55">
        <f t="shared" si="10"/>
        <v>10628</v>
      </c>
      <c r="Y27" s="55">
        <f t="shared" si="10"/>
        <v>10111</v>
      </c>
      <c r="Z27" s="55">
        <f t="shared" si="10"/>
        <v>10480</v>
      </c>
      <c r="AA27" s="55">
        <f t="shared" si="10"/>
        <v>11195</v>
      </c>
      <c r="AB27" s="55">
        <f t="shared" si="10"/>
        <v>7868</v>
      </c>
      <c r="AC27" s="55">
        <f t="shared" si="10"/>
        <v>8688</v>
      </c>
      <c r="AD27" s="55">
        <f t="shared" si="10"/>
        <v>6964</v>
      </c>
      <c r="AE27" s="55">
        <f t="shared" si="10"/>
        <v>5772</v>
      </c>
      <c r="AF27" s="55">
        <f t="shared" si="10"/>
        <v>7549</v>
      </c>
      <c r="AG27" s="55">
        <f t="shared" si="10"/>
        <v>7876</v>
      </c>
      <c r="AH27" s="55">
        <f t="shared" si="10"/>
        <v>5661</v>
      </c>
      <c r="AI27" s="55">
        <f t="shared" si="10"/>
        <v>7182</v>
      </c>
      <c r="AJ27" s="55">
        <f t="shared" si="10"/>
        <v>7968</v>
      </c>
      <c r="AK27" s="55">
        <f t="shared" si="10"/>
        <v>6644</v>
      </c>
      <c r="AL27" s="55">
        <f t="shared" si="10"/>
        <v>5097</v>
      </c>
      <c r="AM27" s="55">
        <f t="shared" si="10"/>
        <v>6106</v>
      </c>
      <c r="AN27" s="55">
        <f t="shared" si="10"/>
        <v>5556</v>
      </c>
      <c r="AO27" s="55">
        <f t="shared" si="10"/>
        <v>6181</v>
      </c>
      <c r="AP27" s="55">
        <f t="shared" si="10"/>
        <v>2183</v>
      </c>
      <c r="AQ27" s="55">
        <f t="shared" si="10"/>
        <v>6006</v>
      </c>
      <c r="AR27" s="55">
        <f t="shared" si="10"/>
        <v>5780</v>
      </c>
      <c r="AS27" s="55">
        <f t="shared" si="10"/>
        <v>4744</v>
      </c>
      <c r="AT27" s="55">
        <f t="shared" si="10"/>
        <v>3763</v>
      </c>
      <c r="AU27" s="55">
        <f t="shared" si="10"/>
        <v>4719</v>
      </c>
      <c r="AV27" s="55">
        <f t="shared" si="10"/>
        <v>5245</v>
      </c>
      <c r="AW27" s="55">
        <f t="shared" si="10"/>
        <v>5260</v>
      </c>
      <c r="AX27" s="55">
        <f t="shared" si="10"/>
        <v>4455</v>
      </c>
      <c r="AY27" s="55">
        <f t="shared" si="10"/>
        <v>3972</v>
      </c>
      <c r="AZ27" s="55">
        <f t="shared" si="10"/>
        <v>4778</v>
      </c>
      <c r="BA27" s="55">
        <f t="shared" si="10"/>
        <v>5083</v>
      </c>
      <c r="BB27" s="55">
        <f t="shared" si="10"/>
        <v>5340</v>
      </c>
      <c r="BC27" s="55">
        <f t="shared" si="10"/>
        <v>5488</v>
      </c>
      <c r="BD27" s="55">
        <f t="shared" si="10"/>
        <v>3804</v>
      </c>
      <c r="BE27" s="55">
        <f t="shared" si="10"/>
        <v>3655</v>
      </c>
      <c r="BF27" s="55">
        <f t="shared" si="10"/>
        <v>3079</v>
      </c>
      <c r="BG27" s="55">
        <f t="shared" si="10"/>
        <v>5523</v>
      </c>
      <c r="BH27" s="55">
        <f t="shared" si="10"/>
        <v>4554</v>
      </c>
      <c r="BI27" s="55">
        <f t="shared" si="10"/>
        <v>3737</v>
      </c>
      <c r="BJ27" s="55">
        <f t="shared" si="10"/>
        <v>3116</v>
      </c>
      <c r="BK27" s="55">
        <f t="shared" si="10"/>
        <v>3915</v>
      </c>
      <c r="BL27" s="55">
        <f t="shared" si="10"/>
        <v>4272</v>
      </c>
      <c r="BM27" s="55">
        <f t="shared" si="10"/>
        <v>4505</v>
      </c>
      <c r="BN27" s="55">
        <f t="shared" si="10"/>
        <v>4861</v>
      </c>
      <c r="BO27" s="55">
        <f t="shared" si="10"/>
        <v>3481</v>
      </c>
      <c r="BP27" s="55">
        <f t="shared" si="10"/>
        <v>3545</v>
      </c>
      <c r="BQ27" s="55">
        <f t="shared" si="10"/>
        <v>4447</v>
      </c>
      <c r="BR27" s="55">
        <f t="shared" si="10"/>
        <v>2531</v>
      </c>
      <c r="BS27" s="55">
        <f t="shared" si="10"/>
        <v>5713</v>
      </c>
      <c r="BT27" s="55">
        <f t="shared" si="10"/>
        <v>5933</v>
      </c>
      <c r="BU27" s="55">
        <f t="shared" si="10"/>
        <v>5528</v>
      </c>
      <c r="BV27" s="55">
        <f t="shared" si="10"/>
        <v>5423</v>
      </c>
      <c r="BW27" s="55">
        <f t="shared" ref="BW27:CC27" si="11">BW5+BW11+BW13+BW18</f>
        <v>6085</v>
      </c>
      <c r="BX27" s="55">
        <f t="shared" si="11"/>
        <v>5186</v>
      </c>
      <c r="BY27" s="55">
        <f t="shared" si="11"/>
        <v>7062</v>
      </c>
      <c r="BZ27" s="55">
        <f t="shared" si="11"/>
        <v>5914</v>
      </c>
      <c r="CA27" s="55">
        <f t="shared" si="11"/>
        <v>5521</v>
      </c>
      <c r="CB27" s="55">
        <f t="shared" si="11"/>
        <v>6569</v>
      </c>
      <c r="CC27" s="55">
        <f t="shared" si="11"/>
        <v>5852</v>
      </c>
      <c r="CD27" s="55">
        <f t="shared" ref="CD27:CL27" si="12">CD5+CD11+CD13+CD18</f>
        <v>4032</v>
      </c>
      <c r="CE27" s="55">
        <f t="shared" si="12"/>
        <v>6479</v>
      </c>
      <c r="CF27" s="55">
        <f t="shared" si="12"/>
        <v>5967</v>
      </c>
      <c r="CG27" s="55">
        <f t="shared" si="12"/>
        <v>4964</v>
      </c>
      <c r="CH27" s="55">
        <f t="shared" si="12"/>
        <v>5658</v>
      </c>
      <c r="CI27" s="55">
        <f t="shared" si="12"/>
        <v>5994</v>
      </c>
      <c r="CJ27" s="55">
        <f t="shared" si="12"/>
        <v>5985</v>
      </c>
      <c r="CK27" s="55">
        <f t="shared" si="12"/>
        <v>6231</v>
      </c>
      <c r="CL27" s="55">
        <f t="shared" si="12"/>
        <v>5352</v>
      </c>
      <c r="CM27" s="55">
        <f t="shared" ref="CM27:CR27" si="13">CM5+CM11+CM13+CM18</f>
        <v>6248</v>
      </c>
      <c r="CN27" s="55">
        <f t="shared" si="13"/>
        <v>6672</v>
      </c>
      <c r="CO27" s="55">
        <f t="shared" si="13"/>
        <v>6671</v>
      </c>
      <c r="CP27" s="55">
        <f t="shared" si="13"/>
        <v>5079</v>
      </c>
      <c r="CQ27" s="55">
        <f t="shared" si="13"/>
        <v>7555</v>
      </c>
      <c r="CR27" s="55">
        <f t="shared" si="13"/>
        <v>7016</v>
      </c>
      <c r="CS27" s="55">
        <f>CS5+CS11+CS13+CS18</f>
        <v>8853</v>
      </c>
      <c r="CT27" s="96">
        <f>CT18+CT13+CT11+CT5</f>
        <v>5658</v>
      </c>
      <c r="CU27" s="83">
        <f>CU18+CU13+CU11+CU5</f>
        <v>6663</v>
      </c>
      <c r="CV27" s="83">
        <f>CV18+CV13+CV11+CV5</f>
        <v>6196</v>
      </c>
      <c r="CW27" s="96">
        <f t="shared" ref="CW27:DC27" si="14">CW18+CW13+CW11+CW5</f>
        <v>6510</v>
      </c>
      <c r="CX27" s="96">
        <f t="shared" ref="CX27:DC27" si="15">CX18+CX13+CX11+CX5</f>
        <v>6246</v>
      </c>
      <c r="CY27" s="96">
        <f t="shared" si="15"/>
        <v>5592</v>
      </c>
      <c r="CZ27" s="96">
        <f t="shared" si="15"/>
        <v>6976</v>
      </c>
      <c r="DA27" s="96">
        <f t="shared" si="15"/>
        <v>6189</v>
      </c>
      <c r="DB27" s="96">
        <f t="shared" si="15"/>
        <v>3658</v>
      </c>
      <c r="DC27" s="96">
        <f t="shared" si="15"/>
        <v>6441</v>
      </c>
    </row>
    <row r="28" spans="1:107" x14ac:dyDescent="0.2">
      <c r="A28" s="19" t="s">
        <v>6</v>
      </c>
      <c r="B28" s="55">
        <f>B10</f>
        <v>1284</v>
      </c>
      <c r="C28" s="55">
        <f t="shared" ref="C28:J28" si="16">C10</f>
        <v>1021</v>
      </c>
      <c r="D28" s="55">
        <f t="shared" si="16"/>
        <v>737</v>
      </c>
      <c r="E28" s="55">
        <f t="shared" si="16"/>
        <v>1142</v>
      </c>
      <c r="F28" s="55">
        <f t="shared" si="16"/>
        <v>938</v>
      </c>
      <c r="G28" s="55">
        <f t="shared" si="16"/>
        <v>1369</v>
      </c>
      <c r="H28" s="55">
        <f t="shared" si="16"/>
        <v>1296</v>
      </c>
      <c r="I28" s="55">
        <f t="shared" si="16"/>
        <v>1125</v>
      </c>
      <c r="J28" s="55">
        <f t="shared" si="16"/>
        <v>1016</v>
      </c>
      <c r="K28" s="55">
        <f t="shared" ref="K28:BV28" si="17">K10</f>
        <v>768</v>
      </c>
      <c r="L28" s="55">
        <f t="shared" si="17"/>
        <v>1669</v>
      </c>
      <c r="M28" s="55">
        <f t="shared" si="17"/>
        <v>1321</v>
      </c>
      <c r="N28" s="55">
        <f t="shared" si="17"/>
        <v>1127</v>
      </c>
      <c r="O28" s="55">
        <f t="shared" si="17"/>
        <v>1046</v>
      </c>
      <c r="P28" s="55">
        <f t="shared" si="17"/>
        <v>1022</v>
      </c>
      <c r="Q28" s="55">
        <f t="shared" si="17"/>
        <v>1116</v>
      </c>
      <c r="R28" s="55">
        <f t="shared" si="17"/>
        <v>1287</v>
      </c>
      <c r="S28" s="55">
        <f t="shared" si="17"/>
        <v>1168</v>
      </c>
      <c r="T28" s="55">
        <f t="shared" si="17"/>
        <v>1187</v>
      </c>
      <c r="U28" s="55">
        <f t="shared" si="17"/>
        <v>1176</v>
      </c>
      <c r="V28" s="55">
        <f t="shared" si="17"/>
        <v>972</v>
      </c>
      <c r="W28" s="55">
        <f t="shared" si="17"/>
        <v>889</v>
      </c>
      <c r="X28" s="55">
        <f t="shared" si="17"/>
        <v>1018</v>
      </c>
      <c r="Y28" s="55">
        <f t="shared" si="17"/>
        <v>1482</v>
      </c>
      <c r="Z28" s="55">
        <f t="shared" si="17"/>
        <v>935</v>
      </c>
      <c r="AA28" s="55">
        <f t="shared" si="17"/>
        <v>2385</v>
      </c>
      <c r="AB28" s="55">
        <f t="shared" si="17"/>
        <v>1302</v>
      </c>
      <c r="AC28" s="55">
        <f t="shared" si="17"/>
        <v>1635</v>
      </c>
      <c r="AD28" s="55">
        <f t="shared" si="17"/>
        <v>1908</v>
      </c>
      <c r="AE28" s="55">
        <f t="shared" si="17"/>
        <v>1218</v>
      </c>
      <c r="AF28" s="55">
        <f t="shared" si="17"/>
        <v>970</v>
      </c>
      <c r="AG28" s="55">
        <f t="shared" si="17"/>
        <v>1049</v>
      </c>
      <c r="AH28" s="55">
        <f t="shared" si="17"/>
        <v>770</v>
      </c>
      <c r="AI28" s="55">
        <f t="shared" si="17"/>
        <v>1070</v>
      </c>
      <c r="AJ28" s="55">
        <f t="shared" si="17"/>
        <v>1357</v>
      </c>
      <c r="AK28" s="55">
        <f t="shared" si="17"/>
        <v>1174</v>
      </c>
      <c r="AL28" s="55">
        <f t="shared" si="17"/>
        <v>1080</v>
      </c>
      <c r="AM28" s="55">
        <f t="shared" si="17"/>
        <v>1154</v>
      </c>
      <c r="AN28" s="55">
        <f t="shared" si="17"/>
        <v>1018</v>
      </c>
      <c r="AO28" s="55">
        <f t="shared" si="17"/>
        <v>1369</v>
      </c>
      <c r="AP28" s="55">
        <f t="shared" si="17"/>
        <v>573</v>
      </c>
      <c r="AQ28" s="55">
        <f t="shared" si="17"/>
        <v>1446</v>
      </c>
      <c r="AR28" s="55">
        <f t="shared" si="17"/>
        <v>972</v>
      </c>
      <c r="AS28" s="55">
        <f t="shared" si="17"/>
        <v>1084</v>
      </c>
      <c r="AT28" s="55">
        <f t="shared" si="17"/>
        <v>726</v>
      </c>
      <c r="AU28" s="55">
        <f t="shared" si="17"/>
        <v>1050</v>
      </c>
      <c r="AV28" s="55">
        <f t="shared" si="17"/>
        <v>1038</v>
      </c>
      <c r="AW28" s="55">
        <f t="shared" si="17"/>
        <v>1038</v>
      </c>
      <c r="AX28" s="55">
        <f t="shared" si="17"/>
        <v>882</v>
      </c>
      <c r="AY28" s="55">
        <f t="shared" si="17"/>
        <v>1059</v>
      </c>
      <c r="AZ28" s="55">
        <f t="shared" si="17"/>
        <v>1045</v>
      </c>
      <c r="BA28" s="55">
        <f t="shared" si="17"/>
        <v>3583</v>
      </c>
      <c r="BB28" s="55">
        <f t="shared" si="17"/>
        <v>1504</v>
      </c>
      <c r="BC28" s="55">
        <f t="shared" si="17"/>
        <v>1562</v>
      </c>
      <c r="BD28" s="55">
        <f t="shared" si="17"/>
        <v>1201</v>
      </c>
      <c r="BE28" s="55">
        <f t="shared" si="17"/>
        <v>1203</v>
      </c>
      <c r="BF28" s="55">
        <f t="shared" si="17"/>
        <v>876</v>
      </c>
      <c r="BG28" s="55">
        <f t="shared" si="17"/>
        <v>1283</v>
      </c>
      <c r="BH28" s="55">
        <f t="shared" si="17"/>
        <v>1167</v>
      </c>
      <c r="BI28" s="55">
        <f t="shared" si="17"/>
        <v>832</v>
      </c>
      <c r="BJ28" s="55">
        <f t="shared" si="17"/>
        <v>1108</v>
      </c>
      <c r="BK28" s="55">
        <f t="shared" si="17"/>
        <v>1131</v>
      </c>
      <c r="BL28" s="55">
        <f t="shared" si="17"/>
        <v>1418</v>
      </c>
      <c r="BM28" s="55">
        <f t="shared" si="17"/>
        <v>1199</v>
      </c>
      <c r="BN28" s="55">
        <f t="shared" si="17"/>
        <v>1493</v>
      </c>
      <c r="BO28" s="55">
        <f t="shared" si="17"/>
        <v>1678</v>
      </c>
      <c r="BP28" s="55">
        <f t="shared" si="17"/>
        <v>1327</v>
      </c>
      <c r="BQ28" s="55">
        <f t="shared" si="17"/>
        <v>547</v>
      </c>
      <c r="BR28" s="55">
        <f t="shared" si="17"/>
        <v>1228</v>
      </c>
      <c r="BS28" s="55">
        <f t="shared" si="17"/>
        <v>895</v>
      </c>
      <c r="BT28" s="55">
        <f t="shared" si="17"/>
        <v>1601</v>
      </c>
      <c r="BU28" s="55">
        <f t="shared" si="17"/>
        <v>2244</v>
      </c>
      <c r="BV28" s="55">
        <f t="shared" si="17"/>
        <v>1642</v>
      </c>
      <c r="BW28" s="55">
        <f t="shared" ref="BW28:CC28" si="18">BW10</f>
        <v>1069</v>
      </c>
      <c r="BX28" s="55">
        <f t="shared" si="18"/>
        <v>1203</v>
      </c>
      <c r="BY28" s="55">
        <f t="shared" si="18"/>
        <v>1602</v>
      </c>
      <c r="BZ28" s="55">
        <f t="shared" si="18"/>
        <v>1160</v>
      </c>
      <c r="CA28" s="55">
        <f t="shared" si="18"/>
        <v>1744</v>
      </c>
      <c r="CB28" s="55">
        <f t="shared" si="18"/>
        <v>1168</v>
      </c>
      <c r="CC28" s="55">
        <f t="shared" si="18"/>
        <v>1258</v>
      </c>
      <c r="CD28" s="55">
        <f t="shared" ref="CD28:CL28" si="19">CD10</f>
        <v>1037</v>
      </c>
      <c r="CE28" s="55">
        <f t="shared" si="19"/>
        <v>1818</v>
      </c>
      <c r="CF28" s="55">
        <f t="shared" si="19"/>
        <v>1187</v>
      </c>
      <c r="CG28" s="55">
        <f t="shared" si="19"/>
        <v>1130</v>
      </c>
      <c r="CH28" s="55">
        <f t="shared" si="19"/>
        <v>1545</v>
      </c>
      <c r="CI28" s="55">
        <f t="shared" si="19"/>
        <v>1050</v>
      </c>
      <c r="CJ28" s="55">
        <f t="shared" si="19"/>
        <v>1389</v>
      </c>
      <c r="CK28" s="55">
        <f t="shared" si="19"/>
        <v>1397</v>
      </c>
      <c r="CL28" s="55">
        <f t="shared" si="19"/>
        <v>2473</v>
      </c>
      <c r="CM28" s="55">
        <f t="shared" ref="CM28:CS28" si="20">CM10</f>
        <v>2592</v>
      </c>
      <c r="CN28" s="55">
        <f t="shared" si="20"/>
        <v>2555</v>
      </c>
      <c r="CO28" s="55">
        <f t="shared" si="20"/>
        <v>1591</v>
      </c>
      <c r="CP28" s="55">
        <f t="shared" si="20"/>
        <v>1048</v>
      </c>
      <c r="CQ28">
        <f t="shared" si="20"/>
        <v>2839</v>
      </c>
      <c r="CR28">
        <f t="shared" si="20"/>
        <v>1256</v>
      </c>
      <c r="CS28">
        <f t="shared" si="20"/>
        <v>1457</v>
      </c>
      <c r="CT28" s="83">
        <f>CT10</f>
        <v>1396</v>
      </c>
      <c r="CU28" s="83">
        <f>CU10</f>
        <v>1473</v>
      </c>
      <c r="CV28" s="83">
        <f>CV10</f>
        <v>1636</v>
      </c>
      <c r="CW28" s="83">
        <f t="shared" ref="CW28:CZ28" si="21">CW10</f>
        <v>1621</v>
      </c>
      <c r="CX28" s="83">
        <f t="shared" ref="CX28:DC28" si="22">CX10</f>
        <v>1449</v>
      </c>
      <c r="CY28" s="83">
        <f t="shared" si="22"/>
        <v>1419</v>
      </c>
      <c r="CZ28" s="83">
        <f t="shared" si="22"/>
        <v>1238</v>
      </c>
      <c r="DA28" s="83">
        <f t="shared" si="22"/>
        <v>1456</v>
      </c>
      <c r="DB28" s="83">
        <f t="shared" si="22"/>
        <v>1048</v>
      </c>
      <c r="DC28" s="83">
        <f t="shared" si="22"/>
        <v>1634</v>
      </c>
    </row>
    <row r="29" spans="1:107" x14ac:dyDescent="0.2">
      <c r="A29" s="19" t="s">
        <v>29</v>
      </c>
      <c r="B29" s="55">
        <f t="shared" ref="B29:J29" si="23">B14</f>
        <v>1166</v>
      </c>
      <c r="C29" s="55">
        <f t="shared" si="23"/>
        <v>1005</v>
      </c>
      <c r="D29" s="55">
        <f t="shared" si="23"/>
        <v>648</v>
      </c>
      <c r="E29" s="55">
        <f t="shared" si="23"/>
        <v>804</v>
      </c>
      <c r="F29" s="55">
        <f t="shared" si="23"/>
        <v>861</v>
      </c>
      <c r="G29" s="55">
        <f t="shared" si="23"/>
        <v>1307</v>
      </c>
      <c r="H29" s="55">
        <f t="shared" si="23"/>
        <v>822</v>
      </c>
      <c r="I29" s="55">
        <f t="shared" si="23"/>
        <v>933</v>
      </c>
      <c r="J29" s="55">
        <f t="shared" si="23"/>
        <v>818</v>
      </c>
      <c r="K29" s="55">
        <f t="shared" ref="K29:BV29" si="24">K14</f>
        <v>601</v>
      </c>
      <c r="L29" s="55">
        <f t="shared" si="24"/>
        <v>1415</v>
      </c>
      <c r="M29" s="55">
        <f t="shared" si="24"/>
        <v>962</v>
      </c>
      <c r="N29" s="55">
        <f t="shared" si="24"/>
        <v>631</v>
      </c>
      <c r="O29" s="55">
        <f t="shared" si="24"/>
        <v>1075</v>
      </c>
      <c r="P29" s="55">
        <f t="shared" si="24"/>
        <v>1524</v>
      </c>
      <c r="Q29" s="55">
        <f t="shared" si="24"/>
        <v>1391</v>
      </c>
      <c r="R29" s="55">
        <f t="shared" si="24"/>
        <v>1449</v>
      </c>
      <c r="S29" s="55">
        <f t="shared" si="24"/>
        <v>1113</v>
      </c>
      <c r="T29" s="55">
        <f t="shared" si="24"/>
        <v>1115</v>
      </c>
      <c r="U29" s="55">
        <f t="shared" si="24"/>
        <v>712</v>
      </c>
      <c r="V29" s="55">
        <f t="shared" si="24"/>
        <v>697</v>
      </c>
      <c r="W29" s="55">
        <f t="shared" si="24"/>
        <v>1821</v>
      </c>
      <c r="X29" s="55">
        <f t="shared" si="24"/>
        <v>2267</v>
      </c>
      <c r="Y29" s="55">
        <f t="shared" si="24"/>
        <v>1706</v>
      </c>
      <c r="Z29" s="55">
        <f t="shared" si="24"/>
        <v>980</v>
      </c>
      <c r="AA29" s="55">
        <f t="shared" si="24"/>
        <v>923</v>
      </c>
      <c r="AB29" s="55">
        <f t="shared" si="24"/>
        <v>1320</v>
      </c>
      <c r="AC29" s="55">
        <f t="shared" si="24"/>
        <v>1055</v>
      </c>
      <c r="AD29" s="55">
        <f t="shared" si="24"/>
        <v>1196</v>
      </c>
      <c r="AE29" s="55">
        <f t="shared" si="24"/>
        <v>1207</v>
      </c>
      <c r="AF29" s="55">
        <f t="shared" si="24"/>
        <v>1120</v>
      </c>
      <c r="AG29" s="55">
        <f t="shared" si="24"/>
        <v>1297</v>
      </c>
      <c r="AH29" s="55">
        <f t="shared" si="24"/>
        <v>1045</v>
      </c>
      <c r="AI29" s="55">
        <f t="shared" si="24"/>
        <v>1347</v>
      </c>
      <c r="AJ29" s="55">
        <f t="shared" si="24"/>
        <v>1138</v>
      </c>
      <c r="AK29" s="55">
        <f t="shared" si="24"/>
        <v>1008</v>
      </c>
      <c r="AL29" s="55">
        <f t="shared" si="24"/>
        <v>933</v>
      </c>
      <c r="AM29" s="55">
        <f t="shared" si="24"/>
        <v>705</v>
      </c>
      <c r="AN29" s="55">
        <f t="shared" si="24"/>
        <v>772</v>
      </c>
      <c r="AO29" s="55">
        <f t="shared" si="24"/>
        <v>607</v>
      </c>
      <c r="AP29" s="55">
        <f t="shared" si="24"/>
        <v>244</v>
      </c>
      <c r="AQ29" s="55">
        <f t="shared" si="24"/>
        <v>1327</v>
      </c>
      <c r="AR29" s="55">
        <f t="shared" si="24"/>
        <v>1029</v>
      </c>
      <c r="AS29" s="55">
        <f t="shared" si="24"/>
        <v>1224</v>
      </c>
      <c r="AT29" s="55">
        <f t="shared" si="24"/>
        <v>728</v>
      </c>
      <c r="AU29" s="55">
        <f t="shared" si="24"/>
        <v>1134</v>
      </c>
      <c r="AV29" s="55">
        <f t="shared" si="24"/>
        <v>812</v>
      </c>
      <c r="AW29" s="55">
        <f t="shared" si="24"/>
        <v>845</v>
      </c>
      <c r="AX29" s="55">
        <f t="shared" si="24"/>
        <v>674</v>
      </c>
      <c r="AY29" s="55">
        <f t="shared" si="24"/>
        <v>601</v>
      </c>
      <c r="AZ29" s="55">
        <f t="shared" si="24"/>
        <v>614</v>
      </c>
      <c r="BA29" s="55">
        <f t="shared" si="24"/>
        <v>1031</v>
      </c>
      <c r="BB29" s="55">
        <f t="shared" si="24"/>
        <v>935</v>
      </c>
      <c r="BC29" s="55">
        <f t="shared" si="24"/>
        <v>796</v>
      </c>
      <c r="BD29" s="55">
        <f t="shared" si="24"/>
        <v>705</v>
      </c>
      <c r="BE29" s="55">
        <f t="shared" si="24"/>
        <v>896</v>
      </c>
      <c r="BF29" s="55">
        <f t="shared" si="24"/>
        <v>659</v>
      </c>
      <c r="BG29" s="55">
        <f t="shared" si="24"/>
        <v>1160</v>
      </c>
      <c r="BH29" s="55">
        <f t="shared" si="24"/>
        <v>978</v>
      </c>
      <c r="BI29" s="55">
        <f t="shared" si="24"/>
        <v>648</v>
      </c>
      <c r="BJ29" s="55">
        <f t="shared" si="24"/>
        <v>677</v>
      </c>
      <c r="BK29" s="55">
        <f t="shared" si="24"/>
        <v>777</v>
      </c>
      <c r="BL29" s="55">
        <f t="shared" si="24"/>
        <v>772</v>
      </c>
      <c r="BM29" s="55">
        <f t="shared" si="24"/>
        <v>733</v>
      </c>
      <c r="BN29" s="55">
        <f t="shared" si="24"/>
        <v>556</v>
      </c>
      <c r="BO29" s="55">
        <f t="shared" si="24"/>
        <v>663</v>
      </c>
      <c r="BP29" s="55">
        <f t="shared" si="24"/>
        <v>962</v>
      </c>
      <c r="BQ29" s="55">
        <f t="shared" si="24"/>
        <v>864</v>
      </c>
      <c r="BR29" s="55">
        <f t="shared" si="24"/>
        <v>511</v>
      </c>
      <c r="BS29" s="55">
        <f t="shared" si="24"/>
        <v>1260</v>
      </c>
      <c r="BT29" s="55">
        <f t="shared" si="24"/>
        <v>905</v>
      </c>
      <c r="BU29" s="55">
        <f t="shared" si="24"/>
        <v>677</v>
      </c>
      <c r="BV29" s="55">
        <f t="shared" si="24"/>
        <v>1039</v>
      </c>
      <c r="BW29" s="55">
        <f t="shared" ref="BW29:CC29" si="25">BW14</f>
        <v>954</v>
      </c>
      <c r="BX29" s="55">
        <f t="shared" si="25"/>
        <v>770</v>
      </c>
      <c r="BY29" s="55">
        <f t="shared" si="25"/>
        <v>1152</v>
      </c>
      <c r="BZ29" s="55">
        <f t="shared" si="25"/>
        <v>961</v>
      </c>
      <c r="CA29" s="55">
        <f t="shared" si="25"/>
        <v>1490</v>
      </c>
      <c r="CB29" s="55">
        <f t="shared" si="25"/>
        <v>1489</v>
      </c>
      <c r="CC29" s="55">
        <f t="shared" si="25"/>
        <v>1466</v>
      </c>
      <c r="CD29" s="55">
        <f t="shared" ref="CD29:CL29" si="26">CD14</f>
        <v>755</v>
      </c>
      <c r="CE29" s="55">
        <f t="shared" si="26"/>
        <v>1629</v>
      </c>
      <c r="CF29" s="55">
        <f t="shared" si="26"/>
        <v>1291</v>
      </c>
      <c r="CG29" s="55">
        <f t="shared" si="26"/>
        <v>696</v>
      </c>
      <c r="CH29" s="55">
        <f t="shared" si="26"/>
        <v>1084</v>
      </c>
      <c r="CI29" s="55">
        <f t="shared" si="26"/>
        <v>728</v>
      </c>
      <c r="CJ29" s="55">
        <f t="shared" si="26"/>
        <v>853</v>
      </c>
      <c r="CK29" s="55">
        <f t="shared" si="26"/>
        <v>1444</v>
      </c>
      <c r="CL29" s="55">
        <f t="shared" si="26"/>
        <v>841</v>
      </c>
      <c r="CM29" s="55">
        <f t="shared" ref="CM29:CS29" si="27">CM14</f>
        <v>1188</v>
      </c>
      <c r="CN29" s="55">
        <f t="shared" si="27"/>
        <v>1155</v>
      </c>
      <c r="CO29" s="55">
        <f t="shared" si="27"/>
        <v>757</v>
      </c>
      <c r="CP29" s="55">
        <f t="shared" si="27"/>
        <v>709</v>
      </c>
      <c r="CQ29">
        <f t="shared" si="27"/>
        <v>1666</v>
      </c>
      <c r="CR29">
        <f t="shared" si="27"/>
        <v>1115</v>
      </c>
      <c r="CS29">
        <f t="shared" si="27"/>
        <v>1094</v>
      </c>
      <c r="CT29" s="83">
        <f>CT14</f>
        <v>1216</v>
      </c>
      <c r="CU29" s="83">
        <f>CU14</f>
        <v>1340</v>
      </c>
      <c r="CV29" s="83">
        <f>CV14</f>
        <v>1186</v>
      </c>
      <c r="CW29" s="83">
        <f t="shared" ref="CW29:CZ29" si="28">CW14</f>
        <v>1156</v>
      </c>
      <c r="CX29" s="83">
        <f t="shared" ref="CX29:DC29" si="29">CX14</f>
        <v>1072</v>
      </c>
      <c r="CY29" s="83">
        <f t="shared" si="29"/>
        <v>1024</v>
      </c>
      <c r="CZ29" s="83">
        <f t="shared" si="29"/>
        <v>1279</v>
      </c>
      <c r="DA29" s="83">
        <f t="shared" si="29"/>
        <v>1395</v>
      </c>
      <c r="DB29" s="83">
        <f t="shared" si="29"/>
        <v>803</v>
      </c>
      <c r="DC29" s="83">
        <f t="shared" si="29"/>
        <v>178</v>
      </c>
    </row>
    <row r="30" spans="1:107" x14ac:dyDescent="0.2">
      <c r="A30" s="19" t="s">
        <v>8</v>
      </c>
      <c r="B30" s="55">
        <f t="shared" ref="B30:J30" si="30">B12</f>
        <v>419</v>
      </c>
      <c r="C30" s="55">
        <f t="shared" si="30"/>
        <v>520</v>
      </c>
      <c r="D30" s="55">
        <f t="shared" si="30"/>
        <v>330</v>
      </c>
      <c r="E30" s="55">
        <f t="shared" si="30"/>
        <v>400</v>
      </c>
      <c r="F30" s="55">
        <f t="shared" si="30"/>
        <v>846</v>
      </c>
      <c r="G30" s="55">
        <f t="shared" si="30"/>
        <v>394</v>
      </c>
      <c r="H30" s="55">
        <f t="shared" si="30"/>
        <v>740</v>
      </c>
      <c r="I30" s="55">
        <f t="shared" si="30"/>
        <v>780</v>
      </c>
      <c r="J30" s="55">
        <f t="shared" si="30"/>
        <v>782</v>
      </c>
      <c r="K30" s="55">
        <f t="shared" ref="K30:BV30" si="31">K12</f>
        <v>425</v>
      </c>
      <c r="L30" s="55">
        <f t="shared" si="31"/>
        <v>878</v>
      </c>
      <c r="M30" s="55">
        <f t="shared" si="31"/>
        <v>923</v>
      </c>
      <c r="N30" s="55">
        <f t="shared" si="31"/>
        <v>507</v>
      </c>
      <c r="O30" s="55">
        <f t="shared" si="31"/>
        <v>906</v>
      </c>
      <c r="P30" s="55">
        <f t="shared" si="31"/>
        <v>585</v>
      </c>
      <c r="Q30" s="55">
        <f t="shared" si="31"/>
        <v>603</v>
      </c>
      <c r="R30" s="55">
        <f t="shared" si="31"/>
        <v>837</v>
      </c>
      <c r="S30" s="55">
        <f t="shared" si="31"/>
        <v>856</v>
      </c>
      <c r="T30" s="55">
        <f t="shared" si="31"/>
        <v>403</v>
      </c>
      <c r="U30" s="55">
        <f t="shared" si="31"/>
        <v>855</v>
      </c>
      <c r="V30" s="55">
        <f t="shared" si="31"/>
        <v>762</v>
      </c>
      <c r="W30" s="55">
        <f t="shared" si="31"/>
        <v>845</v>
      </c>
      <c r="X30" s="55">
        <f t="shared" si="31"/>
        <v>1044</v>
      </c>
      <c r="Y30" s="55">
        <f t="shared" si="31"/>
        <v>735</v>
      </c>
      <c r="Z30" s="55">
        <f t="shared" si="31"/>
        <v>818</v>
      </c>
      <c r="AA30" s="55">
        <f t="shared" si="31"/>
        <v>859</v>
      </c>
      <c r="AB30" s="55">
        <f t="shared" si="31"/>
        <v>886</v>
      </c>
      <c r="AC30" s="55">
        <f t="shared" si="31"/>
        <v>607</v>
      </c>
      <c r="AD30" s="55">
        <f t="shared" si="31"/>
        <v>453</v>
      </c>
      <c r="AE30" s="55">
        <f t="shared" si="31"/>
        <v>459</v>
      </c>
      <c r="AF30" s="55">
        <f t="shared" si="31"/>
        <v>421</v>
      </c>
      <c r="AG30" s="55">
        <f t="shared" si="31"/>
        <v>544</v>
      </c>
      <c r="AH30" s="55">
        <f t="shared" si="31"/>
        <v>537</v>
      </c>
      <c r="AI30" s="55">
        <f t="shared" si="31"/>
        <v>1017</v>
      </c>
      <c r="AJ30" s="55">
        <f t="shared" si="31"/>
        <v>742</v>
      </c>
      <c r="AK30" s="55">
        <f t="shared" si="31"/>
        <v>613</v>
      </c>
      <c r="AL30" s="55">
        <f t="shared" si="31"/>
        <v>490</v>
      </c>
      <c r="AM30" s="55">
        <f t="shared" si="31"/>
        <v>705</v>
      </c>
      <c r="AN30" s="55">
        <f t="shared" si="31"/>
        <v>647</v>
      </c>
      <c r="AO30" s="55">
        <f t="shared" si="31"/>
        <v>528</v>
      </c>
      <c r="AP30" s="55">
        <f t="shared" si="31"/>
        <v>433</v>
      </c>
      <c r="AQ30" s="55">
        <f t="shared" si="31"/>
        <v>534</v>
      </c>
      <c r="AR30" s="55">
        <f t="shared" si="31"/>
        <v>699</v>
      </c>
      <c r="AS30" s="55">
        <f t="shared" si="31"/>
        <v>863</v>
      </c>
      <c r="AT30" s="55">
        <f t="shared" si="31"/>
        <v>397</v>
      </c>
      <c r="AU30" s="55">
        <f t="shared" si="31"/>
        <v>599</v>
      </c>
      <c r="AV30" s="55">
        <f t="shared" si="31"/>
        <v>611</v>
      </c>
      <c r="AW30" s="55">
        <f t="shared" si="31"/>
        <v>909</v>
      </c>
      <c r="AX30" s="55">
        <f t="shared" si="31"/>
        <v>530</v>
      </c>
      <c r="AY30" s="55">
        <f t="shared" si="31"/>
        <v>481</v>
      </c>
      <c r="AZ30" s="55">
        <f t="shared" si="31"/>
        <v>452</v>
      </c>
      <c r="BA30" s="55">
        <f t="shared" si="31"/>
        <v>528</v>
      </c>
      <c r="BB30" s="55">
        <f t="shared" si="31"/>
        <v>805</v>
      </c>
      <c r="BC30" s="55">
        <f t="shared" si="31"/>
        <v>619</v>
      </c>
      <c r="BD30" s="55">
        <f t="shared" si="31"/>
        <v>426</v>
      </c>
      <c r="BE30" s="55">
        <f t="shared" si="31"/>
        <v>396</v>
      </c>
      <c r="BF30" s="55">
        <f t="shared" si="31"/>
        <v>260</v>
      </c>
      <c r="BG30" s="55">
        <f t="shared" si="31"/>
        <v>1079</v>
      </c>
      <c r="BH30" s="55">
        <f t="shared" si="31"/>
        <v>579</v>
      </c>
      <c r="BI30" s="55">
        <f t="shared" si="31"/>
        <v>724</v>
      </c>
      <c r="BJ30" s="55">
        <f t="shared" si="31"/>
        <v>670</v>
      </c>
      <c r="BK30" s="55">
        <f t="shared" si="31"/>
        <v>576</v>
      </c>
      <c r="BL30" s="55">
        <f t="shared" si="31"/>
        <v>521</v>
      </c>
      <c r="BM30" s="55">
        <f t="shared" si="31"/>
        <v>426</v>
      </c>
      <c r="BN30" s="55">
        <f t="shared" si="31"/>
        <v>640</v>
      </c>
      <c r="BO30" s="55">
        <f t="shared" si="31"/>
        <v>355</v>
      </c>
      <c r="BP30" s="55">
        <f t="shared" si="31"/>
        <v>527</v>
      </c>
      <c r="BQ30" s="55">
        <f t="shared" si="31"/>
        <v>717</v>
      </c>
      <c r="BR30" s="55">
        <f t="shared" si="31"/>
        <v>224</v>
      </c>
      <c r="BS30" s="55">
        <f t="shared" si="31"/>
        <v>1438</v>
      </c>
      <c r="BT30" s="55">
        <f t="shared" si="31"/>
        <v>724</v>
      </c>
      <c r="BU30" s="55">
        <f t="shared" si="31"/>
        <v>693</v>
      </c>
      <c r="BV30" s="55">
        <f t="shared" si="31"/>
        <v>781</v>
      </c>
      <c r="BW30" s="55">
        <f t="shared" ref="BW30:CC30" si="32">BW12</f>
        <v>900</v>
      </c>
      <c r="BX30" s="55">
        <f t="shared" si="32"/>
        <v>536</v>
      </c>
      <c r="BY30" s="55">
        <f t="shared" si="32"/>
        <v>704</v>
      </c>
      <c r="BZ30" s="55">
        <f t="shared" si="32"/>
        <v>648</v>
      </c>
      <c r="CA30" s="55">
        <f t="shared" si="32"/>
        <v>606</v>
      </c>
      <c r="CB30" s="55">
        <f t="shared" si="32"/>
        <v>707</v>
      </c>
      <c r="CC30" s="55">
        <f t="shared" si="32"/>
        <v>867</v>
      </c>
      <c r="CD30" s="55">
        <f t="shared" ref="CD30:CL30" si="33">CD12</f>
        <v>731</v>
      </c>
      <c r="CE30" s="55">
        <f t="shared" si="33"/>
        <v>923</v>
      </c>
      <c r="CF30" s="55">
        <f t="shared" si="33"/>
        <v>585</v>
      </c>
      <c r="CG30" s="55">
        <f t="shared" si="33"/>
        <v>660</v>
      </c>
      <c r="CH30" s="55">
        <f t="shared" si="33"/>
        <v>561</v>
      </c>
      <c r="CI30" s="55">
        <f t="shared" si="33"/>
        <v>949</v>
      </c>
      <c r="CJ30" s="55">
        <f t="shared" si="33"/>
        <v>392</v>
      </c>
      <c r="CK30" s="55">
        <f t="shared" si="33"/>
        <v>560</v>
      </c>
      <c r="CL30" s="55">
        <f t="shared" si="33"/>
        <v>566</v>
      </c>
      <c r="CM30" s="55">
        <f t="shared" ref="CM30:CS30" si="34">CM12</f>
        <v>444</v>
      </c>
      <c r="CN30" s="55">
        <f t="shared" si="34"/>
        <v>580</v>
      </c>
      <c r="CO30" s="55">
        <f t="shared" si="34"/>
        <v>741</v>
      </c>
      <c r="CP30" s="55">
        <f t="shared" si="34"/>
        <v>304</v>
      </c>
      <c r="CQ30">
        <f t="shared" si="34"/>
        <v>838</v>
      </c>
      <c r="CR30">
        <f t="shared" si="34"/>
        <v>740</v>
      </c>
      <c r="CS30">
        <f t="shared" si="34"/>
        <v>746</v>
      </c>
      <c r="CT30" s="83">
        <f>CT12</f>
        <v>612</v>
      </c>
      <c r="CU30" s="83">
        <f>CU12</f>
        <v>611</v>
      </c>
      <c r="CV30" s="83">
        <f>CV12</f>
        <v>673</v>
      </c>
      <c r="CW30" s="83">
        <f t="shared" ref="CW30:CZ30" si="35">CW12</f>
        <v>652</v>
      </c>
      <c r="CX30" s="83">
        <f t="shared" ref="CX30:DC30" si="36">CX12</f>
        <v>566</v>
      </c>
      <c r="CY30" s="83">
        <f t="shared" si="36"/>
        <v>772</v>
      </c>
      <c r="CZ30" s="83">
        <f t="shared" si="36"/>
        <v>661</v>
      </c>
      <c r="DA30" s="83">
        <f t="shared" si="36"/>
        <v>703</v>
      </c>
      <c r="DB30" s="83">
        <f t="shared" si="36"/>
        <v>663</v>
      </c>
      <c r="DC30" s="83">
        <f t="shared" si="36"/>
        <v>663</v>
      </c>
    </row>
    <row r="31" spans="1:107" ht="13.5" thickBot="1" x14ac:dyDescent="0.25">
      <c r="A31" s="20" t="s">
        <v>30</v>
      </c>
      <c r="B31" s="55">
        <f>B9</f>
        <v>499</v>
      </c>
      <c r="C31" s="55">
        <f t="shared" ref="C31:J31" si="37">C9</f>
        <v>784</v>
      </c>
      <c r="D31" s="55">
        <f t="shared" si="37"/>
        <v>563</v>
      </c>
      <c r="E31" s="55">
        <f t="shared" si="37"/>
        <v>483</v>
      </c>
      <c r="F31" s="55">
        <f t="shared" si="37"/>
        <v>485</v>
      </c>
      <c r="G31" s="55">
        <f t="shared" si="37"/>
        <v>503</v>
      </c>
      <c r="H31" s="55">
        <f t="shared" si="37"/>
        <v>482</v>
      </c>
      <c r="I31" s="55">
        <f t="shared" si="37"/>
        <v>394</v>
      </c>
      <c r="J31" s="55">
        <f t="shared" si="37"/>
        <v>375</v>
      </c>
      <c r="K31" s="55">
        <f t="shared" ref="K31:BV31" si="38">K9</f>
        <v>431</v>
      </c>
      <c r="L31" s="55">
        <f t="shared" si="38"/>
        <v>563</v>
      </c>
      <c r="M31" s="55">
        <f t="shared" si="38"/>
        <v>305</v>
      </c>
      <c r="N31" s="55">
        <f t="shared" si="38"/>
        <v>491</v>
      </c>
      <c r="O31" s="55">
        <f t="shared" si="38"/>
        <v>333</v>
      </c>
      <c r="P31" s="55">
        <f t="shared" si="38"/>
        <v>468</v>
      </c>
      <c r="Q31" s="55">
        <f t="shared" si="38"/>
        <v>342</v>
      </c>
      <c r="R31" s="55">
        <f t="shared" si="38"/>
        <v>343</v>
      </c>
      <c r="S31" s="55">
        <f t="shared" si="38"/>
        <v>423</v>
      </c>
      <c r="T31" s="55">
        <f t="shared" si="38"/>
        <v>448</v>
      </c>
      <c r="U31" s="55">
        <f t="shared" si="38"/>
        <v>518</v>
      </c>
      <c r="V31" s="55">
        <f t="shared" si="38"/>
        <v>707</v>
      </c>
      <c r="W31" s="55">
        <f t="shared" si="38"/>
        <v>502</v>
      </c>
      <c r="X31" s="55">
        <f t="shared" si="38"/>
        <v>622</v>
      </c>
      <c r="Y31" s="55">
        <f t="shared" si="38"/>
        <v>608</v>
      </c>
      <c r="Z31" s="55">
        <f t="shared" si="38"/>
        <v>616</v>
      </c>
      <c r="AA31" s="55">
        <f t="shared" si="38"/>
        <v>592</v>
      </c>
      <c r="AB31" s="55">
        <f t="shared" si="38"/>
        <v>488</v>
      </c>
      <c r="AC31" s="55">
        <f t="shared" si="38"/>
        <v>299</v>
      </c>
      <c r="AD31" s="55">
        <f t="shared" si="38"/>
        <v>195</v>
      </c>
      <c r="AE31" s="55">
        <f t="shared" si="38"/>
        <v>287</v>
      </c>
      <c r="AF31" s="55">
        <f t="shared" si="38"/>
        <v>258</v>
      </c>
      <c r="AG31" s="55">
        <f t="shared" si="38"/>
        <v>136</v>
      </c>
      <c r="AH31" s="55">
        <f t="shared" si="38"/>
        <v>163</v>
      </c>
      <c r="AI31" s="55">
        <f t="shared" si="38"/>
        <v>318</v>
      </c>
      <c r="AJ31" s="55">
        <f t="shared" si="38"/>
        <v>173</v>
      </c>
      <c r="AK31" s="55">
        <f t="shared" si="38"/>
        <v>199</v>
      </c>
      <c r="AL31" s="55">
        <f t="shared" si="38"/>
        <v>263</v>
      </c>
      <c r="AM31" s="55">
        <f t="shared" si="38"/>
        <v>363</v>
      </c>
      <c r="AN31" s="55">
        <f t="shared" si="38"/>
        <v>192</v>
      </c>
      <c r="AO31" s="55">
        <f t="shared" si="38"/>
        <v>182</v>
      </c>
      <c r="AP31" s="55">
        <f t="shared" si="38"/>
        <v>97</v>
      </c>
      <c r="AQ31" s="55">
        <f t="shared" si="38"/>
        <v>547</v>
      </c>
      <c r="AR31" s="55">
        <f t="shared" si="38"/>
        <v>277</v>
      </c>
      <c r="AS31" s="55">
        <f t="shared" si="38"/>
        <v>294</v>
      </c>
      <c r="AT31" s="55">
        <f t="shared" si="38"/>
        <v>167</v>
      </c>
      <c r="AU31" s="55">
        <f t="shared" si="38"/>
        <v>338</v>
      </c>
      <c r="AV31" s="55">
        <f t="shared" si="38"/>
        <v>253</v>
      </c>
      <c r="AW31" s="55">
        <f t="shared" si="38"/>
        <v>215</v>
      </c>
      <c r="AX31" s="55">
        <f t="shared" si="38"/>
        <v>248</v>
      </c>
      <c r="AY31" s="55">
        <f t="shared" si="38"/>
        <v>282</v>
      </c>
      <c r="AZ31" s="55">
        <f t="shared" si="38"/>
        <v>174</v>
      </c>
      <c r="BA31" s="55">
        <f t="shared" si="38"/>
        <v>286</v>
      </c>
      <c r="BB31" s="55">
        <f t="shared" si="38"/>
        <v>750</v>
      </c>
      <c r="BC31" s="55">
        <f t="shared" si="38"/>
        <v>409</v>
      </c>
      <c r="BD31" s="55">
        <f t="shared" si="38"/>
        <v>401</v>
      </c>
      <c r="BE31" s="55">
        <f t="shared" si="38"/>
        <v>255</v>
      </c>
      <c r="BF31" s="55">
        <f t="shared" si="38"/>
        <v>94</v>
      </c>
      <c r="BG31" s="55">
        <f t="shared" si="38"/>
        <v>371</v>
      </c>
      <c r="BH31" s="55">
        <f t="shared" si="38"/>
        <v>0</v>
      </c>
      <c r="BI31" s="55">
        <f t="shared" si="38"/>
        <v>0</v>
      </c>
      <c r="BJ31" s="55">
        <f t="shared" si="38"/>
        <v>129</v>
      </c>
      <c r="BK31" s="55">
        <f t="shared" si="38"/>
        <v>293</v>
      </c>
      <c r="BL31" s="55">
        <f t="shared" si="38"/>
        <v>285</v>
      </c>
      <c r="BM31" s="55">
        <f t="shared" si="38"/>
        <v>575</v>
      </c>
      <c r="BN31" s="55">
        <f t="shared" si="38"/>
        <v>111</v>
      </c>
      <c r="BO31" s="55">
        <f t="shared" si="38"/>
        <v>373</v>
      </c>
      <c r="BP31" s="55">
        <f t="shared" si="38"/>
        <v>303</v>
      </c>
      <c r="BQ31" s="55">
        <f t="shared" si="38"/>
        <v>318</v>
      </c>
      <c r="BR31" s="55">
        <f t="shared" si="38"/>
        <v>242</v>
      </c>
      <c r="BS31" s="55">
        <f t="shared" si="38"/>
        <v>382</v>
      </c>
      <c r="BT31" s="55">
        <f t="shared" si="38"/>
        <v>352</v>
      </c>
      <c r="BU31" s="55">
        <f t="shared" si="38"/>
        <v>310</v>
      </c>
      <c r="BV31" s="55">
        <f t="shared" si="38"/>
        <v>370</v>
      </c>
      <c r="BW31" s="55">
        <f t="shared" ref="BW31:CC31" si="39">BW9</f>
        <v>551</v>
      </c>
      <c r="BX31" s="55">
        <f t="shared" si="39"/>
        <v>319</v>
      </c>
      <c r="BY31" s="55">
        <f t="shared" si="39"/>
        <v>408</v>
      </c>
      <c r="BZ31" s="55">
        <f t="shared" si="39"/>
        <v>413</v>
      </c>
      <c r="CA31" s="55">
        <f t="shared" si="39"/>
        <v>453</v>
      </c>
      <c r="CB31" s="55">
        <f t="shared" si="39"/>
        <v>504</v>
      </c>
      <c r="CC31" s="55">
        <f t="shared" si="39"/>
        <v>461</v>
      </c>
      <c r="CD31" s="55">
        <f t="shared" ref="CD31:CL31" si="40">CD9</f>
        <v>238</v>
      </c>
      <c r="CE31" s="55">
        <f t="shared" si="40"/>
        <v>531</v>
      </c>
      <c r="CF31" s="55">
        <f t="shared" si="40"/>
        <v>412</v>
      </c>
      <c r="CG31" s="55">
        <f t="shared" si="40"/>
        <v>326</v>
      </c>
      <c r="CH31" s="55">
        <f t="shared" si="40"/>
        <v>384</v>
      </c>
      <c r="CI31" s="55">
        <f t="shared" si="40"/>
        <v>373</v>
      </c>
      <c r="CJ31" s="55">
        <f t="shared" si="40"/>
        <v>395</v>
      </c>
      <c r="CK31" s="55">
        <f t="shared" si="40"/>
        <v>688</v>
      </c>
      <c r="CL31" s="55">
        <f t="shared" si="40"/>
        <v>395</v>
      </c>
      <c r="CM31" s="55">
        <f t="shared" ref="CM31:CS31" si="41">CM9</f>
        <v>407</v>
      </c>
      <c r="CN31" s="55">
        <f t="shared" si="41"/>
        <v>442</v>
      </c>
      <c r="CO31" s="55">
        <f t="shared" si="41"/>
        <v>661</v>
      </c>
      <c r="CP31" s="55">
        <f t="shared" si="41"/>
        <v>545</v>
      </c>
      <c r="CQ31">
        <f t="shared" si="41"/>
        <v>578</v>
      </c>
      <c r="CR31">
        <f t="shared" si="41"/>
        <v>492</v>
      </c>
      <c r="CS31">
        <f t="shared" si="41"/>
        <v>385</v>
      </c>
      <c r="CT31" s="83">
        <f>CT9</f>
        <v>282</v>
      </c>
      <c r="CU31" s="83">
        <f>CU9</f>
        <v>744</v>
      </c>
      <c r="CV31" s="83">
        <f>CV9</f>
        <v>385</v>
      </c>
      <c r="CW31" s="83">
        <f t="shared" ref="CW31:CZ31" si="42">CW9</f>
        <v>569</v>
      </c>
      <c r="CX31" s="83">
        <f t="shared" ref="CX31:DC31" si="43">CX9</f>
        <v>474</v>
      </c>
      <c r="CY31" s="83">
        <f t="shared" si="43"/>
        <v>335</v>
      </c>
      <c r="CZ31" s="83">
        <f t="shared" si="43"/>
        <v>421</v>
      </c>
      <c r="DA31" s="83">
        <f t="shared" si="43"/>
        <v>586</v>
      </c>
      <c r="DB31" s="83">
        <f t="shared" si="43"/>
        <v>453</v>
      </c>
      <c r="DC31" s="83">
        <f t="shared" si="43"/>
        <v>549</v>
      </c>
    </row>
    <row r="32" spans="1:107" ht="13.5" thickBot="1" x14ac:dyDescent="0.25">
      <c r="A32" s="18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Y32" s="43"/>
    </row>
    <row r="33" spans="1:107" ht="13.5" thickBot="1" x14ac:dyDescent="0.25">
      <c r="A33" s="23" t="s">
        <v>33</v>
      </c>
      <c r="B33" s="56" t="s">
        <v>35</v>
      </c>
      <c r="C33" s="56" t="s">
        <v>35</v>
      </c>
      <c r="D33" s="56" t="s">
        <v>35</v>
      </c>
      <c r="E33" s="56" t="s">
        <v>35</v>
      </c>
      <c r="F33" s="56" t="s">
        <v>35</v>
      </c>
      <c r="G33" s="56" t="s">
        <v>35</v>
      </c>
      <c r="H33" s="56" t="s">
        <v>35</v>
      </c>
      <c r="I33" s="56" t="s">
        <v>35</v>
      </c>
      <c r="J33" s="56" t="s">
        <v>35</v>
      </c>
      <c r="K33" s="56" t="s">
        <v>35</v>
      </c>
      <c r="L33" s="56" t="s">
        <v>35</v>
      </c>
      <c r="M33" s="56" t="s">
        <v>35</v>
      </c>
      <c r="N33" s="56" t="s">
        <v>35</v>
      </c>
      <c r="O33" s="56" t="s">
        <v>35</v>
      </c>
      <c r="P33" s="56" t="s">
        <v>35</v>
      </c>
      <c r="Q33" s="56" t="s">
        <v>35</v>
      </c>
      <c r="R33" s="56" t="s">
        <v>35</v>
      </c>
      <c r="S33" s="56" t="s">
        <v>35</v>
      </c>
      <c r="T33" s="56" t="s">
        <v>35</v>
      </c>
      <c r="U33" s="56" t="s">
        <v>35</v>
      </c>
      <c r="V33" s="56" t="s">
        <v>35</v>
      </c>
      <c r="W33" s="56" t="s">
        <v>35</v>
      </c>
      <c r="X33" s="56" t="s">
        <v>35</v>
      </c>
      <c r="Y33" s="56" t="s">
        <v>35</v>
      </c>
      <c r="Z33" s="56" t="s">
        <v>35</v>
      </c>
      <c r="AA33" s="56" t="s">
        <v>35</v>
      </c>
      <c r="AB33" s="56" t="s">
        <v>35</v>
      </c>
      <c r="AC33" s="56" t="s">
        <v>35</v>
      </c>
      <c r="AD33" s="56" t="s">
        <v>35</v>
      </c>
      <c r="AE33" s="56" t="s">
        <v>35</v>
      </c>
      <c r="AF33" s="56" t="s">
        <v>35</v>
      </c>
      <c r="AG33" s="56" t="s">
        <v>35</v>
      </c>
      <c r="AH33" s="56" t="s">
        <v>35</v>
      </c>
      <c r="AI33" s="56" t="s">
        <v>35</v>
      </c>
      <c r="AJ33" s="56" t="s">
        <v>35</v>
      </c>
      <c r="AK33" s="56" t="s">
        <v>35</v>
      </c>
      <c r="AL33" s="56" t="s">
        <v>35</v>
      </c>
      <c r="AM33" s="56" t="s">
        <v>35</v>
      </c>
      <c r="AN33" s="56" t="s">
        <v>35</v>
      </c>
      <c r="AO33" s="56" t="s">
        <v>35</v>
      </c>
      <c r="AP33" s="56" t="s">
        <v>35</v>
      </c>
      <c r="AQ33" s="56" t="s">
        <v>35</v>
      </c>
      <c r="AR33" s="56" t="s">
        <v>35</v>
      </c>
      <c r="AS33" s="56" t="s">
        <v>35</v>
      </c>
      <c r="AT33" s="56" t="s">
        <v>35</v>
      </c>
      <c r="AU33" s="56" t="s">
        <v>35</v>
      </c>
      <c r="AV33" s="56" t="s">
        <v>35</v>
      </c>
      <c r="AW33" s="56" t="s">
        <v>35</v>
      </c>
      <c r="AX33" s="56" t="s">
        <v>35</v>
      </c>
      <c r="AY33" s="56" t="s">
        <v>35</v>
      </c>
      <c r="AZ33" s="56" t="s">
        <v>35</v>
      </c>
      <c r="BA33" s="56" t="s">
        <v>35</v>
      </c>
      <c r="BB33" s="56" t="s">
        <v>35</v>
      </c>
      <c r="BC33" s="56" t="s">
        <v>35</v>
      </c>
      <c r="BD33" s="56" t="s">
        <v>35</v>
      </c>
      <c r="BE33" s="56" t="s">
        <v>35</v>
      </c>
      <c r="BF33" s="56" t="s">
        <v>35</v>
      </c>
      <c r="BG33" s="56" t="s">
        <v>35</v>
      </c>
      <c r="BH33" s="56" t="s">
        <v>35</v>
      </c>
      <c r="BI33" s="56" t="s">
        <v>35</v>
      </c>
      <c r="BJ33" s="56" t="s">
        <v>35</v>
      </c>
      <c r="BK33" s="56" t="s">
        <v>35</v>
      </c>
      <c r="BL33" s="56" t="s">
        <v>35</v>
      </c>
      <c r="BM33" s="56" t="s">
        <v>35</v>
      </c>
      <c r="BN33" s="56" t="s">
        <v>35</v>
      </c>
      <c r="BO33" s="56" t="s">
        <v>35</v>
      </c>
      <c r="BP33" s="56" t="s">
        <v>35</v>
      </c>
      <c r="BQ33" s="56" t="s">
        <v>35</v>
      </c>
      <c r="BR33" s="56" t="s">
        <v>35</v>
      </c>
      <c r="BS33" s="56" t="s">
        <v>35</v>
      </c>
      <c r="BT33" s="56" t="s">
        <v>35</v>
      </c>
      <c r="BU33" s="56" t="s">
        <v>35</v>
      </c>
      <c r="BV33" s="79" t="s">
        <v>35</v>
      </c>
      <c r="BW33" s="79" t="s">
        <v>35</v>
      </c>
      <c r="BX33" s="80" t="s">
        <v>35</v>
      </c>
      <c r="BY33" s="80" t="s">
        <v>35</v>
      </c>
      <c r="BZ33" s="80" t="s">
        <v>35</v>
      </c>
      <c r="CA33" s="80" t="s">
        <v>35</v>
      </c>
      <c r="CB33" s="80" t="s">
        <v>35</v>
      </c>
      <c r="CC33" s="80" t="s">
        <v>35</v>
      </c>
      <c r="CD33" s="80" t="s">
        <v>35</v>
      </c>
      <c r="CE33" s="80" t="s">
        <v>35</v>
      </c>
      <c r="CF33" s="80" t="s">
        <v>35</v>
      </c>
      <c r="CG33" s="80" t="s">
        <v>35</v>
      </c>
      <c r="CH33" s="80" t="s">
        <v>35</v>
      </c>
      <c r="CI33" s="80" t="s">
        <v>35</v>
      </c>
      <c r="CJ33" s="80" t="s">
        <v>35</v>
      </c>
      <c r="CK33" s="80" t="s">
        <v>35</v>
      </c>
      <c r="CL33" s="80" t="s">
        <v>35</v>
      </c>
      <c r="CM33" s="80" t="s">
        <v>35</v>
      </c>
      <c r="CN33" s="80" t="s">
        <v>35</v>
      </c>
      <c r="CO33" s="80" t="s">
        <v>35</v>
      </c>
      <c r="CP33" s="80" t="s">
        <v>35</v>
      </c>
      <c r="CQ33" s="80" t="s">
        <v>35</v>
      </c>
      <c r="CR33" s="80" t="s">
        <v>35</v>
      </c>
      <c r="CS33" s="80" t="s">
        <v>35</v>
      </c>
      <c r="CT33" s="80" t="s">
        <v>35</v>
      </c>
      <c r="CU33" s="80" t="s">
        <v>35</v>
      </c>
      <c r="CV33" s="80" t="s">
        <v>35</v>
      </c>
      <c r="CW33" s="80" t="s">
        <v>35</v>
      </c>
      <c r="CX33" s="80" t="s">
        <v>35</v>
      </c>
      <c r="CY33" s="80" t="s">
        <v>35</v>
      </c>
      <c r="CZ33" s="80" t="s">
        <v>35</v>
      </c>
      <c r="DA33" s="80" t="s">
        <v>35</v>
      </c>
      <c r="DB33" s="80" t="s">
        <v>35</v>
      </c>
      <c r="DC33" s="80" t="s">
        <v>35</v>
      </c>
    </row>
    <row r="34" spans="1:107" x14ac:dyDescent="0.2">
      <c r="A34" s="24" t="s">
        <v>31</v>
      </c>
      <c r="B34" s="57">
        <f>B26/B$20*100</f>
        <v>77.517881306785227</v>
      </c>
      <c r="C34" s="57">
        <f t="shared" ref="C34:AC34" si="44">C26/C$20*100</f>
        <v>76.773119122257043</v>
      </c>
      <c r="D34" s="57">
        <f t="shared" si="44"/>
        <v>77.241262873543818</v>
      </c>
      <c r="E34" s="57">
        <f t="shared" si="44"/>
        <v>82.190693521182652</v>
      </c>
      <c r="F34" s="57">
        <f t="shared" si="44"/>
        <v>72.997508009967959</v>
      </c>
      <c r="G34" s="57">
        <f t="shared" si="44"/>
        <v>79.996278377372533</v>
      </c>
      <c r="H34" s="57">
        <f t="shared" si="44"/>
        <v>77.293648358392147</v>
      </c>
      <c r="I34" s="57">
        <f t="shared" si="44"/>
        <v>77.045308138286444</v>
      </c>
      <c r="J34" s="57">
        <f t="shared" si="44"/>
        <v>75.515877258633594</v>
      </c>
      <c r="K34" s="57">
        <f t="shared" si="44"/>
        <v>72.494871390247752</v>
      </c>
      <c r="L34" s="57">
        <f t="shared" si="44"/>
        <v>82.421688662744472</v>
      </c>
      <c r="M34" s="57">
        <f t="shared" si="44"/>
        <v>81.868673295709044</v>
      </c>
      <c r="N34" s="57">
        <f t="shared" si="44"/>
        <v>78.780989498755005</v>
      </c>
      <c r="O34" s="57">
        <f t="shared" si="44"/>
        <v>78.812364934698863</v>
      </c>
      <c r="P34" s="57">
        <f t="shared" si="44"/>
        <v>81.305881387909125</v>
      </c>
      <c r="Q34" s="57">
        <f t="shared" si="44"/>
        <v>77.876362233580863</v>
      </c>
      <c r="R34" s="57">
        <f t="shared" si="44"/>
        <v>79.225215433584353</v>
      </c>
      <c r="S34" s="57">
        <f t="shared" si="44"/>
        <v>80.634272008528029</v>
      </c>
      <c r="T34" s="57">
        <f t="shared" si="44"/>
        <v>76.966955153422504</v>
      </c>
      <c r="U34" s="57">
        <f t="shared" si="44"/>
        <v>78.960686850429283</v>
      </c>
      <c r="V34" s="57">
        <f t="shared" si="44"/>
        <v>80.943324457968814</v>
      </c>
      <c r="W34" s="57">
        <f t="shared" si="44"/>
        <v>79.941690962099116</v>
      </c>
      <c r="X34" s="57">
        <f t="shared" si="44"/>
        <v>79.966122574684334</v>
      </c>
      <c r="Y34" s="57">
        <f t="shared" si="44"/>
        <v>80.010928961748633</v>
      </c>
      <c r="Z34" s="57">
        <f t="shared" si="44"/>
        <v>80.88080477248802</v>
      </c>
      <c r="AA34" s="57">
        <f t="shared" si="44"/>
        <v>80.207128852244736</v>
      </c>
      <c r="AB34" s="57">
        <f t="shared" si="44"/>
        <v>80.205516495402918</v>
      </c>
      <c r="AC34" s="57">
        <f t="shared" si="44"/>
        <v>83.970196185658622</v>
      </c>
      <c r="AD34" s="57">
        <f t="shared" ref="AD34:AF39" si="45">AD26/AD$20*100</f>
        <v>80.881575967997591</v>
      </c>
      <c r="AE34" s="57">
        <f t="shared" si="45"/>
        <v>77.711157455682994</v>
      </c>
      <c r="AF34" s="57">
        <f t="shared" si="45"/>
        <v>84.518348623853214</v>
      </c>
      <c r="AG34" s="57">
        <f t="shared" ref="AG34:AM34" si="46">AG26/AG$20*100</f>
        <v>83.444316877152701</v>
      </c>
      <c r="AH34" s="57">
        <f t="shared" si="46"/>
        <v>72.251679038529517</v>
      </c>
      <c r="AI34" s="57">
        <f t="shared" si="46"/>
        <v>80.592614432077838</v>
      </c>
      <c r="AJ34" s="57">
        <f t="shared" si="46"/>
        <v>83.099620216184633</v>
      </c>
      <c r="AK34" s="57">
        <f t="shared" ref="AK34:AL39" si="47">AK26/AK$20*100</f>
        <v>80.612244897959187</v>
      </c>
      <c r="AL34" s="57">
        <f t="shared" si="47"/>
        <v>80.745532963647577</v>
      </c>
      <c r="AM34" s="57">
        <f t="shared" si="46"/>
        <v>83.522884882108187</v>
      </c>
      <c r="AN34" s="57">
        <f t="shared" ref="AN34:BT34" si="48">AN26/AN$20*100</f>
        <v>78.754931203694795</v>
      </c>
      <c r="AO34" s="57">
        <f t="shared" si="48"/>
        <v>77.610503282275715</v>
      </c>
      <c r="AP34" s="57">
        <f t="shared" si="48"/>
        <v>75.588865096359754</v>
      </c>
      <c r="AQ34" s="57">
        <f t="shared" si="48"/>
        <v>84.151233250832121</v>
      </c>
      <c r="AR34" s="57">
        <f t="shared" si="48"/>
        <v>79.184374717424717</v>
      </c>
      <c r="AS34" s="57">
        <f t="shared" si="48"/>
        <v>83.145953610857887</v>
      </c>
      <c r="AT34" s="57">
        <f t="shared" si="48"/>
        <v>79.267791032496916</v>
      </c>
      <c r="AU34" s="57">
        <f t="shared" si="48"/>
        <v>81.854249321361451</v>
      </c>
      <c r="AV34" s="57">
        <f t="shared" si="48"/>
        <v>80.337135358837187</v>
      </c>
      <c r="AW34" s="57">
        <f t="shared" si="48"/>
        <v>80.262135922330103</v>
      </c>
      <c r="AX34" s="57">
        <f t="shared" si="48"/>
        <v>83.949548658340547</v>
      </c>
      <c r="AY34" s="57">
        <f t="shared" si="48"/>
        <v>80.959615141157101</v>
      </c>
      <c r="AZ34" s="57">
        <f t="shared" si="48"/>
        <v>82.309754107912838</v>
      </c>
      <c r="BA34" s="57">
        <f t="shared" si="48"/>
        <v>70.406591198338802</v>
      </c>
      <c r="BB34" s="57">
        <f t="shared" si="48"/>
        <v>82.623705408515534</v>
      </c>
      <c r="BC34" s="57">
        <f t="shared" si="48"/>
        <v>80.915473693808707</v>
      </c>
      <c r="BD34" s="57">
        <f t="shared" si="48"/>
        <v>77.251240841408659</v>
      </c>
      <c r="BE34" s="57">
        <f t="shared" si="48"/>
        <v>78.957100591715985</v>
      </c>
      <c r="BF34" s="57">
        <f t="shared" si="48"/>
        <v>79.411764705882348</v>
      </c>
      <c r="BG34" s="57">
        <f t="shared" si="48"/>
        <v>80.837912087912088</v>
      </c>
      <c r="BH34" s="57">
        <f t="shared" si="48"/>
        <v>78.911417109400418</v>
      </c>
      <c r="BI34" s="57">
        <f t="shared" si="48"/>
        <v>78.929188255613127</v>
      </c>
      <c r="BJ34" s="57">
        <f t="shared" si="48"/>
        <v>78.991130820399107</v>
      </c>
      <c r="BK34" s="57">
        <f t="shared" si="48"/>
        <v>77.561427909133045</v>
      </c>
      <c r="BL34" s="57">
        <f t="shared" si="48"/>
        <v>79.370973026100259</v>
      </c>
      <c r="BM34" s="57">
        <f t="shared" si="48"/>
        <v>77.730170341728495</v>
      </c>
      <c r="BN34" s="57">
        <f t="shared" si="48"/>
        <v>74.335338637686789</v>
      </c>
      <c r="BO34" s="57">
        <f t="shared" si="48"/>
        <v>79.975579975579976</v>
      </c>
      <c r="BP34" s="57">
        <f t="shared" si="48"/>
        <v>77.138557703437897</v>
      </c>
      <c r="BQ34" s="57">
        <f t="shared" si="48"/>
        <v>77.379883251010327</v>
      </c>
      <c r="BR34" s="57">
        <f t="shared" si="48"/>
        <v>75.079264426125562</v>
      </c>
      <c r="BS34" s="57">
        <f t="shared" si="48"/>
        <v>76.061867001648736</v>
      </c>
      <c r="BT34" s="57">
        <f t="shared" si="48"/>
        <v>78.280542986425345</v>
      </c>
      <c r="BU34" s="57">
        <f>BU26/BU$20*100</f>
        <v>78.3553013346597</v>
      </c>
      <c r="BV34" s="57">
        <f t="shared" ref="BV34:CC34" si="49">BV26/BV20*100</f>
        <v>72.822409316232594</v>
      </c>
      <c r="BW34" s="57">
        <f t="shared" si="49"/>
        <v>76.655974338412193</v>
      </c>
      <c r="BX34" s="57">
        <f t="shared" si="49"/>
        <v>76.484061843863344</v>
      </c>
      <c r="BY34" s="84">
        <f t="shared" si="49"/>
        <v>78.539600402472331</v>
      </c>
      <c r="BZ34" s="57">
        <f t="shared" si="49"/>
        <v>77.458911692071879</v>
      </c>
      <c r="CA34" s="57">
        <f t="shared" si="49"/>
        <v>79.769161993009831</v>
      </c>
      <c r="CB34" s="84">
        <f t="shared" si="49"/>
        <v>77.356952268010673</v>
      </c>
      <c r="CC34" s="57">
        <f t="shared" si="49"/>
        <v>80.415719389412146</v>
      </c>
      <c r="CD34" s="57">
        <f t="shared" ref="CD34:CL34" si="50">CD26/CD20*100</f>
        <v>76.644477039377193</v>
      </c>
      <c r="CE34" s="57">
        <f t="shared" si="50"/>
        <v>77.048070412999323</v>
      </c>
      <c r="CF34" s="57">
        <f t="shared" si="50"/>
        <v>79.498189778563614</v>
      </c>
      <c r="CG34" s="57">
        <f t="shared" si="50"/>
        <v>75.900439238653007</v>
      </c>
      <c r="CH34" s="57">
        <f t="shared" si="50"/>
        <v>77.048906693373397</v>
      </c>
      <c r="CI34" s="57">
        <f t="shared" si="50"/>
        <v>81.465555854161067</v>
      </c>
      <c r="CJ34" s="57">
        <f t="shared" si="50"/>
        <v>78.80748382584369</v>
      </c>
      <c r="CK34" s="57">
        <f t="shared" si="50"/>
        <v>79.177535675924503</v>
      </c>
      <c r="CL34" s="57">
        <f t="shared" si="50"/>
        <v>81.966794380587487</v>
      </c>
      <c r="CM34" s="57">
        <f t="shared" ref="CM34:CN34" si="51">CM26/CM20*100</f>
        <v>82.88761904761904</v>
      </c>
      <c r="CN34" s="57">
        <f t="shared" si="51"/>
        <v>80.730567747416117</v>
      </c>
      <c r="CO34" s="57">
        <f t="shared" ref="CO34:CP34" si="52">CO26/CO20*100</f>
        <v>81.090965683604395</v>
      </c>
      <c r="CP34" s="57">
        <f t="shared" si="52"/>
        <v>77.065784195748094</v>
      </c>
      <c r="CQ34" s="57">
        <f t="shared" ref="CQ34:CU34" si="53">CQ26/CQ20*100</f>
        <v>80.319465967338175</v>
      </c>
      <c r="CR34" s="57">
        <f t="shared" si="53"/>
        <v>78.531282354681267</v>
      </c>
      <c r="CS34" s="57">
        <f t="shared" si="53"/>
        <v>83.544388163156498</v>
      </c>
      <c r="CT34" s="57">
        <f t="shared" si="53"/>
        <v>77.424805677593781</v>
      </c>
      <c r="CU34" s="57">
        <f t="shared" si="53"/>
        <v>78.845453883671837</v>
      </c>
      <c r="CV34" s="57">
        <f>CV26/CV20*100</f>
        <v>82.199379996736823</v>
      </c>
      <c r="CW34" s="57">
        <f t="shared" ref="CW34:CY34" si="54">CW26/CW20*100</f>
        <v>79.174201326100061</v>
      </c>
      <c r="CX34" s="57">
        <f t="shared" si="54"/>
        <v>77.926102502979731</v>
      </c>
      <c r="CY34" s="57">
        <f t="shared" si="54"/>
        <v>75.980718085106375</v>
      </c>
      <c r="CZ34" s="57">
        <f>CZ26/CZ20*100</f>
        <v>77.72306335440247</v>
      </c>
      <c r="DA34" s="57">
        <f t="shared" ref="DA34:DC34" si="55">DA26/DA20*100</f>
        <v>78.877434135166098</v>
      </c>
      <c r="DB34" s="57">
        <f t="shared" si="55"/>
        <v>79.151732377538835</v>
      </c>
      <c r="DC34" s="57">
        <f t="shared" si="55"/>
        <v>75.550766283524908</v>
      </c>
    </row>
    <row r="35" spans="1:107" x14ac:dyDescent="0.2">
      <c r="A35" s="24" t="str">
        <f>A27</f>
        <v>Durban</v>
      </c>
      <c r="B35" s="57">
        <f t="shared" ref="B35:B38" si="56">B27/B$20*100</f>
        <v>44.964237386429538</v>
      </c>
      <c r="C35" s="57">
        <f t="shared" ref="C35:AC39" si="57">C27/C$20*100</f>
        <v>44.151645768025077</v>
      </c>
      <c r="D35" s="57">
        <f t="shared" si="57"/>
        <v>38.781023130170524</v>
      </c>
      <c r="E35" s="57">
        <f t="shared" si="57"/>
        <v>54.122432781029858</v>
      </c>
      <c r="F35" s="57">
        <f t="shared" si="57"/>
        <v>45.140619437522247</v>
      </c>
      <c r="G35" s="57">
        <f t="shared" si="57"/>
        <v>46.752884257536287</v>
      </c>
      <c r="H35" s="57">
        <f t="shared" si="57"/>
        <v>43.131840032729876</v>
      </c>
      <c r="I35" s="57">
        <f t="shared" si="57"/>
        <v>42.344857204208722</v>
      </c>
      <c r="J35" s="57">
        <f t="shared" si="57"/>
        <v>43.53683310167861</v>
      </c>
      <c r="K35" s="57">
        <f t="shared" si="57"/>
        <v>37.383620009468203</v>
      </c>
      <c r="L35" s="57">
        <f t="shared" si="57"/>
        <v>46.446175862617267</v>
      </c>
      <c r="M35" s="57">
        <f t="shared" si="57"/>
        <v>50.416554689599572</v>
      </c>
      <c r="N35" s="57">
        <f t="shared" si="57"/>
        <v>48.944462487820722</v>
      </c>
      <c r="O35" s="57">
        <f t="shared" si="57"/>
        <v>47.242318895048392</v>
      </c>
      <c r="P35" s="57">
        <f t="shared" si="57"/>
        <v>51.784103026823068</v>
      </c>
      <c r="Q35" s="57">
        <f t="shared" si="57"/>
        <v>44.584820136946668</v>
      </c>
      <c r="R35" s="57">
        <f t="shared" si="57"/>
        <v>48.823849080040368</v>
      </c>
      <c r="S35" s="57">
        <f t="shared" si="57"/>
        <v>49.009505196766455</v>
      </c>
      <c r="T35" s="57">
        <f t="shared" si="57"/>
        <v>45.957907159716761</v>
      </c>
      <c r="U35" s="57">
        <f t="shared" si="57"/>
        <v>49.489380930863078</v>
      </c>
      <c r="V35" s="57">
        <f t="shared" si="57"/>
        <v>51.103081019399013</v>
      </c>
      <c r="W35" s="57">
        <f t="shared" si="57"/>
        <v>50.371720116618079</v>
      </c>
      <c r="X35" s="57">
        <f t="shared" si="57"/>
        <v>54.552920644697664</v>
      </c>
      <c r="Y35" s="57">
        <f t="shared" si="57"/>
        <v>55.251366120218584</v>
      </c>
      <c r="Z35" s="57">
        <f t="shared" si="57"/>
        <v>61.293718563574686</v>
      </c>
      <c r="AA35" s="57">
        <f t="shared" si="57"/>
        <v>56.281735458247454</v>
      </c>
      <c r="AB35" s="57">
        <f t="shared" si="57"/>
        <v>53.190914007571664</v>
      </c>
      <c r="AC35" s="57">
        <f t="shared" si="57"/>
        <v>59.388885091257094</v>
      </c>
      <c r="AD35" s="57">
        <f t="shared" si="45"/>
        <v>52.562457543965579</v>
      </c>
      <c r="AE35" s="57">
        <f t="shared" si="45"/>
        <v>50.156412930135566</v>
      </c>
      <c r="AF35" s="57">
        <f t="shared" si="45"/>
        <v>61.836500655307994</v>
      </c>
      <c r="AG35" s="57">
        <f t="shared" ref="AG35:AM35" si="58">AG27/AG$20*100</f>
        <v>60.283199387677001</v>
      </c>
      <c r="AH35" s="57">
        <f t="shared" si="58"/>
        <v>50.026511134676568</v>
      </c>
      <c r="AI35" s="57">
        <f t="shared" si="58"/>
        <v>52.937274268445492</v>
      </c>
      <c r="AJ35" s="57">
        <f t="shared" si="58"/>
        <v>58.194566170026299</v>
      </c>
      <c r="AK35" s="57">
        <f t="shared" si="47"/>
        <v>55.570424891267976</v>
      </c>
      <c r="AL35" s="57">
        <f t="shared" si="47"/>
        <v>52.34134319162046</v>
      </c>
      <c r="AM35" s="57">
        <f t="shared" si="58"/>
        <v>56.458622283864997</v>
      </c>
      <c r="AN35" s="57">
        <f t="shared" ref="AN35:AZ35" si="59">AN27/AN$20*100</f>
        <v>53.459058982007122</v>
      </c>
      <c r="AO35" s="57">
        <f t="shared" si="59"/>
        <v>54.100656455142229</v>
      </c>
      <c r="AP35" s="57">
        <f t="shared" si="59"/>
        <v>46.745182012847962</v>
      </c>
      <c r="AQ35" s="57">
        <f t="shared" si="59"/>
        <v>51.258854655628575</v>
      </c>
      <c r="AR35" s="57">
        <f t="shared" si="59"/>
        <v>52.265123428881452</v>
      </c>
      <c r="AS35" s="57">
        <f t="shared" si="59"/>
        <v>48.05023802289071</v>
      </c>
      <c r="AT35" s="57">
        <f t="shared" si="59"/>
        <v>51.597422185657479</v>
      </c>
      <c r="AU35" s="57">
        <f t="shared" si="59"/>
        <v>49.26915848820213</v>
      </c>
      <c r="AV35" s="57">
        <f t="shared" si="59"/>
        <v>52.942363985061071</v>
      </c>
      <c r="AW35" s="57">
        <f t="shared" si="59"/>
        <v>51.067961165048544</v>
      </c>
      <c r="AX35" s="57">
        <f t="shared" si="59"/>
        <v>55.088413503153213</v>
      </c>
      <c r="AY35" s="57">
        <f t="shared" si="59"/>
        <v>50.284846183061148</v>
      </c>
      <c r="AZ35" s="57">
        <f t="shared" si="59"/>
        <v>55.681156042419303</v>
      </c>
      <c r="BA35" s="57">
        <f t="shared" ref="BA35:BB39" si="60">BA27/BA$20*100</f>
        <v>34.047826378190102</v>
      </c>
      <c r="BB35" s="57">
        <f t="shared" si="60"/>
        <v>47.269186509692837</v>
      </c>
      <c r="BC35" s="57">
        <f t="shared" ref="BC35:BR35" si="61">BC27/BC$20*100</f>
        <v>50.041032187471501</v>
      </c>
      <c r="BD35" s="57">
        <f t="shared" si="61"/>
        <v>44.953911604821556</v>
      </c>
      <c r="BE35" s="57">
        <f t="shared" si="61"/>
        <v>45.056706114398423</v>
      </c>
      <c r="BF35" s="57">
        <f t="shared" si="61"/>
        <v>49.216751918158572</v>
      </c>
      <c r="BG35" s="57">
        <f t="shared" si="61"/>
        <v>47.415865384615387</v>
      </c>
      <c r="BH35" s="57">
        <f t="shared" si="61"/>
        <v>49.376558603491269</v>
      </c>
      <c r="BI35" s="57">
        <f t="shared" si="61"/>
        <v>49.647934103892652</v>
      </c>
      <c r="BJ35" s="57">
        <f t="shared" si="61"/>
        <v>43.18181818181818</v>
      </c>
      <c r="BK35" s="57">
        <f t="shared" si="61"/>
        <v>45.375521557719054</v>
      </c>
      <c r="BL35" s="57">
        <f t="shared" si="61"/>
        <v>46.652833897564705</v>
      </c>
      <c r="BM35" s="57">
        <f t="shared" si="61"/>
        <v>47.079109624830181</v>
      </c>
      <c r="BN35" s="57">
        <f t="shared" si="61"/>
        <v>47.166699010285271</v>
      </c>
      <c r="BO35" s="57">
        <f t="shared" si="61"/>
        <v>42.503052503052501</v>
      </c>
      <c r="BP35" s="57">
        <f t="shared" si="61"/>
        <v>41.034841995601347</v>
      </c>
      <c r="BQ35" s="57">
        <f t="shared" si="61"/>
        <v>49.921418949259092</v>
      </c>
      <c r="BR35" s="57">
        <f t="shared" si="61"/>
        <v>40.12365250475586</v>
      </c>
      <c r="BS35" s="57">
        <f t="shared" ref="BS35:BU39" si="62">BS27/BS$20*100</f>
        <v>44.853576195336423</v>
      </c>
      <c r="BT35" s="57">
        <f t="shared" si="62"/>
        <v>48.811188811188813</v>
      </c>
      <c r="BU35" s="57">
        <f t="shared" si="62"/>
        <v>45.826079747989724</v>
      </c>
      <c r="BV35" s="57">
        <f t="shared" ref="BV35:CC35" si="63">BV27/BV20*100</f>
        <v>42.670548430246278</v>
      </c>
      <c r="BW35" s="57">
        <f t="shared" si="63"/>
        <v>48.797113071371292</v>
      </c>
      <c r="BX35" s="57">
        <f t="shared" si="63"/>
        <v>49.494178278297383</v>
      </c>
      <c r="BY35" s="84">
        <f t="shared" si="63"/>
        <v>50.754635618801203</v>
      </c>
      <c r="BZ35" s="57">
        <f t="shared" si="63"/>
        <v>50.361917738227021</v>
      </c>
      <c r="CA35" s="57">
        <f t="shared" si="63"/>
        <v>44.875233682841582</v>
      </c>
      <c r="CB35" s="57">
        <f t="shared" si="63"/>
        <v>48.688111473465753</v>
      </c>
      <c r="CC35" s="57">
        <f t="shared" si="63"/>
        <v>47.515427086716464</v>
      </c>
      <c r="CD35" s="57">
        <f t="shared" ref="CD35:CL35" si="64">CD27/CD20*100</f>
        <v>45.49249689721313</v>
      </c>
      <c r="CE35" s="57">
        <f t="shared" si="64"/>
        <v>43.865944482058225</v>
      </c>
      <c r="CF35" s="57">
        <f t="shared" si="64"/>
        <v>50.239959585753979</v>
      </c>
      <c r="CG35" s="57">
        <f t="shared" si="64"/>
        <v>48.45290385553929</v>
      </c>
      <c r="CH35" s="57">
        <f t="shared" si="64"/>
        <v>47.220831246870304</v>
      </c>
      <c r="CI35" s="57">
        <f t="shared" si="64"/>
        <v>53.695243214189738</v>
      </c>
      <c r="CJ35" s="57">
        <f t="shared" si="64"/>
        <v>52.325581395348841</v>
      </c>
      <c r="CK35" s="57">
        <f t="shared" si="64"/>
        <v>47.805738836888139</v>
      </c>
      <c r="CL35" s="57">
        <f t="shared" si="64"/>
        <v>45.568326947637296</v>
      </c>
      <c r="CM35" s="57">
        <f t="shared" ref="CM35:CN35" si="65">CM27/CM20*100</f>
        <v>47.603809523809524</v>
      </c>
      <c r="CN35" s="57">
        <f t="shared" si="65"/>
        <v>47.232054367832369</v>
      </c>
      <c r="CO35" s="57">
        <f t="shared" ref="CO35:CP35" si="66">CO27/CO20*100</f>
        <v>51.910357170648204</v>
      </c>
      <c r="CP35" s="57">
        <f t="shared" si="66"/>
        <v>50.93261131167268</v>
      </c>
      <c r="CQ35" s="57">
        <f t="shared" ref="CQ35:CV35" si="67">CQ27/CQ20*100</f>
        <v>45.029204911193226</v>
      </c>
      <c r="CR35" s="57">
        <f t="shared" si="67"/>
        <v>51.885815707735539</v>
      </c>
      <c r="CS35" s="57">
        <f t="shared" si="67"/>
        <v>59.00426552919221</v>
      </c>
      <c r="CT35" s="57">
        <f t="shared" si="67"/>
        <v>47.803311929705984</v>
      </c>
      <c r="CU35" s="57">
        <f t="shared" si="67"/>
        <v>48.504040183446165</v>
      </c>
      <c r="CV35" s="57">
        <f t="shared" si="67"/>
        <v>50.546581824114867</v>
      </c>
      <c r="CW35" s="57">
        <f t="shared" ref="CW35:CZ35" si="68">CW27/CW20*100</f>
        <v>49.050632911392405</v>
      </c>
      <c r="CX35" s="57">
        <f t="shared" si="68"/>
        <v>49.63051251489869</v>
      </c>
      <c r="CY35" s="57">
        <f t="shared" si="68"/>
        <v>46.476063829787236</v>
      </c>
      <c r="CZ35" s="57">
        <f t="shared" si="68"/>
        <v>51.271497868587389</v>
      </c>
      <c r="DA35" s="57">
        <f t="shared" ref="DA35:DC35" si="69">DA27/DA20*100</f>
        <v>47.262313860252</v>
      </c>
      <c r="DB35" s="57">
        <f t="shared" si="69"/>
        <v>43.703703703703702</v>
      </c>
      <c r="DC35" s="57">
        <f t="shared" si="69"/>
        <v>51.412835249042146</v>
      </c>
    </row>
    <row r="36" spans="1:107" x14ac:dyDescent="0.2">
      <c r="A36" s="24" t="str">
        <f>A28</f>
        <v>Pietermaritzburg</v>
      </c>
      <c r="B36" s="57">
        <f t="shared" si="56"/>
        <v>12.410593466073845</v>
      </c>
      <c r="C36" s="57">
        <f t="shared" ref="C36:Q36" si="70">C28/C$20*100</f>
        <v>10.001959247648903</v>
      </c>
      <c r="D36" s="57">
        <f t="shared" si="70"/>
        <v>12.443018740503122</v>
      </c>
      <c r="E36" s="57">
        <f t="shared" si="70"/>
        <v>11.330489135826967</v>
      </c>
      <c r="F36" s="57">
        <f t="shared" si="70"/>
        <v>8.348166607333571</v>
      </c>
      <c r="G36" s="57">
        <f t="shared" si="70"/>
        <v>12.737253442500931</v>
      </c>
      <c r="H36" s="57">
        <f t="shared" si="70"/>
        <v>13.255599877262963</v>
      </c>
      <c r="I36" s="57">
        <f t="shared" si="70"/>
        <v>12.078591367833369</v>
      </c>
      <c r="J36" s="57">
        <f t="shared" si="70"/>
        <v>10.862824762108414</v>
      </c>
      <c r="K36" s="57">
        <f t="shared" si="70"/>
        <v>12.119299353006156</v>
      </c>
      <c r="L36" s="57">
        <f t="shared" si="70"/>
        <v>13.26920019080935</v>
      </c>
      <c r="M36" s="57">
        <f t="shared" si="70"/>
        <v>11.833736450774882</v>
      </c>
      <c r="N36" s="57">
        <f t="shared" si="70"/>
        <v>12.20093103821587</v>
      </c>
      <c r="O36" s="57">
        <f t="shared" si="70"/>
        <v>9.828055999248333</v>
      </c>
      <c r="P36" s="57">
        <f t="shared" si="70"/>
        <v>8.3832335329341312</v>
      </c>
      <c r="Q36" s="57">
        <f t="shared" si="70"/>
        <v>10.762850805284984</v>
      </c>
      <c r="R36" s="57">
        <f t="shared" si="57"/>
        <v>9.9914602903501279</v>
      </c>
      <c r="S36" s="57">
        <f t="shared" si="57"/>
        <v>10.375766189926267</v>
      </c>
      <c r="T36" s="57">
        <f t="shared" si="57"/>
        <v>11.673878835562549</v>
      </c>
      <c r="U36" s="57">
        <f t="shared" si="57"/>
        <v>10.628106642566651</v>
      </c>
      <c r="V36" s="57">
        <f t="shared" si="57"/>
        <v>9.2430581970330916</v>
      </c>
      <c r="W36" s="57">
        <f t="shared" si="57"/>
        <v>6.4795918367346941</v>
      </c>
      <c r="X36" s="57">
        <f t="shared" si="57"/>
        <v>5.2253362077815417</v>
      </c>
      <c r="Y36" s="57">
        <f t="shared" si="57"/>
        <v>8.0983606557377055</v>
      </c>
      <c r="Z36" s="57">
        <f t="shared" si="57"/>
        <v>5.4684758451280855</v>
      </c>
      <c r="AA36" s="57">
        <f t="shared" si="57"/>
        <v>11.990347393293449</v>
      </c>
      <c r="AB36" s="57">
        <f t="shared" si="57"/>
        <v>8.8020551649540302</v>
      </c>
      <c r="AC36" s="57">
        <f t="shared" si="57"/>
        <v>11.176430378016269</v>
      </c>
      <c r="AD36" s="57">
        <f t="shared" si="45"/>
        <v>14.401086874481091</v>
      </c>
      <c r="AE36" s="57">
        <f t="shared" si="45"/>
        <v>10.583941605839415</v>
      </c>
      <c r="AF36" s="57">
        <f t="shared" si="45"/>
        <v>7.9456094364351246</v>
      </c>
      <c r="AG36" s="57">
        <f t="shared" ref="AG36:AM36" si="71">AG28/AG$20*100</f>
        <v>8.0290853425181794</v>
      </c>
      <c r="AH36" s="57">
        <f t="shared" si="71"/>
        <v>6.8045245669848002</v>
      </c>
      <c r="AI36" s="57">
        <f t="shared" si="71"/>
        <v>7.8867841084985626</v>
      </c>
      <c r="AJ36" s="57">
        <f t="shared" si="71"/>
        <v>9.910896874087058</v>
      </c>
      <c r="AK36" s="57">
        <f t="shared" si="47"/>
        <v>9.8193375710940103</v>
      </c>
      <c r="AL36" s="57">
        <f t="shared" si="47"/>
        <v>11.090573012939002</v>
      </c>
      <c r="AM36" s="57">
        <f t="shared" si="71"/>
        <v>10.67036523347203</v>
      </c>
      <c r="AN36" s="57">
        <f t="shared" ref="AN36:AZ36" si="72">AN28/AN$20*100</f>
        <v>9.7950543635139038</v>
      </c>
      <c r="AO36" s="57">
        <f t="shared" si="72"/>
        <v>11.982494529540482</v>
      </c>
      <c r="AP36" s="57">
        <f t="shared" si="72"/>
        <v>12.269807280513918</v>
      </c>
      <c r="AQ36" s="57">
        <f t="shared" si="72"/>
        <v>12.341042929077409</v>
      </c>
      <c r="AR36" s="57">
        <f t="shared" si="72"/>
        <v>8.7892214485939046</v>
      </c>
      <c r="AS36" s="57">
        <f t="shared" si="72"/>
        <v>10.979438873695939</v>
      </c>
      <c r="AT36" s="57">
        <f t="shared" si="72"/>
        <v>9.9547511312217196</v>
      </c>
      <c r="AU36" s="57">
        <f t="shared" si="72"/>
        <v>10.962622676968053</v>
      </c>
      <c r="AV36" s="57">
        <f t="shared" si="72"/>
        <v>10.477440193802362</v>
      </c>
      <c r="AW36" s="57">
        <f t="shared" si="72"/>
        <v>10.077669902912621</v>
      </c>
      <c r="AX36" s="57">
        <f t="shared" si="72"/>
        <v>10.906392976381847</v>
      </c>
      <c r="AY36" s="57">
        <f t="shared" si="72"/>
        <v>13.406760349411318</v>
      </c>
      <c r="AZ36" s="57">
        <f t="shared" si="72"/>
        <v>12.178067824262905</v>
      </c>
      <c r="BA36" s="57">
        <f t="shared" si="60"/>
        <v>24.000267934891824</v>
      </c>
      <c r="BB36" s="57">
        <f t="shared" si="60"/>
        <v>13.31326900947154</v>
      </c>
      <c r="BC36" s="57">
        <f t="shared" ref="BC36:BR36" si="73">BC28/BC$20*100</f>
        <v>14.242728184553661</v>
      </c>
      <c r="BD36" s="57">
        <f t="shared" si="73"/>
        <v>14.192862207515955</v>
      </c>
      <c r="BE36" s="57">
        <f t="shared" si="73"/>
        <v>14.829881656804734</v>
      </c>
      <c r="BF36" s="57">
        <f t="shared" si="73"/>
        <v>14.002557544757032</v>
      </c>
      <c r="BG36" s="57">
        <f t="shared" si="73"/>
        <v>11.014766483516484</v>
      </c>
      <c r="BH36" s="57">
        <f t="shared" si="73"/>
        <v>12.653149734359753</v>
      </c>
      <c r="BI36" s="57">
        <f t="shared" si="73"/>
        <v>11.053540587219343</v>
      </c>
      <c r="BJ36" s="57">
        <f t="shared" si="73"/>
        <v>15.354767184035476</v>
      </c>
      <c r="BK36" s="57">
        <f t="shared" si="73"/>
        <v>13.10848400556328</v>
      </c>
      <c r="BL36" s="57">
        <f t="shared" si="73"/>
        <v>15.485420989407011</v>
      </c>
      <c r="BM36" s="57">
        <f t="shared" si="73"/>
        <v>12.530044936775003</v>
      </c>
      <c r="BN36" s="57">
        <f t="shared" si="73"/>
        <v>14.486706772753735</v>
      </c>
      <c r="BO36" s="57">
        <f t="shared" si="73"/>
        <v>20.488400488400487</v>
      </c>
      <c r="BP36" s="57">
        <f t="shared" si="73"/>
        <v>15.360574140525523</v>
      </c>
      <c r="BQ36" s="57">
        <f t="shared" si="73"/>
        <v>6.1405478221823078</v>
      </c>
      <c r="BR36" s="57">
        <f t="shared" si="73"/>
        <v>19.46734305643627</v>
      </c>
      <c r="BS36" s="57">
        <f t="shared" si="62"/>
        <v>7.0267723953835279</v>
      </c>
      <c r="BT36" s="57">
        <f t="shared" si="62"/>
        <v>13.171534348004938</v>
      </c>
      <c r="BU36" s="57">
        <f t="shared" si="62"/>
        <v>18.602337726933598</v>
      </c>
      <c r="BV36" s="57">
        <f t="shared" ref="BV36:CC36" si="74">BV28/BV20*100</f>
        <v>12.919977968368872</v>
      </c>
      <c r="BW36" s="57">
        <f t="shared" si="74"/>
        <v>8.5725741780272653</v>
      </c>
      <c r="BX36" s="57">
        <f t="shared" si="74"/>
        <v>11.481198702042375</v>
      </c>
      <c r="BY36" s="84">
        <f t="shared" si="74"/>
        <v>11.513583441138421</v>
      </c>
      <c r="BZ36" s="57">
        <f t="shared" si="74"/>
        <v>9.878225325725964</v>
      </c>
      <c r="CA36" s="57">
        <f t="shared" si="74"/>
        <v>14.175404372917175</v>
      </c>
      <c r="CB36" s="57">
        <f t="shared" si="74"/>
        <v>8.6569819152090126</v>
      </c>
      <c r="CC36" s="57">
        <f t="shared" si="74"/>
        <v>10.214355310165638</v>
      </c>
      <c r="CD36" s="57">
        <f t="shared" ref="CD36:CL36" si="75">CD28/CD20*100</f>
        <v>11.700327202978675</v>
      </c>
      <c r="CE36" s="57">
        <f t="shared" si="75"/>
        <v>12.308733920108327</v>
      </c>
      <c r="CF36" s="57">
        <f t="shared" si="75"/>
        <v>9.9941062557884983</v>
      </c>
      <c r="CG36" s="57">
        <f t="shared" si="75"/>
        <v>11.029770619814544</v>
      </c>
      <c r="CH36" s="57">
        <f t="shared" si="75"/>
        <v>12.894341512268404</v>
      </c>
      <c r="CI36" s="57">
        <f t="shared" si="75"/>
        <v>9.4060736361193236</v>
      </c>
      <c r="CJ36" s="57">
        <f t="shared" si="75"/>
        <v>12.143731421577199</v>
      </c>
      <c r="CK36" s="57">
        <f t="shared" si="75"/>
        <v>10.718121835200245</v>
      </c>
      <c r="CL36" s="57">
        <f t="shared" si="75"/>
        <v>21.055768412090252</v>
      </c>
      <c r="CM36" s="57">
        <f t="shared" ref="CM36:CN36" si="76">CM28/CM20*100</f>
        <v>19.748571428571431</v>
      </c>
      <c r="CN36" s="57">
        <f t="shared" si="76"/>
        <v>18.087215064420217</v>
      </c>
      <c r="CO36" s="57">
        <f t="shared" ref="CO36:CP36" si="77">CO28/CO20*100</f>
        <v>12.38035950509688</v>
      </c>
      <c r="CP36" s="57">
        <f t="shared" si="77"/>
        <v>10.509426393902928</v>
      </c>
      <c r="CQ36" s="57">
        <f t="shared" ref="CQ36:CV36" si="78">CQ28/CQ20*100</f>
        <v>16.920967934199545</v>
      </c>
      <c r="CR36" s="57">
        <f t="shared" si="78"/>
        <v>9.288566780062121</v>
      </c>
      <c r="CS36" s="57">
        <f t="shared" si="78"/>
        <v>9.7107438016528924</v>
      </c>
      <c r="CT36" s="57">
        <f t="shared" si="78"/>
        <v>11.794525177424806</v>
      </c>
      <c r="CU36" s="57">
        <f t="shared" si="78"/>
        <v>10.722865254422363</v>
      </c>
      <c r="CV36" s="57">
        <f t="shared" si="78"/>
        <v>13.346386033610703</v>
      </c>
      <c r="CW36" s="57">
        <f t="shared" ref="CW36:CZ36" si="79">CW28/CW20*100</f>
        <v>12.213682941531042</v>
      </c>
      <c r="CX36" s="57">
        <f t="shared" si="79"/>
        <v>11.513706793802145</v>
      </c>
      <c r="CY36" s="57">
        <f t="shared" si="79"/>
        <v>11.793550531914894</v>
      </c>
      <c r="CZ36" s="57">
        <f t="shared" si="79"/>
        <v>9.0989269439952967</v>
      </c>
      <c r="DA36" s="57">
        <f t="shared" ref="DA36:DC36" si="80">DA28/DA20*100</f>
        <v>11.118747613592975</v>
      </c>
      <c r="DB36" s="57">
        <f t="shared" si="80"/>
        <v>12.520908004778972</v>
      </c>
      <c r="DC36" s="57">
        <f t="shared" si="80"/>
        <v>13.042784163473819</v>
      </c>
    </row>
    <row r="37" spans="1:107" x14ac:dyDescent="0.2">
      <c r="A37" s="24" t="str">
        <f>A29</f>
        <v>Richards Bay</v>
      </c>
      <c r="B37" s="57">
        <f t="shared" si="56"/>
        <v>11.270056060313165</v>
      </c>
      <c r="C37" s="57">
        <f t="shared" si="57"/>
        <v>9.8452194357366771</v>
      </c>
      <c r="D37" s="57">
        <f t="shared" si="57"/>
        <v>10.940401823400304</v>
      </c>
      <c r="E37" s="57">
        <f t="shared" si="57"/>
        <v>7.9769818434368496</v>
      </c>
      <c r="F37" s="57">
        <f t="shared" si="57"/>
        <v>7.6628693485226069</v>
      </c>
      <c r="G37" s="57">
        <f t="shared" si="57"/>
        <v>12.160401935243765</v>
      </c>
      <c r="H37" s="57">
        <f t="shared" si="57"/>
        <v>8.407486959189935</v>
      </c>
      <c r="I37" s="57">
        <f t="shared" si="57"/>
        <v>10.017178441056473</v>
      </c>
      <c r="J37" s="57">
        <f t="shared" si="57"/>
        <v>8.745856944295948</v>
      </c>
      <c r="K37" s="57">
        <f t="shared" si="57"/>
        <v>9.4839829572352841</v>
      </c>
      <c r="L37" s="57">
        <f t="shared" si="57"/>
        <v>11.249801240260773</v>
      </c>
      <c r="M37" s="57">
        <f t="shared" si="57"/>
        <v>8.6177550837588459</v>
      </c>
      <c r="N37" s="57">
        <f t="shared" si="57"/>
        <v>6.8312222583089746</v>
      </c>
      <c r="O37" s="57">
        <f t="shared" si="57"/>
        <v>10.10053556328103</v>
      </c>
      <c r="P37" s="57">
        <f t="shared" si="57"/>
        <v>12.50102534656714</v>
      </c>
      <c r="Q37" s="57">
        <f t="shared" si="57"/>
        <v>13.414986980422414</v>
      </c>
      <c r="R37" s="57">
        <f t="shared" si="57"/>
        <v>11.24912662060399</v>
      </c>
      <c r="S37" s="57">
        <f t="shared" si="57"/>
        <v>9.8871813094074792</v>
      </c>
      <c r="T37" s="57">
        <f t="shared" si="57"/>
        <v>10.965774980330449</v>
      </c>
      <c r="U37" s="57">
        <f t="shared" si="57"/>
        <v>6.4347040216900133</v>
      </c>
      <c r="V37" s="57">
        <f t="shared" si="57"/>
        <v>6.6279954355268167</v>
      </c>
      <c r="W37" s="57">
        <f t="shared" si="57"/>
        <v>13.27259475218659</v>
      </c>
      <c r="X37" s="57">
        <f t="shared" si="57"/>
        <v>11.636382301611745</v>
      </c>
      <c r="Y37" s="57">
        <f t="shared" si="57"/>
        <v>9.3224043715846996</v>
      </c>
      <c r="Z37" s="57">
        <f t="shared" si="57"/>
        <v>5.7316645221663354</v>
      </c>
      <c r="AA37" s="57">
        <f t="shared" si="57"/>
        <v>4.6402895782011973</v>
      </c>
      <c r="AB37" s="57">
        <f t="shared" si="57"/>
        <v>8.9237425635478633</v>
      </c>
      <c r="AC37" s="57">
        <f t="shared" si="57"/>
        <v>7.2117027821450543</v>
      </c>
      <c r="AD37" s="57">
        <f t="shared" si="45"/>
        <v>9.0270963846328023</v>
      </c>
      <c r="AE37" s="57">
        <f t="shared" si="45"/>
        <v>10.48835592631213</v>
      </c>
      <c r="AF37" s="57">
        <f t="shared" si="45"/>
        <v>9.1743119266055047</v>
      </c>
      <c r="AG37" s="57">
        <f t="shared" ref="AG37:AM37" si="81">AG29/AG$20*100</f>
        <v>9.9272866437045533</v>
      </c>
      <c r="AH37" s="57">
        <f t="shared" si="81"/>
        <v>9.2347119123365147</v>
      </c>
      <c r="AI37" s="57">
        <f t="shared" si="81"/>
        <v>9.9285029851846396</v>
      </c>
      <c r="AJ37" s="57">
        <f t="shared" si="81"/>
        <v>8.3114227286006432</v>
      </c>
      <c r="AK37" s="57">
        <f t="shared" si="47"/>
        <v>8.4309133489461363</v>
      </c>
      <c r="AL37" s="57">
        <f t="shared" si="47"/>
        <v>9.5810227972889717</v>
      </c>
      <c r="AM37" s="57">
        <f t="shared" si="81"/>
        <v>6.5187239944521496</v>
      </c>
      <c r="AN37" s="57">
        <f t="shared" ref="AN37:AZ37" si="82">AN29/AN$20*100</f>
        <v>7.4280765900125081</v>
      </c>
      <c r="AO37" s="57">
        <f t="shared" si="82"/>
        <v>5.3129102844638947</v>
      </c>
      <c r="AP37" s="57">
        <f t="shared" si="82"/>
        <v>5.224839400428265</v>
      </c>
      <c r="AQ37" s="57">
        <f t="shared" si="82"/>
        <v>11.325424596739781</v>
      </c>
      <c r="AR37" s="57">
        <f t="shared" si="82"/>
        <v>9.304638755764536</v>
      </c>
      <c r="AS37" s="57">
        <f t="shared" si="82"/>
        <v>12.397447584320876</v>
      </c>
      <c r="AT37" s="57">
        <f t="shared" si="82"/>
        <v>9.9821746880570412</v>
      </c>
      <c r="AU37" s="57">
        <f t="shared" si="82"/>
        <v>11.839632491125496</v>
      </c>
      <c r="AV37" s="57">
        <f t="shared" si="82"/>
        <v>8.1962248914908642</v>
      </c>
      <c r="AW37" s="57">
        <f t="shared" si="82"/>
        <v>8.2038834951456305</v>
      </c>
      <c r="AX37" s="57">
        <f t="shared" si="82"/>
        <v>8.3343637937430444</v>
      </c>
      <c r="AY37" s="57">
        <f t="shared" si="82"/>
        <v>7.6085580453221935</v>
      </c>
      <c r="AZ37" s="57">
        <f t="shared" si="82"/>
        <v>7.1553432000932293</v>
      </c>
      <c r="BA37" s="57">
        <f t="shared" si="60"/>
        <v>6.9060218366936832</v>
      </c>
      <c r="BB37" s="57">
        <f t="shared" si="60"/>
        <v>8.2765335929892903</v>
      </c>
      <c r="BC37" s="57">
        <f t="shared" ref="BC37:BF39" si="83">BC29/BC$20*100</f>
        <v>7.258138050515182</v>
      </c>
      <c r="BD37" s="57">
        <f t="shared" si="83"/>
        <v>8.3313637437957926</v>
      </c>
      <c r="BE37" s="57">
        <f t="shared" si="83"/>
        <v>11.045364891518737</v>
      </c>
      <c r="BF37" s="57">
        <f t="shared" si="83"/>
        <v>10.533887468030692</v>
      </c>
      <c r="BG37" s="57">
        <f t="shared" ref="BG37:BL37" si="84">BG29/BG$20*100</f>
        <v>9.958791208791208</v>
      </c>
      <c r="BH37" s="57">
        <f t="shared" si="84"/>
        <v>10.603924970183238</v>
      </c>
      <c r="BI37" s="57">
        <f t="shared" si="84"/>
        <v>8.6090075727381414</v>
      </c>
      <c r="BJ37" s="57">
        <f t="shared" si="84"/>
        <v>9.3819290465631937</v>
      </c>
      <c r="BK37" s="57">
        <f t="shared" si="84"/>
        <v>9.0055632823365794</v>
      </c>
      <c r="BL37" s="57">
        <f t="shared" si="84"/>
        <v>8.4307087474063547</v>
      </c>
      <c r="BM37" s="57">
        <f t="shared" ref="BM37:BR39" si="85">BM29/BM$20*100</f>
        <v>7.6601525760267535</v>
      </c>
      <c r="BN37" s="57">
        <f t="shared" si="85"/>
        <v>5.3949155831554432</v>
      </c>
      <c r="BO37" s="57">
        <f t="shared" si="85"/>
        <v>8.0952380952380949</v>
      </c>
      <c r="BP37" s="57">
        <f t="shared" si="85"/>
        <v>11.135548095844426</v>
      </c>
      <c r="BQ37" s="57">
        <f t="shared" si="85"/>
        <v>9.6991468343062408</v>
      </c>
      <c r="BR37" s="57">
        <f t="shared" si="85"/>
        <v>8.1008243500317061</v>
      </c>
      <c r="BS37" s="57">
        <f t="shared" si="62"/>
        <v>9.8924393499254144</v>
      </c>
      <c r="BT37" s="57">
        <f t="shared" si="62"/>
        <v>7.445495680789799</v>
      </c>
      <c r="BU37" s="57">
        <f t="shared" si="62"/>
        <v>5.6122026030009122</v>
      </c>
      <c r="BV37" s="57">
        <f t="shared" ref="BV37:CC37" si="86">BV29/BV20*100</f>
        <v>8.1753088362577699</v>
      </c>
      <c r="BW37" s="57">
        <f t="shared" si="86"/>
        <v>7.6503608660785885</v>
      </c>
      <c r="BX37" s="57">
        <f t="shared" si="86"/>
        <v>7.3487306737927085</v>
      </c>
      <c r="BY37" s="84">
        <f t="shared" si="86"/>
        <v>8.2794307891332473</v>
      </c>
      <c r="BZ37" s="57">
        <f t="shared" si="86"/>
        <v>8.1835987396747001</v>
      </c>
      <c r="CA37" s="57">
        <f t="shared" si="86"/>
        <v>12.110867268145981</v>
      </c>
      <c r="CB37" s="57">
        <f t="shared" si="86"/>
        <v>11.036169581974503</v>
      </c>
      <c r="CC37" s="57">
        <f t="shared" si="86"/>
        <v>11.903215329652484</v>
      </c>
      <c r="CD37" s="57">
        <f t="shared" ref="CD37:CL37" si="87">CD29/CD20*100</f>
        <v>8.5185603068938285</v>
      </c>
      <c r="CE37" s="57">
        <f t="shared" si="87"/>
        <v>11.029113067027758</v>
      </c>
      <c r="CF37" s="57">
        <f t="shared" si="87"/>
        <v>10.869748252925824</v>
      </c>
      <c r="CG37" s="57">
        <f t="shared" si="87"/>
        <v>6.7935578330893112</v>
      </c>
      <c r="CH37" s="57">
        <f t="shared" si="87"/>
        <v>9.0469036888666334</v>
      </c>
      <c r="CI37" s="57">
        <f t="shared" si="87"/>
        <v>6.5215443877093966</v>
      </c>
      <c r="CJ37" s="57">
        <f t="shared" si="87"/>
        <v>7.4575974820772855</v>
      </c>
      <c r="CK37" s="57">
        <f t="shared" si="87"/>
        <v>11.078717201166182</v>
      </c>
      <c r="CL37" s="57">
        <f t="shared" si="87"/>
        <v>7.1604938271604937</v>
      </c>
      <c r="CM37" s="57">
        <f t="shared" ref="CM37:CN37" si="88">CM29/CM20*100</f>
        <v>9.0514285714285716</v>
      </c>
      <c r="CN37" s="57">
        <f t="shared" si="88"/>
        <v>8.1764122893954401</v>
      </c>
      <c r="CO37" s="57">
        <f t="shared" ref="CO37:CP37" si="89">CO29/CO20*100</f>
        <v>5.8905921718154231</v>
      </c>
      <c r="CP37" s="57">
        <f t="shared" si="89"/>
        <v>7.1099077416766949</v>
      </c>
      <c r="CQ37" s="57">
        <f t="shared" ref="CQ37:CV37" si="90">CQ29/CQ20*100</f>
        <v>9.9296698056979373</v>
      </c>
      <c r="CR37" s="57">
        <f t="shared" si="90"/>
        <v>8.245821624020115</v>
      </c>
      <c r="CS37" s="57">
        <f t="shared" si="90"/>
        <v>7.2913889629432154</v>
      </c>
      <c r="CT37" s="57">
        <f t="shared" si="90"/>
        <v>10.273741128759715</v>
      </c>
      <c r="CU37" s="57">
        <f t="shared" si="90"/>
        <v>9.754677149304797</v>
      </c>
      <c r="CV37" s="57">
        <f t="shared" si="90"/>
        <v>9.6753140806004243</v>
      </c>
      <c r="CW37" s="57">
        <f t="shared" ref="CW37:CZ37" si="91">CW29/CW20*100</f>
        <v>8.7100663050030143</v>
      </c>
      <c r="CX37" s="57">
        <f t="shared" si="91"/>
        <v>8.5180770758839888</v>
      </c>
      <c r="CY37" s="57">
        <f t="shared" si="91"/>
        <v>8.5106382978723403</v>
      </c>
      <c r="CZ37" s="57">
        <f t="shared" si="91"/>
        <v>9.4002645891518455</v>
      </c>
      <c r="DA37" s="57">
        <f t="shared" ref="DA37:DC37" si="92">DA29/DA20*100</f>
        <v>10.652920962199312</v>
      </c>
      <c r="DB37" s="57">
        <f t="shared" si="92"/>
        <v>9.5937873357228192</v>
      </c>
      <c r="DC37" s="57">
        <f t="shared" si="92"/>
        <v>1.4208173690932313</v>
      </c>
    </row>
    <row r="38" spans="1:107" x14ac:dyDescent="0.2">
      <c r="A38" s="24" t="str">
        <f>A30</f>
        <v>Port Shepstone</v>
      </c>
      <c r="B38" s="57">
        <f t="shared" si="56"/>
        <v>4.049874347573942</v>
      </c>
      <c r="C38" s="57">
        <f t="shared" si="57"/>
        <v>5.0940438871473352</v>
      </c>
      <c r="D38" s="57">
        <f t="shared" si="57"/>
        <v>5.5715009285834878</v>
      </c>
      <c r="E38" s="57">
        <f t="shared" si="57"/>
        <v>3.9686476833019153</v>
      </c>
      <c r="F38" s="57">
        <f t="shared" si="57"/>
        <v>7.52936988252047</v>
      </c>
      <c r="G38" s="57">
        <f t="shared" si="57"/>
        <v>3.6657982880535913</v>
      </c>
      <c r="H38" s="57">
        <f t="shared" si="57"/>
        <v>7.5687838805359524</v>
      </c>
      <c r="I38" s="57">
        <f t="shared" si="57"/>
        <v>8.3744900150311352</v>
      </c>
      <c r="J38" s="57">
        <f t="shared" si="57"/>
        <v>8.3609537046936815</v>
      </c>
      <c r="K38" s="57">
        <f t="shared" si="57"/>
        <v>6.7066435221713743</v>
      </c>
      <c r="L38" s="57">
        <f t="shared" si="57"/>
        <v>6.9804420416600417</v>
      </c>
      <c r="M38" s="57">
        <f t="shared" si="57"/>
        <v>8.2683866344172721</v>
      </c>
      <c r="N38" s="57">
        <f t="shared" si="57"/>
        <v>5.4887950633322511</v>
      </c>
      <c r="O38" s="57">
        <f t="shared" si="57"/>
        <v>8.5126374142628958</v>
      </c>
      <c r="P38" s="57">
        <f t="shared" si="57"/>
        <v>4.7986219342137639</v>
      </c>
      <c r="Q38" s="57">
        <f t="shared" si="57"/>
        <v>5.8154113222104353</v>
      </c>
      <c r="R38" s="57">
        <f t="shared" si="57"/>
        <v>6.4979427063116209</v>
      </c>
      <c r="S38" s="57">
        <f t="shared" si="57"/>
        <v>7.604157413165141</v>
      </c>
      <c r="T38" s="57">
        <f t="shared" si="57"/>
        <v>3.9634146341463414</v>
      </c>
      <c r="U38" s="57">
        <f t="shared" si="57"/>
        <v>7.7270673294170811</v>
      </c>
      <c r="V38" s="57">
        <f t="shared" si="57"/>
        <v>7.2461011791555734</v>
      </c>
      <c r="W38" s="57">
        <f t="shared" si="57"/>
        <v>6.1588921282798834</v>
      </c>
      <c r="X38" s="57">
        <f t="shared" si="57"/>
        <v>5.3587927317523869</v>
      </c>
      <c r="Y38" s="57">
        <f t="shared" si="57"/>
        <v>4.0163934426229506</v>
      </c>
      <c r="Z38" s="57">
        <f t="shared" si="57"/>
        <v>4.7841852848286344</v>
      </c>
      <c r="AA38" s="57">
        <f t="shared" si="57"/>
        <v>4.3185360213161728</v>
      </c>
      <c r="AB38" s="57">
        <f t="shared" si="57"/>
        <v>5.9897241752298536</v>
      </c>
      <c r="AC38" s="57">
        <f t="shared" si="57"/>
        <v>4.1492925011962543</v>
      </c>
      <c r="AD38" s="57">
        <f t="shared" si="45"/>
        <v>3.4191259717714542</v>
      </c>
      <c r="AE38" s="57">
        <f t="shared" si="45"/>
        <v>3.9885297184567259</v>
      </c>
      <c r="AF38" s="57">
        <f t="shared" si="45"/>
        <v>3.4485583224115337</v>
      </c>
      <c r="AG38" s="57">
        <f t="shared" ref="AG38:AM38" si="93">AG30/AG$20*100</f>
        <v>4.1637964026023724</v>
      </c>
      <c r="AH38" s="57">
        <f t="shared" si="93"/>
        <v>4.7454931071049842</v>
      </c>
      <c r="AI38" s="57">
        <f t="shared" si="93"/>
        <v>7.4961303162084461</v>
      </c>
      <c r="AJ38" s="57">
        <f t="shared" si="93"/>
        <v>5.4192229038854807</v>
      </c>
      <c r="AK38" s="57">
        <f t="shared" si="47"/>
        <v>5.1271328203412514</v>
      </c>
      <c r="AL38" s="57">
        <f t="shared" si="47"/>
        <v>5.0318340521667695</v>
      </c>
      <c r="AM38" s="57">
        <f t="shared" si="93"/>
        <v>6.5187239944521496</v>
      </c>
      <c r="AN38" s="57">
        <f t="shared" ref="AN38:AZ38" si="94">AN30/AN$20*100</f>
        <v>6.2253439815260272</v>
      </c>
      <c r="AO38" s="57">
        <f t="shared" si="94"/>
        <v>4.6214442013129107</v>
      </c>
      <c r="AP38" s="57">
        <f t="shared" si="94"/>
        <v>9.2719486081370448</v>
      </c>
      <c r="AQ38" s="57">
        <f t="shared" si="94"/>
        <v>4.5574805837671759</v>
      </c>
      <c r="AR38" s="57">
        <f t="shared" si="94"/>
        <v>6.3206438195135188</v>
      </c>
      <c r="AS38" s="57">
        <f t="shared" si="94"/>
        <v>8.7410108376380027</v>
      </c>
      <c r="AT38" s="57">
        <f t="shared" si="94"/>
        <v>5.4435760318113253</v>
      </c>
      <c r="AU38" s="57">
        <f t="shared" si="94"/>
        <v>6.2539152223846317</v>
      </c>
      <c r="AV38" s="57">
        <f t="shared" si="94"/>
        <v>6.1673564146563038</v>
      </c>
      <c r="AW38" s="57">
        <f t="shared" si="94"/>
        <v>8.8252427184466029</v>
      </c>
      <c r="AX38" s="57">
        <f t="shared" si="94"/>
        <v>6.5537282057623356</v>
      </c>
      <c r="AY38" s="57">
        <f t="shared" si="94"/>
        <v>6.0893784023294089</v>
      </c>
      <c r="AZ38" s="57">
        <f t="shared" si="94"/>
        <v>5.2674513459969701</v>
      </c>
      <c r="BA38" s="57">
        <f t="shared" si="60"/>
        <v>3.5367405720409937</v>
      </c>
      <c r="BB38" s="57">
        <f t="shared" si="60"/>
        <v>7.1257856067982654</v>
      </c>
      <c r="BC38" s="57">
        <f t="shared" si="83"/>
        <v>5.6442053433026347</v>
      </c>
      <c r="BD38" s="57">
        <f t="shared" si="83"/>
        <v>5.0342708579532029</v>
      </c>
      <c r="BE38" s="57">
        <f t="shared" si="83"/>
        <v>4.8816568047337281</v>
      </c>
      <c r="BF38" s="57">
        <f t="shared" si="83"/>
        <v>4.156010230179028</v>
      </c>
      <c r="BG38" s="57">
        <f t="shared" ref="BG38:BL38" si="95">BG30/BG$20*100</f>
        <v>9.2633928571428577</v>
      </c>
      <c r="BH38" s="57">
        <f t="shared" si="95"/>
        <v>6.2777838013661507</v>
      </c>
      <c r="BI38" s="57">
        <f t="shared" si="95"/>
        <v>9.6187059917629867</v>
      </c>
      <c r="BJ38" s="57">
        <f t="shared" si="95"/>
        <v>9.2849223946784925</v>
      </c>
      <c r="BK38" s="57">
        <f t="shared" si="95"/>
        <v>6.6759388038942973</v>
      </c>
      <c r="BL38" s="57">
        <f t="shared" si="95"/>
        <v>5.6896363437807143</v>
      </c>
      <c r="BM38" s="57">
        <f t="shared" si="85"/>
        <v>4.4518758490960399</v>
      </c>
      <c r="BN38" s="57">
        <f t="shared" si="85"/>
        <v>6.2099747719774889</v>
      </c>
      <c r="BO38" s="57">
        <f t="shared" si="85"/>
        <v>4.3345543345543343</v>
      </c>
      <c r="BP38" s="57">
        <f t="shared" si="85"/>
        <v>6.1002430836902422</v>
      </c>
      <c r="BQ38" s="57">
        <f t="shared" si="85"/>
        <v>8.0489447687471927</v>
      </c>
      <c r="BR38" s="57">
        <f t="shared" si="85"/>
        <v>3.551046290424857</v>
      </c>
      <c r="BS38" s="57">
        <f t="shared" si="62"/>
        <v>11.289942686660909</v>
      </c>
      <c r="BT38" s="57">
        <f t="shared" si="62"/>
        <v>5.956396544631839</v>
      </c>
      <c r="BU38" s="57">
        <f t="shared" si="62"/>
        <v>5.7448395921412585</v>
      </c>
      <c r="BV38" s="57">
        <f t="shared" ref="BV38:CC38" si="96">BV30/BV20*100</f>
        <v>6.1452513966480442</v>
      </c>
      <c r="BW38" s="57">
        <f t="shared" si="96"/>
        <v>7.2173215717722536</v>
      </c>
      <c r="BX38" s="57">
        <f t="shared" si="96"/>
        <v>5.1154800534453138</v>
      </c>
      <c r="BY38" s="84">
        <f t="shared" si="96"/>
        <v>5.0596521489147621</v>
      </c>
      <c r="BZ38" s="57">
        <f t="shared" si="96"/>
        <v>5.5181810440262282</v>
      </c>
      <c r="CA38" s="57">
        <f t="shared" si="96"/>
        <v>4.9256278956352109</v>
      </c>
      <c r="CB38" s="57">
        <f t="shared" si="96"/>
        <v>5.2401423065520305</v>
      </c>
      <c r="CC38" s="57">
        <f t="shared" si="96"/>
        <v>7.0396232543033452</v>
      </c>
      <c r="CD38" s="57">
        <f t="shared" ref="CD38:CL38" si="97">CD30/CD20*100</f>
        <v>8.2477716348866075</v>
      </c>
      <c r="CE38" s="57">
        <f t="shared" si="97"/>
        <v>6.2491536899119833</v>
      </c>
      <c r="CF38" s="57">
        <f t="shared" si="97"/>
        <v>4.9254862338974492</v>
      </c>
      <c r="CG38" s="57">
        <f t="shared" si="97"/>
        <v>6.4421669106881403</v>
      </c>
      <c r="CH38" s="57">
        <f t="shared" si="97"/>
        <v>4.6820230345518281</v>
      </c>
      <c r="CI38" s="57">
        <f t="shared" si="97"/>
        <v>8.5012989339783207</v>
      </c>
      <c r="CJ38" s="57">
        <f t="shared" si="97"/>
        <v>3.4271725826193387</v>
      </c>
      <c r="CK38" s="57">
        <f t="shared" si="97"/>
        <v>4.2964554242749733</v>
      </c>
      <c r="CL38" s="57">
        <f t="shared" si="97"/>
        <v>4.8190719455087274</v>
      </c>
      <c r="CM38" s="57">
        <f t="shared" ref="CM38:CN38" si="98">CM30/CM20*100</f>
        <v>3.382857142857143</v>
      </c>
      <c r="CN38" s="57">
        <f t="shared" si="98"/>
        <v>4.1059040067959787</v>
      </c>
      <c r="CO38" s="57">
        <f t="shared" ref="CO38:CP38" si="99">CO30/CO20*100</f>
        <v>5.7660882421601434</v>
      </c>
      <c r="CP38" s="57">
        <f t="shared" si="99"/>
        <v>3.0485359005214598</v>
      </c>
      <c r="CQ38" s="57">
        <f t="shared" ref="CQ38:CV38" si="100">CQ30/CQ20*100</f>
        <v>4.9946358326379778</v>
      </c>
      <c r="CR38" s="57">
        <f t="shared" si="100"/>
        <v>5.4725632302913763</v>
      </c>
      <c r="CS38" s="57">
        <f t="shared" si="100"/>
        <v>4.9720074646760866</v>
      </c>
      <c r="CT38" s="57">
        <f t="shared" si="100"/>
        <v>5.1706657654613046</v>
      </c>
      <c r="CU38" s="57">
        <f t="shared" si="100"/>
        <v>4.4478415956904707</v>
      </c>
      <c r="CV38" s="57">
        <f t="shared" si="100"/>
        <v>5.4902920541687061</v>
      </c>
      <c r="CW38" s="57">
        <f t="shared" ref="CW38:CZ38" si="101">CW30/CW20*100</f>
        <v>4.9125979505726347</v>
      </c>
      <c r="CX38" s="57">
        <f t="shared" si="101"/>
        <v>4.4974175605880014</v>
      </c>
      <c r="CY38" s="57">
        <f t="shared" si="101"/>
        <v>6.4162234042553195</v>
      </c>
      <c r="CZ38" s="57">
        <f t="shared" si="101"/>
        <v>4.8581508158165514</v>
      </c>
      <c r="DA38" s="57">
        <f t="shared" ref="DA38:DC38" si="102">DA30/DA20*100</f>
        <v>5.3684612447499047</v>
      </c>
      <c r="DB38" s="57">
        <f t="shared" si="102"/>
        <v>7.9211469534050183</v>
      </c>
      <c r="DC38" s="57">
        <f t="shared" si="102"/>
        <v>5.2921455938697317</v>
      </c>
    </row>
    <row r="39" spans="1:107" ht="13.5" thickBot="1" x14ac:dyDescent="0.25">
      <c r="A39" s="25" t="str">
        <f>A31</f>
        <v>New Castle</v>
      </c>
      <c r="B39" s="57">
        <f>B31/B$20*100</f>
        <v>4.8231200463947417</v>
      </c>
      <c r="C39" s="57">
        <f t="shared" si="57"/>
        <v>7.6802507836990594</v>
      </c>
      <c r="D39" s="57">
        <f t="shared" si="57"/>
        <v>9.5053182508863756</v>
      </c>
      <c r="E39" s="57">
        <f t="shared" si="57"/>
        <v>4.7921420775870622</v>
      </c>
      <c r="F39" s="57">
        <f t="shared" si="57"/>
        <v>4.3164827340690639</v>
      </c>
      <c r="G39" s="57">
        <f t="shared" si="57"/>
        <v>4.6799404540379603</v>
      </c>
      <c r="H39" s="57">
        <f t="shared" si="57"/>
        <v>4.9299376086734172</v>
      </c>
      <c r="I39" s="57">
        <f t="shared" si="57"/>
        <v>4.2301911101567526</v>
      </c>
      <c r="J39" s="57">
        <f t="shared" si="57"/>
        <v>4.0094087458569438</v>
      </c>
      <c r="K39" s="57">
        <f t="shared" si="57"/>
        <v>6.8013255483667354</v>
      </c>
      <c r="L39" s="57">
        <f t="shared" si="57"/>
        <v>4.4760693273970427</v>
      </c>
      <c r="M39" s="57">
        <f t="shared" si="57"/>
        <v>2.7322404371584699</v>
      </c>
      <c r="N39" s="57">
        <f t="shared" si="57"/>
        <v>5.315578651077189</v>
      </c>
      <c r="O39" s="57">
        <f t="shared" si="57"/>
        <v>3.128817062858217</v>
      </c>
      <c r="P39" s="57">
        <f t="shared" si="57"/>
        <v>3.838897547371011</v>
      </c>
      <c r="Q39" s="57">
        <f t="shared" si="57"/>
        <v>3.2982929887163661</v>
      </c>
      <c r="R39" s="57">
        <f t="shared" si="57"/>
        <v>2.6628367362782392</v>
      </c>
      <c r="S39" s="57">
        <f t="shared" si="57"/>
        <v>3.7576618992626813</v>
      </c>
      <c r="T39" s="57">
        <f t="shared" si="57"/>
        <v>4.4059795436664047</v>
      </c>
      <c r="U39" s="57">
        <f t="shared" si="57"/>
        <v>4.6814279258924536</v>
      </c>
      <c r="V39" s="57">
        <f t="shared" si="57"/>
        <v>6.7230886268543175</v>
      </c>
      <c r="W39" s="57">
        <f t="shared" si="57"/>
        <v>3.6588921282798834</v>
      </c>
      <c r="X39" s="57">
        <f t="shared" si="57"/>
        <v>3.1926906888409814</v>
      </c>
      <c r="Y39" s="57">
        <f t="shared" si="57"/>
        <v>3.3224043715846996</v>
      </c>
      <c r="Z39" s="57">
        <f t="shared" si="57"/>
        <v>3.6027605567902681</v>
      </c>
      <c r="AA39" s="57">
        <f t="shared" si="57"/>
        <v>2.9762204011864664</v>
      </c>
      <c r="AB39" s="57">
        <f t="shared" si="57"/>
        <v>3.2990805840995132</v>
      </c>
      <c r="AC39" s="57">
        <f t="shared" si="57"/>
        <v>2.0438854330439535</v>
      </c>
      <c r="AD39" s="57">
        <f t="shared" si="45"/>
        <v>1.4718091931466526</v>
      </c>
      <c r="AE39" s="57">
        <f t="shared" si="45"/>
        <v>2.4939172749391729</v>
      </c>
      <c r="AF39" s="57">
        <f t="shared" si="45"/>
        <v>2.1133682830930538</v>
      </c>
      <c r="AG39" s="57">
        <f t="shared" ref="AG39:AM39" si="103">AG31/AG$20*100</f>
        <v>1.0409491006505931</v>
      </c>
      <c r="AH39" s="57">
        <f t="shared" si="103"/>
        <v>1.4404383174266524</v>
      </c>
      <c r="AI39" s="57">
        <f t="shared" si="103"/>
        <v>2.3439227537406944</v>
      </c>
      <c r="AJ39" s="57">
        <f t="shared" si="103"/>
        <v>1.2635115395851593</v>
      </c>
      <c r="AK39" s="57">
        <f t="shared" si="47"/>
        <v>1.6644362663098027</v>
      </c>
      <c r="AL39" s="57">
        <f t="shared" si="47"/>
        <v>2.7007599096323682</v>
      </c>
      <c r="AM39" s="57">
        <f t="shared" si="103"/>
        <v>3.3564493758668519</v>
      </c>
      <c r="AN39" s="57">
        <f t="shared" ref="AN39:AZ39" si="104">AN31/AN$20*100</f>
        <v>1.8473972866352353</v>
      </c>
      <c r="AO39" s="57">
        <f t="shared" si="104"/>
        <v>1.5929978118161925</v>
      </c>
      <c r="AP39" s="57">
        <f t="shared" si="104"/>
        <v>2.0770877944325483</v>
      </c>
      <c r="AQ39" s="57">
        <f t="shared" si="104"/>
        <v>4.6684304856191856</v>
      </c>
      <c r="AR39" s="57">
        <f t="shared" si="104"/>
        <v>2.5047472646713085</v>
      </c>
      <c r="AS39" s="57">
        <f t="shared" si="104"/>
        <v>2.9778182923123673</v>
      </c>
      <c r="AT39" s="57">
        <f t="shared" si="104"/>
        <v>2.2898669957493487</v>
      </c>
      <c r="AU39" s="57">
        <f t="shared" si="104"/>
        <v>3.5289204426811445</v>
      </c>
      <c r="AV39" s="57">
        <f t="shared" si="104"/>
        <v>2.5537498738265874</v>
      </c>
      <c r="AW39" s="57">
        <f t="shared" si="104"/>
        <v>2.087378640776699</v>
      </c>
      <c r="AX39" s="57">
        <f t="shared" si="104"/>
        <v>3.0666501793001113</v>
      </c>
      <c r="AY39" s="57">
        <f t="shared" si="104"/>
        <v>3.5700721610330421</v>
      </c>
      <c r="AZ39" s="57">
        <f t="shared" si="104"/>
        <v>2.0277356951404264</v>
      </c>
      <c r="BA39" s="57">
        <f t="shared" si="60"/>
        <v>1.9157344765222053</v>
      </c>
      <c r="BB39" s="57">
        <f t="shared" si="60"/>
        <v>6.6389306895636002</v>
      </c>
      <c r="BC39" s="57">
        <f t="shared" si="83"/>
        <v>3.7293699279657151</v>
      </c>
      <c r="BD39" s="57">
        <f t="shared" si="83"/>
        <v>4.738832427322146</v>
      </c>
      <c r="BE39" s="57">
        <f t="shared" si="83"/>
        <v>3.1434911242603549</v>
      </c>
      <c r="BF39" s="57">
        <f t="shared" si="83"/>
        <v>1.5025575447570332</v>
      </c>
      <c r="BG39" s="57">
        <f t="shared" ref="BG39:BL39" si="105">BG31/BG$20*100</f>
        <v>3.1850961538461537</v>
      </c>
      <c r="BH39" s="57">
        <f t="shared" si="105"/>
        <v>0</v>
      </c>
      <c r="BI39" s="57">
        <f t="shared" si="105"/>
        <v>0</v>
      </c>
      <c r="BJ39" s="57">
        <f t="shared" si="105"/>
        <v>1.7876940133037693</v>
      </c>
      <c r="BK39" s="57">
        <f t="shared" si="105"/>
        <v>3.3959202596198423</v>
      </c>
      <c r="BL39" s="57">
        <f t="shared" si="105"/>
        <v>3.1123730479414657</v>
      </c>
      <c r="BM39" s="57">
        <f t="shared" si="85"/>
        <v>6.0089873550005226</v>
      </c>
      <c r="BN39" s="57">
        <f t="shared" si="85"/>
        <v>1.0770424995148458</v>
      </c>
      <c r="BO39" s="57">
        <f t="shared" si="85"/>
        <v>4.5543345543345541</v>
      </c>
      <c r="BP39" s="57">
        <f t="shared" si="85"/>
        <v>3.5073503877763632</v>
      </c>
      <c r="BQ39" s="57">
        <f t="shared" si="85"/>
        <v>3.5698248765154914</v>
      </c>
      <c r="BR39" s="57">
        <f t="shared" si="85"/>
        <v>3.8363982244768549</v>
      </c>
      <c r="BS39" s="57">
        <f t="shared" si="62"/>
        <v>2.9991363743424668</v>
      </c>
      <c r="BT39" s="57">
        <f t="shared" si="62"/>
        <v>2.8959276018099547</v>
      </c>
      <c r="BU39" s="57">
        <f t="shared" si="62"/>
        <v>2.5698416645942137</v>
      </c>
      <c r="BV39" s="57">
        <f t="shared" ref="BV39:CC39" si="106">BV31/BV20*100</f>
        <v>2.9113226847116218</v>
      </c>
      <c r="BW39" s="57">
        <f t="shared" si="106"/>
        <v>4.4186046511627906</v>
      </c>
      <c r="BX39" s="57">
        <f t="shared" si="106"/>
        <v>3.0444741362855505</v>
      </c>
      <c r="BY39" s="84">
        <f t="shared" si="106"/>
        <v>2.9322984044846918</v>
      </c>
      <c r="BZ39" s="57">
        <f t="shared" si="106"/>
        <v>3.5169888444179511</v>
      </c>
      <c r="CA39" s="57">
        <f t="shared" si="106"/>
        <v>3.6820287734698849</v>
      </c>
      <c r="CB39" s="57">
        <f t="shared" si="106"/>
        <v>3.7355469908093686</v>
      </c>
      <c r="CC39" s="57">
        <f t="shared" si="106"/>
        <v>3.7430984085742121</v>
      </c>
      <c r="CD39" s="57">
        <f t="shared" ref="CD39:CL39" si="107">CD31/CD20*100</f>
        <v>2.6853209974049421</v>
      </c>
      <c r="CE39" s="57">
        <f t="shared" si="107"/>
        <v>3.5951252538930265</v>
      </c>
      <c r="CF39" s="57">
        <f t="shared" si="107"/>
        <v>3.4688894501978615</v>
      </c>
      <c r="CG39" s="57">
        <f t="shared" si="107"/>
        <v>3.1820400195217182</v>
      </c>
      <c r="CH39" s="57">
        <f t="shared" si="107"/>
        <v>3.2048072108162238</v>
      </c>
      <c r="CI39" s="57">
        <f t="shared" si="107"/>
        <v>3.3413956821642929</v>
      </c>
      <c r="CJ39" s="57">
        <f t="shared" si="107"/>
        <v>3.4534009442210176</v>
      </c>
      <c r="CK39" s="57">
        <f t="shared" si="107"/>
        <v>5.2785023783949665</v>
      </c>
      <c r="CL39" s="57">
        <f t="shared" si="107"/>
        <v>3.3631332481907195</v>
      </c>
      <c r="CM39" s="57">
        <f t="shared" ref="CM39:CN39" si="108">CM31/CM20*100</f>
        <v>3.1009523809523811</v>
      </c>
      <c r="CN39" s="57">
        <f t="shared" si="108"/>
        <v>3.128982018972108</v>
      </c>
      <c r="CO39" s="57">
        <f t="shared" ref="CO39:CP39" si="109">CO31/CO20*100</f>
        <v>5.143568593883745</v>
      </c>
      <c r="CP39" s="57">
        <f t="shared" si="109"/>
        <v>5.4653028479743275</v>
      </c>
      <c r="CQ39" s="57">
        <f t="shared" ref="CQ39:CV39" si="110">CQ31/CQ20*100</f>
        <v>3.4449874836094887</v>
      </c>
      <c r="CR39" s="57">
        <f t="shared" si="110"/>
        <v>3.6385150125721051</v>
      </c>
      <c r="CS39" s="57">
        <f t="shared" si="110"/>
        <v>2.5659824046920821</v>
      </c>
      <c r="CT39" s="57">
        <f t="shared" si="110"/>
        <v>2.3825616762419735</v>
      </c>
      <c r="CU39" s="57">
        <f t="shared" si="110"/>
        <v>5.4160297008080365</v>
      </c>
      <c r="CV39" s="57">
        <f t="shared" si="110"/>
        <v>3.1408060042421275</v>
      </c>
      <c r="CW39" s="57">
        <f t="shared" ref="CW39:CZ39" si="111">CW31/CW20*100</f>
        <v>4.2872212176009645</v>
      </c>
      <c r="CX39" s="57">
        <f t="shared" si="111"/>
        <v>3.7663885578069127</v>
      </c>
      <c r="CY39" s="57">
        <f t="shared" si="111"/>
        <v>2.7842420212765959</v>
      </c>
      <c r="CZ39" s="57">
        <f t="shared" si="111"/>
        <v>3.0942231368513888</v>
      </c>
      <c r="DA39" s="57">
        <f t="shared" ref="DA39:DC39" si="112">DA31/DA20*100</f>
        <v>4.4749904543718984</v>
      </c>
      <c r="DB39" s="57">
        <f t="shared" si="112"/>
        <v>5.4121863799283156</v>
      </c>
      <c r="DC39" s="57">
        <f t="shared" si="112"/>
        <v>4.3821839080459775</v>
      </c>
    </row>
    <row r="40" spans="1:107" ht="13.5" thickBot="1" x14ac:dyDescent="0.25">
      <c r="A40" s="5"/>
    </row>
    <row r="41" spans="1:107" ht="13.5" thickBot="1" x14ac:dyDescent="0.25">
      <c r="A41" s="27"/>
      <c r="B41" s="58" t="s">
        <v>16</v>
      </c>
      <c r="C41" s="58" t="s">
        <v>16</v>
      </c>
      <c r="D41" s="58" t="s">
        <v>16</v>
      </c>
      <c r="E41" s="58" t="s">
        <v>16</v>
      </c>
      <c r="F41" s="58" t="s">
        <v>16</v>
      </c>
      <c r="G41" s="58" t="s">
        <v>16</v>
      </c>
      <c r="H41" s="58" t="s">
        <v>16</v>
      </c>
      <c r="I41" s="58" t="s">
        <v>16</v>
      </c>
      <c r="J41" s="58" t="s">
        <v>16</v>
      </c>
      <c r="K41" s="58" t="s">
        <v>16</v>
      </c>
      <c r="L41" s="58" t="s">
        <v>16</v>
      </c>
      <c r="M41" s="58" t="s">
        <v>16</v>
      </c>
      <c r="N41" s="58" t="s">
        <v>16</v>
      </c>
      <c r="O41" s="58" t="s">
        <v>16</v>
      </c>
      <c r="P41" s="58" t="s">
        <v>16</v>
      </c>
      <c r="Q41" s="58" t="s">
        <v>16</v>
      </c>
      <c r="R41" s="58" t="s">
        <v>16</v>
      </c>
      <c r="S41" s="58" t="s">
        <v>16</v>
      </c>
      <c r="T41" s="58" t="s">
        <v>16</v>
      </c>
      <c r="U41" s="58" t="s">
        <v>16</v>
      </c>
      <c r="V41" s="58" t="s">
        <v>16</v>
      </c>
      <c r="W41" s="58" t="s">
        <v>16</v>
      </c>
      <c r="X41" s="58" t="s">
        <v>16</v>
      </c>
      <c r="Y41" s="58" t="s">
        <v>16</v>
      </c>
      <c r="Z41" s="58" t="s">
        <v>16</v>
      </c>
      <c r="AA41" s="58" t="s">
        <v>16</v>
      </c>
      <c r="AB41" s="58" t="s">
        <v>16</v>
      </c>
      <c r="AC41" s="58" t="s">
        <v>16</v>
      </c>
      <c r="AD41" s="58" t="s">
        <v>16</v>
      </c>
      <c r="AE41" s="58" t="s">
        <v>16</v>
      </c>
      <c r="AF41" s="58" t="s">
        <v>16</v>
      </c>
      <c r="AG41" s="58" t="s">
        <v>16</v>
      </c>
      <c r="AH41" s="58" t="s">
        <v>16</v>
      </c>
      <c r="AI41" s="58" t="s">
        <v>16</v>
      </c>
      <c r="AJ41" s="58" t="s">
        <v>16</v>
      </c>
      <c r="AK41" s="58" t="s">
        <v>16</v>
      </c>
      <c r="AL41" s="58" t="s">
        <v>16</v>
      </c>
      <c r="AM41" s="58" t="s">
        <v>16</v>
      </c>
      <c r="AN41" s="58" t="s">
        <v>16</v>
      </c>
      <c r="AO41" s="58" t="s">
        <v>16</v>
      </c>
      <c r="AP41" s="58" t="s">
        <v>16</v>
      </c>
      <c r="AQ41" s="58" t="s">
        <v>16</v>
      </c>
      <c r="AR41" s="58" t="s">
        <v>16</v>
      </c>
      <c r="AS41" s="58" t="s">
        <v>16</v>
      </c>
      <c r="AT41" s="58" t="s">
        <v>16</v>
      </c>
      <c r="AU41" s="58" t="s">
        <v>16</v>
      </c>
      <c r="AV41" s="58" t="s">
        <v>16</v>
      </c>
      <c r="AW41" s="58" t="s">
        <v>16</v>
      </c>
      <c r="AX41" s="58" t="s">
        <v>16</v>
      </c>
      <c r="AY41" s="58" t="s">
        <v>16</v>
      </c>
      <c r="AZ41" s="58" t="s">
        <v>16</v>
      </c>
      <c r="BA41" s="58" t="s">
        <v>16</v>
      </c>
      <c r="BB41" s="58" t="s">
        <v>16</v>
      </c>
      <c r="BC41" s="58" t="s">
        <v>16</v>
      </c>
      <c r="BD41" s="58" t="s">
        <v>16</v>
      </c>
      <c r="BE41" s="58" t="s">
        <v>16</v>
      </c>
      <c r="BF41" s="58" t="s">
        <v>16</v>
      </c>
      <c r="BG41" s="58" t="s">
        <v>16</v>
      </c>
      <c r="BH41" s="58" t="s">
        <v>16</v>
      </c>
      <c r="BI41" s="58" t="s">
        <v>16</v>
      </c>
      <c r="BJ41" s="58" t="s">
        <v>16</v>
      </c>
      <c r="BK41" s="58" t="s">
        <v>16</v>
      </c>
      <c r="BL41" s="58" t="s">
        <v>16</v>
      </c>
      <c r="BM41" s="58" t="s">
        <v>16</v>
      </c>
      <c r="BN41" s="58" t="s">
        <v>16</v>
      </c>
      <c r="BO41" s="58" t="s">
        <v>16</v>
      </c>
      <c r="BP41" s="58" t="s">
        <v>16</v>
      </c>
      <c r="BQ41" s="58" t="s">
        <v>16</v>
      </c>
      <c r="BR41" s="59" t="s">
        <v>16</v>
      </c>
      <c r="BS41" s="59" t="s">
        <v>16</v>
      </c>
      <c r="BT41" s="59" t="s">
        <v>16</v>
      </c>
      <c r="BU41" s="59" t="s">
        <v>16</v>
      </c>
      <c r="BV41" s="60" t="s">
        <v>16</v>
      </c>
      <c r="BW41" s="60" t="s">
        <v>16</v>
      </c>
      <c r="BX41" s="60" t="s">
        <v>16</v>
      </c>
      <c r="BY41" s="60" t="s">
        <v>16</v>
      </c>
      <c r="BZ41" s="60" t="s">
        <v>16</v>
      </c>
      <c r="CA41" s="60" t="s">
        <v>16</v>
      </c>
      <c r="CB41" s="60" t="s">
        <v>16</v>
      </c>
      <c r="CC41" s="60" t="s">
        <v>16</v>
      </c>
      <c r="CD41" s="60" t="s">
        <v>16</v>
      </c>
      <c r="CE41" s="60" t="s">
        <v>16</v>
      </c>
      <c r="CF41" s="60" t="s">
        <v>16</v>
      </c>
      <c r="CG41" s="60" t="s">
        <v>16</v>
      </c>
      <c r="CH41" s="60" t="s">
        <v>16</v>
      </c>
      <c r="CI41" s="60" t="s">
        <v>16</v>
      </c>
      <c r="CJ41" s="60" t="s">
        <v>16</v>
      </c>
      <c r="CK41" s="60" t="s">
        <v>16</v>
      </c>
      <c r="CL41" s="60" t="s">
        <v>16</v>
      </c>
      <c r="CM41" s="60" t="s">
        <v>16</v>
      </c>
      <c r="CN41" s="60" t="s">
        <v>16</v>
      </c>
      <c r="CO41" s="60" t="s">
        <v>16</v>
      </c>
      <c r="CP41" s="60" t="s">
        <v>16</v>
      </c>
      <c r="CQ41" s="60" t="s">
        <v>16</v>
      </c>
      <c r="CR41" s="60" t="s">
        <v>16</v>
      </c>
      <c r="CS41" s="60" t="s">
        <v>16</v>
      </c>
      <c r="CT41" s="60" t="s">
        <v>16</v>
      </c>
      <c r="CU41" s="60" t="s">
        <v>16</v>
      </c>
      <c r="CV41" s="60" t="s">
        <v>16</v>
      </c>
      <c r="CW41" s="60" t="s">
        <v>16</v>
      </c>
      <c r="CX41" s="60" t="s">
        <v>16</v>
      </c>
      <c r="CY41" s="60" t="s">
        <v>16</v>
      </c>
      <c r="CZ41" s="60" t="s">
        <v>16</v>
      </c>
      <c r="DA41" s="60" t="s">
        <v>16</v>
      </c>
      <c r="DB41" s="60" t="s">
        <v>16</v>
      </c>
      <c r="DC41" s="60" t="s">
        <v>16</v>
      </c>
    </row>
    <row r="42" spans="1:107" ht="13.5" thickBot="1" x14ac:dyDescent="0.25">
      <c r="A42" s="26" t="s">
        <v>34</v>
      </c>
      <c r="B42" s="55">
        <f>B20-B26</f>
        <v>2326</v>
      </c>
      <c r="C42" s="55">
        <f t="shared" ref="C42:AC42" si="113">C20-C26</f>
        <v>2371</v>
      </c>
      <c r="D42" s="55">
        <f t="shared" si="113"/>
        <v>1348</v>
      </c>
      <c r="E42" s="55">
        <f t="shared" si="113"/>
        <v>1795</v>
      </c>
      <c r="F42" s="55">
        <f t="shared" si="113"/>
        <v>3034</v>
      </c>
      <c r="G42" s="55">
        <f t="shared" si="113"/>
        <v>2150</v>
      </c>
      <c r="H42" s="55">
        <f t="shared" si="113"/>
        <v>2220</v>
      </c>
      <c r="I42" s="55">
        <f t="shared" si="113"/>
        <v>2138</v>
      </c>
      <c r="J42" s="55">
        <f t="shared" si="113"/>
        <v>2290</v>
      </c>
      <c r="K42" s="55">
        <f t="shared" si="113"/>
        <v>1743</v>
      </c>
      <c r="L42" s="55">
        <f t="shared" si="113"/>
        <v>2211</v>
      </c>
      <c r="M42" s="55">
        <f t="shared" si="113"/>
        <v>2024</v>
      </c>
      <c r="N42" s="55">
        <f t="shared" si="113"/>
        <v>1960</v>
      </c>
      <c r="O42" s="55">
        <f t="shared" si="113"/>
        <v>2255</v>
      </c>
      <c r="P42" s="55">
        <f t="shared" si="113"/>
        <v>2279</v>
      </c>
      <c r="Q42" s="55">
        <f t="shared" si="113"/>
        <v>2294</v>
      </c>
      <c r="R42" s="55">
        <f t="shared" si="113"/>
        <v>2676</v>
      </c>
      <c r="S42" s="55">
        <f t="shared" si="113"/>
        <v>2180</v>
      </c>
      <c r="T42" s="55">
        <f t="shared" si="113"/>
        <v>2342</v>
      </c>
      <c r="U42" s="55">
        <f t="shared" si="113"/>
        <v>2328</v>
      </c>
      <c r="V42" s="55">
        <f t="shared" si="113"/>
        <v>2004</v>
      </c>
      <c r="W42" s="55">
        <f t="shared" si="113"/>
        <v>2752</v>
      </c>
      <c r="X42" s="55">
        <f t="shared" si="113"/>
        <v>3903</v>
      </c>
      <c r="Y42" s="55">
        <f t="shared" si="113"/>
        <v>3658</v>
      </c>
      <c r="Z42" s="55">
        <f t="shared" si="113"/>
        <v>3269</v>
      </c>
      <c r="AA42" s="55">
        <f t="shared" si="113"/>
        <v>3937</v>
      </c>
      <c r="AB42" s="55">
        <f t="shared" si="113"/>
        <v>2928</v>
      </c>
      <c r="AC42" s="55">
        <f t="shared" si="113"/>
        <v>2345</v>
      </c>
      <c r="AD42" s="55">
        <f>AD20-AD26</f>
        <v>2533</v>
      </c>
      <c r="AE42" s="55">
        <f>AE20-AE26</f>
        <v>2565</v>
      </c>
      <c r="AF42" s="55">
        <f>AF20-AF26</f>
        <v>1890</v>
      </c>
      <c r="AG42" s="55">
        <f t="shared" ref="AG42:AM42" si="114">AG20-AG26</f>
        <v>2163</v>
      </c>
      <c r="AH42" s="55">
        <f t="shared" si="114"/>
        <v>3140</v>
      </c>
      <c r="AI42" s="55">
        <f t="shared" si="114"/>
        <v>2633</v>
      </c>
      <c r="AJ42" s="55">
        <f t="shared" si="114"/>
        <v>2314</v>
      </c>
      <c r="AK42" s="55">
        <f>AK20-AK26</f>
        <v>2318</v>
      </c>
      <c r="AL42" s="55">
        <f>AL20-AL26</f>
        <v>1875</v>
      </c>
      <c r="AM42" s="55">
        <f t="shared" si="114"/>
        <v>1782</v>
      </c>
      <c r="AN42" s="55">
        <f t="shared" ref="AN42:AS42" si="115">AN20-AN26</f>
        <v>2208</v>
      </c>
      <c r="AO42" s="55">
        <f t="shared" si="115"/>
        <v>2558</v>
      </c>
      <c r="AP42" s="55">
        <f t="shared" si="115"/>
        <v>1140</v>
      </c>
      <c r="AQ42" s="55">
        <f t="shared" si="115"/>
        <v>1857</v>
      </c>
      <c r="AR42" s="55">
        <f t="shared" si="115"/>
        <v>2302</v>
      </c>
      <c r="AS42" s="55">
        <f t="shared" si="115"/>
        <v>1664</v>
      </c>
      <c r="AT42" s="55">
        <f t="shared" ref="AT42:BF42" si="116">AT20-AT26</f>
        <v>1512</v>
      </c>
      <c r="AU42" s="55">
        <f t="shared" si="116"/>
        <v>1738</v>
      </c>
      <c r="AV42" s="55">
        <f t="shared" si="116"/>
        <v>1948</v>
      </c>
      <c r="AW42" s="55">
        <f t="shared" si="116"/>
        <v>2033</v>
      </c>
      <c r="AX42" s="55">
        <f t="shared" si="116"/>
        <v>1298</v>
      </c>
      <c r="AY42" s="55">
        <f t="shared" si="116"/>
        <v>1504</v>
      </c>
      <c r="AZ42" s="55">
        <f t="shared" si="116"/>
        <v>1518</v>
      </c>
      <c r="BA42" s="55">
        <f t="shared" si="116"/>
        <v>4418</v>
      </c>
      <c r="BB42" s="55">
        <f t="shared" si="116"/>
        <v>1963</v>
      </c>
      <c r="BC42" s="55">
        <f t="shared" si="116"/>
        <v>2093</v>
      </c>
      <c r="BD42" s="55">
        <f t="shared" si="116"/>
        <v>1925</v>
      </c>
      <c r="BE42" s="55">
        <f t="shared" si="116"/>
        <v>1707</v>
      </c>
      <c r="BF42" s="55">
        <f t="shared" si="116"/>
        <v>1288</v>
      </c>
      <c r="BG42" s="55">
        <f t="shared" ref="BG42:BX42" si="117">BG20-BG26</f>
        <v>2232</v>
      </c>
      <c r="BH42" s="55">
        <f t="shared" si="117"/>
        <v>1945</v>
      </c>
      <c r="BI42" s="55">
        <f t="shared" si="117"/>
        <v>1586</v>
      </c>
      <c r="BJ42" s="55">
        <f t="shared" si="117"/>
        <v>1516</v>
      </c>
      <c r="BK42" s="55">
        <f t="shared" si="117"/>
        <v>1936</v>
      </c>
      <c r="BL42" s="55">
        <f t="shared" si="117"/>
        <v>1889</v>
      </c>
      <c r="BM42" s="55">
        <f t="shared" si="117"/>
        <v>2131</v>
      </c>
      <c r="BN42" s="55">
        <f t="shared" si="117"/>
        <v>2645</v>
      </c>
      <c r="BO42" s="55">
        <f t="shared" si="117"/>
        <v>1640</v>
      </c>
      <c r="BP42" s="55">
        <f t="shared" si="117"/>
        <v>1975</v>
      </c>
      <c r="BQ42" s="55">
        <f t="shared" si="117"/>
        <v>2015</v>
      </c>
      <c r="BR42" s="55">
        <f t="shared" si="117"/>
        <v>1572</v>
      </c>
      <c r="BS42" s="55">
        <f t="shared" si="117"/>
        <v>3049</v>
      </c>
      <c r="BT42" s="55">
        <f t="shared" si="117"/>
        <v>2640</v>
      </c>
      <c r="BU42" s="55">
        <f t="shared" si="117"/>
        <v>2611</v>
      </c>
      <c r="BV42" s="55">
        <f t="shared" si="117"/>
        <v>3454</v>
      </c>
      <c r="BW42" s="55">
        <f t="shared" si="117"/>
        <v>2911</v>
      </c>
      <c r="BX42" s="55">
        <f t="shared" si="117"/>
        <v>2464</v>
      </c>
      <c r="BY42" s="83">
        <f t="shared" ref="BY42:DC42" si="118">BY20-BY26</f>
        <v>2986</v>
      </c>
      <c r="BZ42" s="83">
        <f t="shared" si="118"/>
        <v>2647</v>
      </c>
      <c r="CA42" s="83">
        <f t="shared" si="118"/>
        <v>2489</v>
      </c>
      <c r="CB42" s="83">
        <f t="shared" si="118"/>
        <v>3055</v>
      </c>
      <c r="CC42" s="83">
        <f t="shared" si="118"/>
        <v>2412</v>
      </c>
      <c r="CD42" s="83">
        <f t="shared" si="118"/>
        <v>2070</v>
      </c>
      <c r="CE42" s="83">
        <f t="shared" si="118"/>
        <v>3390</v>
      </c>
      <c r="CF42" s="83">
        <f t="shared" si="118"/>
        <v>2435</v>
      </c>
      <c r="CG42" s="83">
        <f t="shared" si="118"/>
        <v>2469</v>
      </c>
      <c r="CH42" s="83">
        <f t="shared" si="118"/>
        <v>2750</v>
      </c>
      <c r="CI42" s="83">
        <f t="shared" si="118"/>
        <v>2069</v>
      </c>
      <c r="CJ42" s="83">
        <f t="shared" si="118"/>
        <v>2424</v>
      </c>
      <c r="CK42" s="83">
        <f t="shared" si="118"/>
        <v>2714</v>
      </c>
      <c r="CL42" s="83">
        <f t="shared" si="118"/>
        <v>2118</v>
      </c>
      <c r="CM42" s="83">
        <f t="shared" si="118"/>
        <v>2246</v>
      </c>
      <c r="CN42" s="83">
        <f t="shared" si="118"/>
        <v>2722</v>
      </c>
      <c r="CO42" s="83">
        <f t="shared" si="118"/>
        <v>2430</v>
      </c>
      <c r="CP42" s="83">
        <f t="shared" si="118"/>
        <v>2287</v>
      </c>
      <c r="CQ42" s="83">
        <f t="shared" si="118"/>
        <v>3302</v>
      </c>
      <c r="CR42" s="83">
        <f t="shared" si="118"/>
        <v>2903</v>
      </c>
      <c r="CS42" s="83">
        <f t="shared" si="118"/>
        <v>2469</v>
      </c>
      <c r="CT42" s="83">
        <f>CT20-CT26</f>
        <v>2672</v>
      </c>
      <c r="CU42" s="83">
        <f t="shared" si="118"/>
        <v>2906</v>
      </c>
      <c r="CV42" s="83">
        <f t="shared" si="118"/>
        <v>2182</v>
      </c>
      <c r="CW42" s="83">
        <f t="shared" si="118"/>
        <v>2764</v>
      </c>
      <c r="CX42" s="83">
        <f t="shared" si="118"/>
        <v>2778</v>
      </c>
      <c r="CY42" s="83">
        <f t="shared" si="118"/>
        <v>2890</v>
      </c>
      <c r="CZ42" s="83">
        <f t="shared" si="118"/>
        <v>3031</v>
      </c>
      <c r="DA42" s="83">
        <f t="shared" si="118"/>
        <v>2766</v>
      </c>
      <c r="DB42" s="83">
        <f t="shared" si="118"/>
        <v>1745</v>
      </c>
      <c r="DC42" s="83">
        <f t="shared" si="118"/>
        <v>3063</v>
      </c>
    </row>
    <row r="43" spans="1:107" ht="13.5" thickBot="1" x14ac:dyDescent="0.25">
      <c r="A43" s="5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</row>
    <row r="44" spans="1:107" ht="13.5" thickBot="1" x14ac:dyDescent="0.25">
      <c r="A44" s="29" t="s">
        <v>33</v>
      </c>
      <c r="B44" s="61" t="s">
        <v>35</v>
      </c>
      <c r="C44" s="61" t="s">
        <v>35</v>
      </c>
      <c r="D44" s="61" t="s">
        <v>35</v>
      </c>
      <c r="E44" s="61" t="s">
        <v>35</v>
      </c>
      <c r="F44" s="61" t="s">
        <v>35</v>
      </c>
      <c r="G44" s="61" t="s">
        <v>35</v>
      </c>
      <c r="H44" s="61" t="s">
        <v>35</v>
      </c>
      <c r="I44" s="61" t="s">
        <v>35</v>
      </c>
      <c r="J44" s="61" t="s">
        <v>35</v>
      </c>
      <c r="K44" s="61" t="s">
        <v>35</v>
      </c>
      <c r="L44" s="61" t="s">
        <v>35</v>
      </c>
      <c r="M44" s="61" t="s">
        <v>35</v>
      </c>
      <c r="N44" s="61" t="s">
        <v>35</v>
      </c>
      <c r="O44" s="61" t="s">
        <v>35</v>
      </c>
      <c r="P44" s="61" t="s">
        <v>35</v>
      </c>
      <c r="Q44" s="61" t="s">
        <v>35</v>
      </c>
      <c r="R44" s="61" t="s">
        <v>35</v>
      </c>
      <c r="S44" s="61" t="s">
        <v>35</v>
      </c>
      <c r="T44" s="61" t="s">
        <v>35</v>
      </c>
      <c r="U44" s="61" t="s">
        <v>35</v>
      </c>
      <c r="V44" s="61" t="s">
        <v>35</v>
      </c>
      <c r="W44" s="61" t="s">
        <v>35</v>
      </c>
      <c r="X44" s="61" t="s">
        <v>35</v>
      </c>
      <c r="Y44" s="61" t="s">
        <v>35</v>
      </c>
      <c r="Z44" s="61" t="s">
        <v>35</v>
      </c>
      <c r="AA44" s="61" t="s">
        <v>35</v>
      </c>
      <c r="AB44" s="61" t="s">
        <v>35</v>
      </c>
      <c r="AC44" s="61" t="s">
        <v>35</v>
      </c>
      <c r="AD44" s="61" t="s">
        <v>35</v>
      </c>
      <c r="AE44" s="61" t="s">
        <v>35</v>
      </c>
      <c r="AF44" s="61" t="s">
        <v>35</v>
      </c>
      <c r="AG44" s="61" t="s">
        <v>35</v>
      </c>
      <c r="AH44" s="61" t="s">
        <v>35</v>
      </c>
      <c r="AI44" s="61" t="s">
        <v>35</v>
      </c>
      <c r="AJ44" s="61" t="s">
        <v>35</v>
      </c>
      <c r="AK44" s="61" t="s">
        <v>35</v>
      </c>
      <c r="AL44" s="61" t="s">
        <v>35</v>
      </c>
      <c r="AM44" s="61" t="s">
        <v>35</v>
      </c>
      <c r="AN44" s="61" t="s">
        <v>35</v>
      </c>
      <c r="AO44" s="61" t="s">
        <v>35</v>
      </c>
      <c r="AP44" s="61" t="s">
        <v>35</v>
      </c>
      <c r="AQ44" s="61" t="s">
        <v>35</v>
      </c>
      <c r="AR44" s="61" t="s">
        <v>35</v>
      </c>
      <c r="AS44" s="61" t="s">
        <v>35</v>
      </c>
      <c r="AT44" s="61" t="s">
        <v>35</v>
      </c>
      <c r="AU44" s="61" t="s">
        <v>35</v>
      </c>
      <c r="AV44" s="61" t="s">
        <v>35</v>
      </c>
      <c r="AW44" s="61" t="s">
        <v>35</v>
      </c>
      <c r="AX44" s="61" t="s">
        <v>35</v>
      </c>
      <c r="AY44" s="61" t="s">
        <v>35</v>
      </c>
      <c r="AZ44" s="61" t="s">
        <v>35</v>
      </c>
      <c r="BA44" s="61" t="s">
        <v>35</v>
      </c>
      <c r="BB44" s="61" t="s">
        <v>35</v>
      </c>
      <c r="BC44" s="61" t="s">
        <v>35</v>
      </c>
      <c r="BD44" s="61" t="s">
        <v>35</v>
      </c>
      <c r="BE44" s="61" t="s">
        <v>35</v>
      </c>
      <c r="BF44" s="61" t="s">
        <v>35</v>
      </c>
      <c r="BG44" s="61" t="s">
        <v>35</v>
      </c>
      <c r="BH44" s="61" t="s">
        <v>35</v>
      </c>
      <c r="BI44" s="61" t="s">
        <v>35</v>
      </c>
      <c r="BJ44" s="61" t="s">
        <v>35</v>
      </c>
      <c r="BK44" s="61" t="s">
        <v>35</v>
      </c>
      <c r="BL44" s="61" t="s">
        <v>35</v>
      </c>
      <c r="BM44" s="61" t="s">
        <v>35</v>
      </c>
      <c r="BN44" s="61" t="s">
        <v>35</v>
      </c>
      <c r="BO44" s="61" t="s">
        <v>35</v>
      </c>
      <c r="BP44" s="61" t="s">
        <v>35</v>
      </c>
      <c r="BQ44" s="61" t="s">
        <v>35</v>
      </c>
      <c r="BR44" s="61" t="s">
        <v>35</v>
      </c>
      <c r="BS44" s="61" t="s">
        <v>35</v>
      </c>
      <c r="BT44" s="61" t="s">
        <v>35</v>
      </c>
      <c r="BU44" s="61" t="s">
        <v>35</v>
      </c>
      <c r="BV44" s="77" t="s">
        <v>35</v>
      </c>
      <c r="BW44" s="77" t="s">
        <v>35</v>
      </c>
      <c r="BX44" s="78" t="s">
        <v>35</v>
      </c>
      <c r="BY44" s="78" t="s">
        <v>35</v>
      </c>
      <c r="BZ44" s="78" t="s">
        <v>35</v>
      </c>
      <c r="CA44" s="78" t="s">
        <v>35</v>
      </c>
      <c r="CB44" s="78" t="s">
        <v>35</v>
      </c>
      <c r="CC44" s="78" t="s">
        <v>35</v>
      </c>
      <c r="CD44" s="78" t="s">
        <v>35</v>
      </c>
      <c r="CE44" s="78" t="s">
        <v>35</v>
      </c>
      <c r="CF44" s="78" t="s">
        <v>35</v>
      </c>
      <c r="CG44" s="78" t="s">
        <v>35</v>
      </c>
      <c r="CH44" s="78" t="s">
        <v>35</v>
      </c>
      <c r="CI44" s="78" t="s">
        <v>35</v>
      </c>
      <c r="CJ44" s="78" t="s">
        <v>35</v>
      </c>
      <c r="CK44" s="78" t="s">
        <v>35</v>
      </c>
      <c r="CL44" s="78" t="s">
        <v>35</v>
      </c>
      <c r="CM44" s="78" t="s">
        <v>35</v>
      </c>
      <c r="CN44" s="78" t="s">
        <v>35</v>
      </c>
      <c r="CO44" s="78" t="s">
        <v>35</v>
      </c>
      <c r="CP44" s="78" t="s">
        <v>35</v>
      </c>
      <c r="CQ44" s="78" t="s">
        <v>35</v>
      </c>
      <c r="CR44" s="78" t="s">
        <v>35</v>
      </c>
      <c r="CS44" s="78" t="s">
        <v>35</v>
      </c>
      <c r="CT44" s="78" t="s">
        <v>35</v>
      </c>
      <c r="CU44" s="78" t="s">
        <v>35</v>
      </c>
      <c r="CV44" s="78" t="s">
        <v>35</v>
      </c>
      <c r="CW44" s="78" t="s">
        <v>35</v>
      </c>
      <c r="CX44" s="78" t="s">
        <v>35</v>
      </c>
      <c r="CY44" s="78" t="s">
        <v>35</v>
      </c>
      <c r="CZ44" s="78" t="s">
        <v>35</v>
      </c>
      <c r="DA44" s="78" t="s">
        <v>35</v>
      </c>
      <c r="DB44" s="78" t="s">
        <v>35</v>
      </c>
      <c r="DC44" s="78" t="s">
        <v>35</v>
      </c>
    </row>
    <row r="45" spans="1:107" ht="13.5" thickBot="1" x14ac:dyDescent="0.25">
      <c r="A45" s="28" t="s">
        <v>34</v>
      </c>
      <c r="B45" s="57">
        <f>B42/B20*100</f>
        <v>22.482118693214769</v>
      </c>
      <c r="C45" s="57">
        <f t="shared" ref="C45:BN45" si="119">C42/C20*100</f>
        <v>23.226880877742946</v>
      </c>
      <c r="D45" s="57">
        <f t="shared" si="119"/>
        <v>22.75873712645619</v>
      </c>
      <c r="E45" s="57">
        <f t="shared" si="119"/>
        <v>17.809306478817344</v>
      </c>
      <c r="F45" s="57">
        <f t="shared" si="119"/>
        <v>27.002491990032041</v>
      </c>
      <c r="G45" s="57">
        <f t="shared" si="119"/>
        <v>20.003721622627467</v>
      </c>
      <c r="H45" s="57">
        <f t="shared" si="119"/>
        <v>22.706351641607856</v>
      </c>
      <c r="I45" s="57">
        <f t="shared" si="119"/>
        <v>22.954691861713549</v>
      </c>
      <c r="J45" s="57">
        <f t="shared" si="119"/>
        <v>24.484122741366406</v>
      </c>
      <c r="K45" s="57">
        <f t="shared" si="119"/>
        <v>27.505128609752248</v>
      </c>
      <c r="L45" s="57">
        <f t="shared" si="119"/>
        <v>17.578311337255524</v>
      </c>
      <c r="M45" s="57">
        <f t="shared" si="119"/>
        <v>18.131326704290963</v>
      </c>
      <c r="N45" s="57">
        <f t="shared" si="119"/>
        <v>21.219010501244991</v>
      </c>
      <c r="O45" s="57">
        <f t="shared" si="119"/>
        <v>21.187635065301137</v>
      </c>
      <c r="P45" s="57">
        <f t="shared" si="119"/>
        <v>18.694118612090886</v>
      </c>
      <c r="Q45" s="57">
        <f t="shared" si="119"/>
        <v>22.123637766419137</v>
      </c>
      <c r="R45" s="57">
        <f t="shared" si="119"/>
        <v>20.774784566415651</v>
      </c>
      <c r="S45" s="57">
        <f t="shared" si="119"/>
        <v>19.365727991471974</v>
      </c>
      <c r="T45" s="57">
        <f t="shared" si="119"/>
        <v>23.033044846577496</v>
      </c>
      <c r="U45" s="57">
        <f t="shared" si="119"/>
        <v>21.039313149570717</v>
      </c>
      <c r="V45" s="57">
        <f t="shared" si="119"/>
        <v>19.05667554203119</v>
      </c>
      <c r="W45" s="57">
        <f t="shared" si="119"/>
        <v>20.058309037900873</v>
      </c>
      <c r="X45" s="57">
        <f t="shared" si="119"/>
        <v>20.033877425315676</v>
      </c>
      <c r="Y45" s="57">
        <f t="shared" si="119"/>
        <v>19.989071038251367</v>
      </c>
      <c r="Z45" s="57">
        <f t="shared" si="119"/>
        <v>19.119195227511991</v>
      </c>
      <c r="AA45" s="57">
        <f t="shared" si="119"/>
        <v>19.792871147755267</v>
      </c>
      <c r="AB45" s="57">
        <f t="shared" si="119"/>
        <v>19.794483504597078</v>
      </c>
      <c r="AC45" s="57">
        <f t="shared" si="119"/>
        <v>16.029803814341374</v>
      </c>
      <c r="AD45" s="57">
        <f t="shared" si="119"/>
        <v>19.118424032002416</v>
      </c>
      <c r="AE45" s="57">
        <f t="shared" si="119"/>
        <v>22.288842544316996</v>
      </c>
      <c r="AF45" s="57">
        <f t="shared" si="119"/>
        <v>15.481651376146788</v>
      </c>
      <c r="AG45" s="57">
        <f t="shared" si="119"/>
        <v>16.555683122847302</v>
      </c>
      <c r="AH45" s="57">
        <f t="shared" si="119"/>
        <v>27.748320961470483</v>
      </c>
      <c r="AI45" s="57">
        <f t="shared" si="119"/>
        <v>19.407385567922162</v>
      </c>
      <c r="AJ45" s="57">
        <f t="shared" si="119"/>
        <v>16.900379783815367</v>
      </c>
      <c r="AK45" s="57">
        <f t="shared" si="119"/>
        <v>19.387755102040817</v>
      </c>
      <c r="AL45" s="57">
        <f t="shared" si="119"/>
        <v>19.254467036352434</v>
      </c>
      <c r="AM45" s="57">
        <f t="shared" si="119"/>
        <v>16.477115117891817</v>
      </c>
      <c r="AN45" s="57">
        <f t="shared" si="119"/>
        <v>21.245068796305205</v>
      </c>
      <c r="AO45" s="57">
        <f t="shared" si="119"/>
        <v>22.389496717724288</v>
      </c>
      <c r="AP45" s="57">
        <f t="shared" si="119"/>
        <v>24.411134903640257</v>
      </c>
      <c r="AQ45" s="57">
        <f t="shared" si="119"/>
        <v>15.848766749167876</v>
      </c>
      <c r="AR45" s="57">
        <f t="shared" si="119"/>
        <v>20.815625282575279</v>
      </c>
      <c r="AS45" s="57">
        <f t="shared" si="119"/>
        <v>16.854046389142106</v>
      </c>
      <c r="AT45" s="57">
        <f t="shared" si="119"/>
        <v>20.732208967503084</v>
      </c>
      <c r="AU45" s="57">
        <f t="shared" si="119"/>
        <v>18.145750678638546</v>
      </c>
      <c r="AV45" s="57">
        <f t="shared" si="119"/>
        <v>19.662864641162813</v>
      </c>
      <c r="AW45" s="57">
        <f t="shared" si="119"/>
        <v>19.737864077669904</v>
      </c>
      <c r="AX45" s="57">
        <f t="shared" si="119"/>
        <v>16.050451341659453</v>
      </c>
      <c r="AY45" s="57">
        <f t="shared" si="119"/>
        <v>19.040384858842891</v>
      </c>
      <c r="AZ45" s="57">
        <f t="shared" si="119"/>
        <v>17.690245892087169</v>
      </c>
      <c r="BA45" s="57">
        <f t="shared" si="119"/>
        <v>29.593408801661198</v>
      </c>
      <c r="BB45" s="57">
        <f t="shared" si="119"/>
        <v>17.376294591484466</v>
      </c>
      <c r="BC45" s="57">
        <f t="shared" si="119"/>
        <v>19.0845263061913</v>
      </c>
      <c r="BD45" s="57">
        <f t="shared" si="119"/>
        <v>22.748759158591351</v>
      </c>
      <c r="BE45" s="57">
        <f t="shared" si="119"/>
        <v>21.042899408284025</v>
      </c>
      <c r="BF45" s="57">
        <f t="shared" si="119"/>
        <v>20.588235294117645</v>
      </c>
      <c r="BG45" s="57">
        <f t="shared" si="119"/>
        <v>19.162087912087912</v>
      </c>
      <c r="BH45" s="57">
        <f t="shared" si="119"/>
        <v>21.088582890599589</v>
      </c>
      <c r="BI45" s="57">
        <f t="shared" si="119"/>
        <v>21.070811744386873</v>
      </c>
      <c r="BJ45" s="57">
        <f t="shared" si="119"/>
        <v>21.008869179600886</v>
      </c>
      <c r="BK45" s="57">
        <f t="shared" si="119"/>
        <v>22.438572090866945</v>
      </c>
      <c r="BL45" s="57">
        <f t="shared" si="119"/>
        <v>20.629026973899752</v>
      </c>
      <c r="BM45" s="57">
        <f t="shared" si="119"/>
        <v>22.269829658271501</v>
      </c>
      <c r="BN45" s="57">
        <f t="shared" si="119"/>
        <v>25.664661362313218</v>
      </c>
      <c r="BO45" s="57">
        <f t="shared" ref="BO45:BX45" si="120">BO42/BO20*100</f>
        <v>20.024420024420024</v>
      </c>
      <c r="BP45" s="57">
        <f t="shared" si="120"/>
        <v>22.8614422965621</v>
      </c>
      <c r="BQ45" s="57">
        <f t="shared" si="120"/>
        <v>22.620116748989673</v>
      </c>
      <c r="BR45" s="57">
        <f t="shared" si="120"/>
        <v>24.920735573874445</v>
      </c>
      <c r="BS45" s="57">
        <f t="shared" si="120"/>
        <v>23.938132998351261</v>
      </c>
      <c r="BT45" s="57">
        <f t="shared" si="120"/>
        <v>21.719457013574662</v>
      </c>
      <c r="BU45" s="57">
        <f t="shared" si="120"/>
        <v>21.644698665340297</v>
      </c>
      <c r="BV45" s="57">
        <f t="shared" si="120"/>
        <v>27.177590683767409</v>
      </c>
      <c r="BW45" s="57">
        <f t="shared" si="120"/>
        <v>23.344025661587811</v>
      </c>
      <c r="BX45" s="57">
        <f t="shared" si="120"/>
        <v>23.515938156136666</v>
      </c>
      <c r="BY45" s="57">
        <f t="shared" ref="BY45:CO45" si="121">BY42/BY20*100</f>
        <v>21.460399597527672</v>
      </c>
      <c r="BZ45" s="57">
        <f t="shared" si="121"/>
        <v>22.541088307928128</v>
      </c>
      <c r="CA45" s="57">
        <f t="shared" si="121"/>
        <v>20.230838006990165</v>
      </c>
      <c r="CB45" s="57">
        <f t="shared" si="121"/>
        <v>22.643047731989327</v>
      </c>
      <c r="CC45" s="57">
        <f t="shared" si="121"/>
        <v>19.584280610587854</v>
      </c>
      <c r="CD45" s="57">
        <f t="shared" si="121"/>
        <v>23.355522960622814</v>
      </c>
      <c r="CE45" s="57">
        <f t="shared" si="121"/>
        <v>22.951929587000677</v>
      </c>
      <c r="CF45" s="57">
        <f t="shared" si="121"/>
        <v>20.50181022143639</v>
      </c>
      <c r="CG45" s="57">
        <f t="shared" si="121"/>
        <v>24.099560761347</v>
      </c>
      <c r="CH45" s="57">
        <f t="shared" si="121"/>
        <v>22.951093306626607</v>
      </c>
      <c r="CI45" s="57">
        <f t="shared" si="121"/>
        <v>18.534444145838933</v>
      </c>
      <c r="CJ45" s="57">
        <f t="shared" si="121"/>
        <v>21.192516174156321</v>
      </c>
      <c r="CK45" s="57">
        <f t="shared" si="121"/>
        <v>20.822464324075497</v>
      </c>
      <c r="CL45" s="57">
        <f t="shared" si="121"/>
        <v>18.033205619412517</v>
      </c>
      <c r="CM45" s="57">
        <f t="shared" si="121"/>
        <v>17.112380952380953</v>
      </c>
      <c r="CN45" s="57">
        <f>CN42/CN20*100</f>
        <v>19.269432252583886</v>
      </c>
      <c r="CO45" s="57">
        <f t="shared" si="121"/>
        <v>18.909034316395612</v>
      </c>
      <c r="CP45" s="57">
        <f>CP42/CP20*100</f>
        <v>22.934215804251906</v>
      </c>
      <c r="CQ45" s="57">
        <f>CQ42/CQ20*100</f>
        <v>19.680534032661821</v>
      </c>
      <c r="CR45" s="57">
        <f t="shared" ref="CR45:DC45" si="122">CR42/CR20*100</f>
        <v>21.46871764531874</v>
      </c>
      <c r="CS45" s="57">
        <f t="shared" si="122"/>
        <v>16.455611836843509</v>
      </c>
      <c r="CT45" s="57">
        <f t="shared" si="122"/>
        <v>22.575194322406219</v>
      </c>
      <c r="CU45" s="57">
        <f>CU42/CU20*100</f>
        <v>21.154546116328167</v>
      </c>
      <c r="CV45" s="57">
        <f t="shared" si="122"/>
        <v>17.800620003263177</v>
      </c>
      <c r="CW45" s="57">
        <f t="shared" si="122"/>
        <v>20.825798673899939</v>
      </c>
      <c r="CX45" s="57">
        <f t="shared" si="122"/>
        <v>22.073897497020262</v>
      </c>
      <c r="CY45" s="57">
        <f t="shared" si="122"/>
        <v>24.019281914893618</v>
      </c>
      <c r="CZ45" s="57">
        <f t="shared" si="122"/>
        <v>22.27693664559753</v>
      </c>
      <c r="DA45" s="57">
        <f t="shared" si="122"/>
        <v>21.122565864833906</v>
      </c>
      <c r="DB45" s="57">
        <f t="shared" si="122"/>
        <v>20.848267622461169</v>
      </c>
      <c r="DC45" s="57">
        <f t="shared" si="122"/>
        <v>24.449233716475096</v>
      </c>
    </row>
    <row r="46" spans="1:107" x14ac:dyDescent="0.2"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</row>
    <row r="47" spans="1:107" ht="13.5" thickBot="1" x14ac:dyDescent="0.25"/>
    <row r="48" spans="1:107" ht="15" x14ac:dyDescent="0.25">
      <c r="A48" s="33" t="s">
        <v>38</v>
      </c>
      <c r="B48" s="62" t="s">
        <v>39</v>
      </c>
      <c r="C48" s="63" t="s">
        <v>40</v>
      </c>
      <c r="D48" s="63" t="s">
        <v>41</v>
      </c>
      <c r="E48" s="63" t="s">
        <v>42</v>
      </c>
      <c r="F48" s="63" t="s">
        <v>43</v>
      </c>
      <c r="G48" s="64" t="s">
        <v>44</v>
      </c>
      <c r="H48" s="65"/>
    </row>
    <row r="49" spans="1:66" x14ac:dyDescent="0.2">
      <c r="A49" s="32"/>
      <c r="B49" s="66"/>
      <c r="C49" s="67"/>
      <c r="D49" s="67"/>
      <c r="E49" s="67"/>
      <c r="F49" s="67"/>
      <c r="G49" s="68"/>
    </row>
    <row r="50" spans="1:66" x14ac:dyDescent="0.2">
      <c r="A50" s="36" t="s">
        <v>31</v>
      </c>
      <c r="B50" s="69">
        <f>AVERAGE(B34:DC34)</f>
        <v>79.050846446880044</v>
      </c>
      <c r="C50" s="70">
        <f>STDEV(B34:DC34)</f>
        <v>2.7261794382005671</v>
      </c>
      <c r="D50" s="70">
        <f>MIN(B34:DC34)</f>
        <v>70.406591198338802</v>
      </c>
      <c r="E50" s="70">
        <f>MAX(B34:DC34)</f>
        <v>84.518348623853214</v>
      </c>
      <c r="F50" s="70">
        <f>E50-D50</f>
        <v>14.111757425514412</v>
      </c>
      <c r="G50" s="71">
        <f>MEDIAN(B34:DC34)</f>
        <v>79.071431598968971</v>
      </c>
      <c r="H50" s="57"/>
    </row>
    <row r="51" spans="1:66" x14ac:dyDescent="0.2">
      <c r="A51" s="30" t="s">
        <v>1</v>
      </c>
      <c r="B51" s="69">
        <f t="shared" ref="B51:B55" si="123">AVERAGE(B35:DC35)</f>
        <v>49.087363482888939</v>
      </c>
      <c r="C51" s="70">
        <f t="shared" ref="C51:C55" si="124">STDEV(B35:DC35)</f>
        <v>4.8461473615602353</v>
      </c>
      <c r="D51" s="70">
        <f t="shared" ref="D51:D55" si="125">MIN(B35:DC35)</f>
        <v>34.047826378190102</v>
      </c>
      <c r="E51" s="70">
        <f t="shared" ref="E51:E55" si="126">MAX(B35:DC35)</f>
        <v>61.836500655307994</v>
      </c>
      <c r="F51" s="70">
        <f t="shared" ref="F51:F55" si="127">E51-D51</f>
        <v>27.788674277117892</v>
      </c>
      <c r="G51" s="71">
        <f t="shared" ref="G51:G55" si="128">MEDIAN(B35:DC35)</f>
        <v>49.030069054079433</v>
      </c>
      <c r="H51" s="57"/>
      <c r="BN51" s="72"/>
    </row>
    <row r="52" spans="1:66" x14ac:dyDescent="0.2">
      <c r="A52" s="30" t="s">
        <v>6</v>
      </c>
      <c r="B52" s="69">
        <f t="shared" si="123"/>
        <v>11.747951022322459</v>
      </c>
      <c r="C52" s="70">
        <f t="shared" si="124"/>
        <v>3.1646067343648316</v>
      </c>
      <c r="D52" s="70">
        <f t="shared" si="125"/>
        <v>5.2253362077815417</v>
      </c>
      <c r="E52" s="70">
        <f t="shared" si="126"/>
        <v>24.000267934891824</v>
      </c>
      <c r="F52" s="70">
        <f t="shared" si="127"/>
        <v>18.774931727110282</v>
      </c>
      <c r="G52" s="71">
        <f t="shared" si="128"/>
        <v>11.497391071590398</v>
      </c>
      <c r="H52" s="57"/>
    </row>
    <row r="53" spans="1:66" x14ac:dyDescent="0.2">
      <c r="A53" s="30" t="s">
        <v>29</v>
      </c>
      <c r="B53" s="69">
        <f t="shared" si="123"/>
        <v>8.9133191801592506</v>
      </c>
      <c r="C53" s="70">
        <f t="shared" si="124"/>
        <v>1.9906329826140705</v>
      </c>
      <c r="D53" s="70">
        <f t="shared" si="125"/>
        <v>1.4208173690932313</v>
      </c>
      <c r="E53" s="70">
        <f t="shared" si="126"/>
        <v>13.414986980422414</v>
      </c>
      <c r="F53" s="70">
        <f t="shared" si="127"/>
        <v>11.994169611329182</v>
      </c>
      <c r="G53" s="71">
        <f t="shared" si="128"/>
        <v>8.8347997539219065</v>
      </c>
      <c r="H53" s="57"/>
    </row>
    <row r="54" spans="1:66" x14ac:dyDescent="0.2">
      <c r="A54" s="30" t="s">
        <v>8</v>
      </c>
      <c r="B54" s="69">
        <f t="shared" si="123"/>
        <v>5.8406816078255162</v>
      </c>
      <c r="C54" s="70">
        <f t="shared" si="124"/>
        <v>1.6386621908944841</v>
      </c>
      <c r="D54" s="70">
        <f t="shared" si="125"/>
        <v>3.0485359005214598</v>
      </c>
      <c r="E54" s="70">
        <f t="shared" si="126"/>
        <v>11.289942686660909</v>
      </c>
      <c r="F54" s="70">
        <f t="shared" si="127"/>
        <v>8.24140678613945</v>
      </c>
      <c r="G54" s="71">
        <f t="shared" si="128"/>
        <v>5.4895435587504782</v>
      </c>
      <c r="H54" s="57"/>
    </row>
    <row r="55" spans="1:66" x14ac:dyDescent="0.2">
      <c r="A55" s="30" t="s">
        <v>30</v>
      </c>
      <c r="B55" s="69">
        <f t="shared" si="123"/>
        <v>3.46153115368387</v>
      </c>
      <c r="C55" s="70">
        <f t="shared" si="124"/>
        <v>1.4647314310097275</v>
      </c>
      <c r="D55" s="70">
        <f t="shared" si="125"/>
        <v>0</v>
      </c>
      <c r="E55" s="70">
        <f t="shared" si="126"/>
        <v>9.5053182508863756</v>
      </c>
      <c r="F55" s="70">
        <f t="shared" si="127"/>
        <v>9.5053182508863756</v>
      </c>
      <c r="G55" s="71">
        <f t="shared" si="128"/>
        <v>3.3319000268744965</v>
      </c>
      <c r="H55" s="57"/>
    </row>
    <row r="56" spans="1:66" x14ac:dyDescent="0.2">
      <c r="A56" s="32"/>
      <c r="B56" s="69"/>
      <c r="C56" s="70"/>
      <c r="D56" s="70"/>
      <c r="E56" s="70"/>
      <c r="F56" s="70"/>
      <c r="G56" s="71"/>
      <c r="H56" s="57"/>
    </row>
    <row r="57" spans="1:66" ht="13.5" thickBot="1" x14ac:dyDescent="0.25">
      <c r="A57" s="31" t="s">
        <v>34</v>
      </c>
      <c r="B57" s="73">
        <f>AVERAGE(B45:DC45)</f>
        <v>20.94915355311997</v>
      </c>
      <c r="C57" s="74">
        <f>STDEV(B45:DC45)</f>
        <v>2.7261794382005551</v>
      </c>
      <c r="D57" s="74">
        <f>MIN(B45:DC45)</f>
        <v>15.481651376146788</v>
      </c>
      <c r="E57" s="74">
        <f>MAX(B45:DC45)</f>
        <v>29.593408801661198</v>
      </c>
      <c r="F57" s="74">
        <f>E57-D57</f>
        <v>14.11175742551441</v>
      </c>
      <c r="G57" s="75">
        <f>MEDIAN(B45:DC45)</f>
        <v>20.928568401031029</v>
      </c>
      <c r="H57" s="57"/>
    </row>
  </sheetData>
  <mergeCells count="2">
    <mergeCell ref="B2:BM2"/>
    <mergeCell ref="CK1:CP1"/>
  </mergeCells>
  <phoneticPr fontId="0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84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9"/>
  <sheetViews>
    <sheetView zoomScaleNormal="100" workbookViewId="0">
      <selection sqref="A1:P1"/>
    </sheetView>
  </sheetViews>
  <sheetFormatPr defaultRowHeight="12.75" x14ac:dyDescent="0.2"/>
  <cols>
    <col min="1" max="1" width="18.42578125" customWidth="1"/>
    <col min="2" max="2" width="13.85546875" bestFit="1" customWidth="1"/>
    <col min="3" max="3" width="15" bestFit="1" customWidth="1"/>
    <col min="4" max="4" width="14.140625" bestFit="1" customWidth="1"/>
  </cols>
  <sheetData>
    <row r="1" spans="1:16" ht="24" thickBot="1" x14ac:dyDescent="0.4">
      <c r="A1" s="106" t="s">
        <v>26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8"/>
    </row>
    <row r="2" spans="1:16" ht="15.75" thickBot="1" x14ac:dyDescent="0.25">
      <c r="B2" s="10" t="s">
        <v>18</v>
      </c>
      <c r="C2" s="11" t="s">
        <v>19</v>
      </c>
      <c r="D2" s="12" t="s">
        <v>20</v>
      </c>
    </row>
    <row r="3" spans="1:16" x14ac:dyDescent="0.2">
      <c r="A3" s="8">
        <v>39173</v>
      </c>
      <c r="B3" s="7">
        <v>10346</v>
      </c>
      <c r="C3" s="7">
        <v>8020</v>
      </c>
      <c r="D3" s="7">
        <f>B3-C3</f>
        <v>2326</v>
      </c>
    </row>
    <row r="4" spans="1:16" x14ac:dyDescent="0.2">
      <c r="A4" s="8">
        <v>39203</v>
      </c>
      <c r="B4" s="7">
        <v>10208</v>
      </c>
      <c r="C4" s="7">
        <v>7837</v>
      </c>
      <c r="D4" s="7">
        <f t="shared" ref="D4:D67" si="0">B4-C4</f>
        <v>2371</v>
      </c>
    </row>
    <row r="5" spans="1:16" x14ac:dyDescent="0.2">
      <c r="A5" s="8">
        <v>39234</v>
      </c>
      <c r="B5" s="7">
        <v>5923</v>
      </c>
      <c r="C5" s="7">
        <v>4575</v>
      </c>
      <c r="D5" s="7">
        <f t="shared" si="0"/>
        <v>1348</v>
      </c>
    </row>
    <row r="6" spans="1:16" x14ac:dyDescent="0.2">
      <c r="A6" s="8">
        <v>39264</v>
      </c>
      <c r="B6" s="7">
        <v>10079</v>
      </c>
      <c r="C6" s="7">
        <v>8284</v>
      </c>
      <c r="D6" s="7">
        <f t="shared" si="0"/>
        <v>1795</v>
      </c>
    </row>
    <row r="7" spans="1:16" x14ac:dyDescent="0.2">
      <c r="A7" s="8">
        <v>39295</v>
      </c>
      <c r="B7" s="7">
        <v>11236</v>
      </c>
      <c r="C7" s="7">
        <v>8202</v>
      </c>
      <c r="D7" s="7">
        <f t="shared" si="0"/>
        <v>3034</v>
      </c>
    </row>
    <row r="8" spans="1:16" x14ac:dyDescent="0.2">
      <c r="A8" s="8">
        <v>39326</v>
      </c>
      <c r="B8" s="7">
        <v>10748</v>
      </c>
      <c r="C8" s="7">
        <v>8598</v>
      </c>
      <c r="D8" s="7">
        <f t="shared" si="0"/>
        <v>2150</v>
      </c>
    </row>
    <row r="9" spans="1:16" x14ac:dyDescent="0.2">
      <c r="A9" s="8">
        <v>39356</v>
      </c>
      <c r="B9" s="7">
        <v>9777</v>
      </c>
      <c r="C9" s="7">
        <v>7557</v>
      </c>
      <c r="D9" s="7">
        <f t="shared" si="0"/>
        <v>2220</v>
      </c>
    </row>
    <row r="10" spans="1:16" x14ac:dyDescent="0.2">
      <c r="A10" s="8">
        <v>39387</v>
      </c>
      <c r="B10" s="7">
        <v>9314</v>
      </c>
      <c r="C10" s="7">
        <v>7176</v>
      </c>
      <c r="D10" s="7">
        <f t="shared" si="0"/>
        <v>2138</v>
      </c>
    </row>
    <row r="11" spans="1:16" x14ac:dyDescent="0.2">
      <c r="A11" s="8">
        <v>39417</v>
      </c>
      <c r="B11" s="7">
        <v>9353</v>
      </c>
      <c r="C11" s="7">
        <v>7063</v>
      </c>
      <c r="D11" s="7">
        <f t="shared" si="0"/>
        <v>2290</v>
      </c>
    </row>
    <row r="12" spans="1:16" x14ac:dyDescent="0.2">
      <c r="A12" s="8">
        <v>39448</v>
      </c>
      <c r="B12" s="7">
        <v>6337</v>
      </c>
      <c r="C12" s="7">
        <v>4594</v>
      </c>
      <c r="D12" s="7">
        <f t="shared" si="0"/>
        <v>1743</v>
      </c>
    </row>
    <row r="13" spans="1:16" x14ac:dyDescent="0.2">
      <c r="A13" s="8">
        <v>39479</v>
      </c>
      <c r="B13" s="7">
        <v>12578</v>
      </c>
      <c r="C13" s="7">
        <v>10367</v>
      </c>
      <c r="D13" s="7">
        <f t="shared" si="0"/>
        <v>2211</v>
      </c>
    </row>
    <row r="14" spans="1:16" x14ac:dyDescent="0.2">
      <c r="A14" s="8">
        <v>39508</v>
      </c>
      <c r="B14" s="7">
        <v>11445</v>
      </c>
      <c r="C14" s="7">
        <v>9139</v>
      </c>
      <c r="D14" s="7">
        <f t="shared" si="0"/>
        <v>2306</v>
      </c>
    </row>
    <row r="15" spans="1:16" x14ac:dyDescent="0.2">
      <c r="A15" s="8">
        <v>39539</v>
      </c>
      <c r="B15" s="7">
        <v>9237</v>
      </c>
      <c r="C15" s="7">
        <v>7277</v>
      </c>
      <c r="D15" s="7">
        <f t="shared" si="0"/>
        <v>1960</v>
      </c>
    </row>
    <row r="16" spans="1:16" x14ac:dyDescent="0.2">
      <c r="A16" s="8">
        <v>39569</v>
      </c>
      <c r="B16" s="7">
        <v>10643</v>
      </c>
      <c r="C16" s="7">
        <v>8388</v>
      </c>
      <c r="D16" s="7">
        <f t="shared" si="0"/>
        <v>2255</v>
      </c>
    </row>
    <row r="17" spans="1:4" x14ac:dyDescent="0.2">
      <c r="A17" s="8">
        <v>39600</v>
      </c>
      <c r="B17" s="7">
        <v>12191</v>
      </c>
      <c r="C17" s="7">
        <v>9912</v>
      </c>
      <c r="D17" s="7">
        <f t="shared" si="0"/>
        <v>2279</v>
      </c>
    </row>
    <row r="18" spans="1:4" x14ac:dyDescent="0.2">
      <c r="A18" s="8">
        <v>39630</v>
      </c>
      <c r="B18" s="7">
        <v>10369</v>
      </c>
      <c r="C18" s="7">
        <v>8075</v>
      </c>
      <c r="D18" s="7">
        <f t="shared" si="0"/>
        <v>2294</v>
      </c>
    </row>
    <row r="19" spans="1:4" x14ac:dyDescent="0.2">
      <c r="A19" s="8">
        <v>39661</v>
      </c>
      <c r="B19" s="7">
        <v>12881</v>
      </c>
      <c r="C19" s="7">
        <v>10205</v>
      </c>
      <c r="D19" s="7">
        <f t="shared" si="0"/>
        <v>2676</v>
      </c>
    </row>
    <row r="20" spans="1:4" x14ac:dyDescent="0.2">
      <c r="A20" s="8">
        <v>39692</v>
      </c>
      <c r="B20" s="7">
        <v>11257</v>
      </c>
      <c r="C20" s="7">
        <v>9077</v>
      </c>
      <c r="D20" s="7">
        <f t="shared" si="0"/>
        <v>2180</v>
      </c>
    </row>
    <row r="21" spans="1:4" x14ac:dyDescent="0.2">
      <c r="A21" s="8">
        <v>39722</v>
      </c>
      <c r="B21" s="7">
        <v>10168</v>
      </c>
      <c r="C21" s="7">
        <v>7826</v>
      </c>
      <c r="D21" s="7">
        <f t="shared" si="0"/>
        <v>2342</v>
      </c>
    </row>
    <row r="22" spans="1:4" x14ac:dyDescent="0.2">
      <c r="A22" s="8">
        <v>39753</v>
      </c>
      <c r="B22" s="7">
        <v>11065</v>
      </c>
      <c r="C22" s="7">
        <v>8737</v>
      </c>
      <c r="D22" s="7">
        <f t="shared" si="0"/>
        <v>2328</v>
      </c>
    </row>
    <row r="23" spans="1:4" x14ac:dyDescent="0.2">
      <c r="A23" s="8">
        <v>39783</v>
      </c>
      <c r="B23" s="7">
        <v>10516</v>
      </c>
      <c r="C23" s="7">
        <v>8512</v>
      </c>
      <c r="D23" s="7">
        <f t="shared" si="0"/>
        <v>2004</v>
      </c>
    </row>
    <row r="24" spans="1:4" x14ac:dyDescent="0.2">
      <c r="A24" s="8">
        <v>39814</v>
      </c>
      <c r="B24" s="7">
        <v>13720</v>
      </c>
      <c r="C24" s="7">
        <v>10968</v>
      </c>
      <c r="D24" s="7">
        <f t="shared" si="0"/>
        <v>2752</v>
      </c>
    </row>
    <row r="25" spans="1:4" x14ac:dyDescent="0.2">
      <c r="A25" s="8">
        <v>39845</v>
      </c>
      <c r="B25" s="7">
        <v>19482</v>
      </c>
      <c r="C25" s="7">
        <v>15579</v>
      </c>
      <c r="D25" s="7">
        <f t="shared" si="0"/>
        <v>3903</v>
      </c>
    </row>
    <row r="26" spans="1:4" x14ac:dyDescent="0.2">
      <c r="A26" s="8">
        <v>39873</v>
      </c>
      <c r="B26" s="7">
        <v>18300</v>
      </c>
      <c r="C26" s="7">
        <v>14642</v>
      </c>
      <c r="D26" s="7">
        <f t="shared" si="0"/>
        <v>3658</v>
      </c>
    </row>
    <row r="27" spans="1:4" x14ac:dyDescent="0.2">
      <c r="A27" s="8">
        <v>39904</v>
      </c>
      <c r="B27" s="7">
        <v>17098</v>
      </c>
      <c r="C27" s="7">
        <v>13829</v>
      </c>
      <c r="D27" s="7">
        <f t="shared" si="0"/>
        <v>3269</v>
      </c>
    </row>
    <row r="28" spans="1:4" x14ac:dyDescent="0.2">
      <c r="A28" s="8">
        <v>39934</v>
      </c>
      <c r="B28" s="7">
        <v>19891</v>
      </c>
      <c r="C28" s="7">
        <v>15954</v>
      </c>
      <c r="D28" s="7">
        <f t="shared" si="0"/>
        <v>3937</v>
      </c>
    </row>
    <row r="29" spans="1:4" x14ac:dyDescent="0.2">
      <c r="A29" s="8">
        <v>39965</v>
      </c>
      <c r="B29" s="7">
        <v>14792</v>
      </c>
      <c r="C29" s="7">
        <v>11864</v>
      </c>
      <c r="D29" s="7">
        <f t="shared" si="0"/>
        <v>2928</v>
      </c>
    </row>
    <row r="30" spans="1:4" x14ac:dyDescent="0.2">
      <c r="A30" s="8">
        <v>39995</v>
      </c>
      <c r="B30" s="7">
        <v>14629</v>
      </c>
      <c r="C30" s="7">
        <v>12284</v>
      </c>
      <c r="D30" s="7">
        <f t="shared" si="0"/>
        <v>2345</v>
      </c>
    </row>
    <row r="31" spans="1:4" x14ac:dyDescent="0.2">
      <c r="A31" s="8">
        <v>40026</v>
      </c>
      <c r="B31" s="7">
        <v>13249</v>
      </c>
      <c r="C31" s="7">
        <v>10716</v>
      </c>
      <c r="D31" s="7">
        <f t="shared" si="0"/>
        <v>2533</v>
      </c>
    </row>
    <row r="32" spans="1:4" x14ac:dyDescent="0.2">
      <c r="A32" s="8">
        <v>40057</v>
      </c>
      <c r="B32" s="7">
        <v>11508</v>
      </c>
      <c r="C32" s="7">
        <v>8943</v>
      </c>
      <c r="D32" s="7">
        <f t="shared" si="0"/>
        <v>2565</v>
      </c>
    </row>
    <row r="33" spans="1:4" x14ac:dyDescent="0.2">
      <c r="A33" s="8">
        <v>40087</v>
      </c>
      <c r="B33" s="7">
        <v>12208</v>
      </c>
      <c r="C33" s="7">
        <v>10318</v>
      </c>
      <c r="D33" s="7">
        <f t="shared" si="0"/>
        <v>1890</v>
      </c>
    </row>
    <row r="34" spans="1:4" x14ac:dyDescent="0.2">
      <c r="A34" s="8">
        <v>40118</v>
      </c>
      <c r="B34" s="7">
        <v>13065</v>
      </c>
      <c r="C34" s="7">
        <v>10902</v>
      </c>
      <c r="D34" s="7">
        <f t="shared" si="0"/>
        <v>2163</v>
      </c>
    </row>
    <row r="35" spans="1:4" x14ac:dyDescent="0.2">
      <c r="A35" s="8">
        <v>40148</v>
      </c>
      <c r="B35" s="7">
        <v>11316</v>
      </c>
      <c r="C35" s="7">
        <v>8176</v>
      </c>
      <c r="D35" s="7">
        <f t="shared" si="0"/>
        <v>3140</v>
      </c>
    </row>
    <row r="36" spans="1:4" x14ac:dyDescent="0.2">
      <c r="A36" s="8">
        <v>40179</v>
      </c>
      <c r="B36" s="7">
        <v>13567</v>
      </c>
      <c r="C36" s="7">
        <v>10934</v>
      </c>
      <c r="D36" s="7">
        <f t="shared" si="0"/>
        <v>2633</v>
      </c>
    </row>
    <row r="37" spans="1:4" x14ac:dyDescent="0.2">
      <c r="A37" s="8">
        <v>40210</v>
      </c>
      <c r="B37" s="7">
        <v>13692</v>
      </c>
      <c r="C37" s="7">
        <v>11378</v>
      </c>
      <c r="D37" s="7">
        <f t="shared" si="0"/>
        <v>2314</v>
      </c>
    </row>
    <row r="38" spans="1:4" x14ac:dyDescent="0.2">
      <c r="A38" s="8">
        <v>40238</v>
      </c>
      <c r="B38" s="7">
        <v>11956</v>
      </c>
      <c r="C38" s="7">
        <v>9638</v>
      </c>
      <c r="D38" s="7">
        <f t="shared" si="0"/>
        <v>2318</v>
      </c>
    </row>
    <row r="39" spans="1:4" x14ac:dyDescent="0.2">
      <c r="A39" s="8">
        <v>40269</v>
      </c>
      <c r="B39" s="7">
        <v>9738</v>
      </c>
      <c r="C39" s="7">
        <v>7863</v>
      </c>
      <c r="D39" s="7">
        <f t="shared" si="0"/>
        <v>1875</v>
      </c>
    </row>
    <row r="40" spans="1:4" x14ac:dyDescent="0.2">
      <c r="A40" s="8">
        <v>40299</v>
      </c>
      <c r="B40" s="7">
        <v>10815</v>
      </c>
      <c r="C40" s="7">
        <v>9033</v>
      </c>
      <c r="D40" s="7">
        <f t="shared" si="0"/>
        <v>1782</v>
      </c>
    </row>
    <row r="41" spans="1:4" x14ac:dyDescent="0.2">
      <c r="A41" s="8">
        <v>40330</v>
      </c>
      <c r="B41" s="7">
        <v>10393</v>
      </c>
      <c r="C41" s="7">
        <v>8185</v>
      </c>
      <c r="D41" s="7">
        <f t="shared" si="0"/>
        <v>2208</v>
      </c>
    </row>
    <row r="42" spans="1:4" x14ac:dyDescent="0.2">
      <c r="A42" s="8">
        <v>40360</v>
      </c>
      <c r="B42" s="7">
        <v>11425</v>
      </c>
      <c r="C42" s="7">
        <v>8867</v>
      </c>
      <c r="D42" s="7">
        <f t="shared" si="0"/>
        <v>2558</v>
      </c>
    </row>
    <row r="43" spans="1:4" x14ac:dyDescent="0.2">
      <c r="A43" s="8">
        <v>40391</v>
      </c>
      <c r="B43" s="7">
        <v>4670</v>
      </c>
      <c r="C43" s="7">
        <v>3530</v>
      </c>
      <c r="D43" s="7">
        <f t="shared" si="0"/>
        <v>1140</v>
      </c>
    </row>
    <row r="44" spans="1:4" x14ac:dyDescent="0.2">
      <c r="A44" s="8">
        <v>40422</v>
      </c>
      <c r="B44" s="7">
        <v>11717</v>
      </c>
      <c r="C44" s="7">
        <v>9860</v>
      </c>
      <c r="D44" s="7">
        <f t="shared" si="0"/>
        <v>1857</v>
      </c>
    </row>
    <row r="45" spans="1:4" x14ac:dyDescent="0.2">
      <c r="A45" s="8">
        <v>40452</v>
      </c>
      <c r="B45" s="7">
        <v>11059</v>
      </c>
      <c r="C45" s="7">
        <v>8757</v>
      </c>
      <c r="D45" s="7">
        <f t="shared" si="0"/>
        <v>2302</v>
      </c>
    </row>
    <row r="46" spans="1:4" x14ac:dyDescent="0.2">
      <c r="A46" s="8">
        <v>40483</v>
      </c>
      <c r="B46" s="7">
        <v>9873</v>
      </c>
      <c r="C46" s="7">
        <v>8209</v>
      </c>
      <c r="D46" s="7">
        <f t="shared" si="0"/>
        <v>1664</v>
      </c>
    </row>
    <row r="47" spans="1:4" x14ac:dyDescent="0.2">
      <c r="A47" s="8">
        <v>40513</v>
      </c>
      <c r="B47" s="7">
        <v>7293</v>
      </c>
      <c r="C47" s="7">
        <v>5781</v>
      </c>
      <c r="D47" s="7">
        <f t="shared" si="0"/>
        <v>1512</v>
      </c>
    </row>
    <row r="48" spans="1:4" x14ac:dyDescent="0.2">
      <c r="A48" s="8">
        <v>40544</v>
      </c>
      <c r="B48" s="7">
        <v>9578</v>
      </c>
      <c r="C48" s="7">
        <v>7840</v>
      </c>
      <c r="D48" s="7">
        <f t="shared" si="0"/>
        <v>1738</v>
      </c>
    </row>
    <row r="49" spans="1:4" x14ac:dyDescent="0.2">
      <c r="A49" s="8">
        <v>40575</v>
      </c>
      <c r="B49" s="7">
        <v>9907</v>
      </c>
      <c r="C49" s="7">
        <v>7959</v>
      </c>
      <c r="D49" s="7">
        <f t="shared" si="0"/>
        <v>1948</v>
      </c>
    </row>
    <row r="50" spans="1:4" x14ac:dyDescent="0.2">
      <c r="A50" s="8">
        <v>40603</v>
      </c>
      <c r="B50" s="7">
        <v>10300</v>
      </c>
      <c r="C50" s="7">
        <v>8267</v>
      </c>
      <c r="D50" s="7">
        <f t="shared" si="0"/>
        <v>2033</v>
      </c>
    </row>
    <row r="51" spans="1:4" x14ac:dyDescent="0.2">
      <c r="A51" s="8">
        <v>40634</v>
      </c>
      <c r="B51" s="7">
        <v>8087</v>
      </c>
      <c r="C51" s="7">
        <v>6789</v>
      </c>
      <c r="D51" s="7">
        <f t="shared" si="0"/>
        <v>1298</v>
      </c>
    </row>
    <row r="52" spans="1:4" x14ac:dyDescent="0.2">
      <c r="A52" s="8">
        <v>40664</v>
      </c>
      <c r="B52" s="7">
        <v>7899</v>
      </c>
      <c r="C52" s="7">
        <v>6395</v>
      </c>
      <c r="D52" s="7">
        <f t="shared" si="0"/>
        <v>1504</v>
      </c>
    </row>
    <row r="53" spans="1:4" x14ac:dyDescent="0.2">
      <c r="A53" s="8">
        <v>40695</v>
      </c>
      <c r="B53" s="7">
        <v>8581</v>
      </c>
      <c r="C53" s="7">
        <v>7063</v>
      </c>
      <c r="D53" s="7">
        <f t="shared" si="0"/>
        <v>1518</v>
      </c>
    </row>
    <row r="54" spans="1:4" x14ac:dyDescent="0.2">
      <c r="A54" s="8">
        <v>40725</v>
      </c>
      <c r="B54" s="7">
        <v>14929</v>
      </c>
      <c r="C54" s="7">
        <v>10511</v>
      </c>
      <c r="D54" s="7">
        <f t="shared" si="0"/>
        <v>4418</v>
      </c>
    </row>
    <row r="55" spans="1:4" x14ac:dyDescent="0.2">
      <c r="A55" s="8">
        <v>40756</v>
      </c>
      <c r="B55" s="7">
        <v>11297</v>
      </c>
      <c r="C55" s="7">
        <v>9334</v>
      </c>
      <c r="D55" s="7">
        <f t="shared" si="0"/>
        <v>1963</v>
      </c>
    </row>
    <row r="56" spans="1:4" x14ac:dyDescent="0.2">
      <c r="A56" s="8">
        <v>40787</v>
      </c>
      <c r="B56" s="7">
        <v>10967</v>
      </c>
      <c r="C56" s="7">
        <v>8874</v>
      </c>
      <c r="D56" s="7">
        <f t="shared" si="0"/>
        <v>2093</v>
      </c>
    </row>
    <row r="57" spans="1:4" x14ac:dyDescent="0.2">
      <c r="A57" s="8">
        <v>40817</v>
      </c>
      <c r="B57" s="7">
        <v>8462</v>
      </c>
      <c r="C57" s="7">
        <v>6537</v>
      </c>
      <c r="D57" s="7">
        <f t="shared" si="0"/>
        <v>1925</v>
      </c>
    </row>
    <row r="58" spans="1:4" x14ac:dyDescent="0.2">
      <c r="A58" s="8">
        <v>40848</v>
      </c>
      <c r="B58" s="7">
        <v>8112</v>
      </c>
      <c r="C58" s="7">
        <v>6405</v>
      </c>
      <c r="D58" s="7">
        <f t="shared" si="0"/>
        <v>1707</v>
      </c>
    </row>
    <row r="59" spans="1:4" x14ac:dyDescent="0.2">
      <c r="A59" s="8">
        <v>40878</v>
      </c>
      <c r="B59" s="7">
        <v>6256</v>
      </c>
      <c r="C59" s="7">
        <v>4968</v>
      </c>
      <c r="D59" s="7">
        <f t="shared" si="0"/>
        <v>1288</v>
      </c>
    </row>
    <row r="60" spans="1:4" x14ac:dyDescent="0.2">
      <c r="A60" s="8">
        <v>40909</v>
      </c>
      <c r="B60" s="7">
        <v>11648</v>
      </c>
      <c r="C60" s="7">
        <v>9416</v>
      </c>
      <c r="D60" s="7">
        <f t="shared" si="0"/>
        <v>2232</v>
      </c>
    </row>
    <row r="61" spans="1:4" x14ac:dyDescent="0.2">
      <c r="A61" s="8">
        <v>40940</v>
      </c>
      <c r="B61" s="7">
        <v>9223</v>
      </c>
      <c r="C61" s="7">
        <v>7278</v>
      </c>
      <c r="D61" s="7">
        <f t="shared" si="0"/>
        <v>1945</v>
      </c>
    </row>
    <row r="62" spans="1:4" x14ac:dyDescent="0.2">
      <c r="A62" s="8">
        <v>40969</v>
      </c>
      <c r="B62" s="7">
        <v>7527</v>
      </c>
      <c r="C62" s="7">
        <v>5941</v>
      </c>
      <c r="D62" s="7">
        <f t="shared" si="0"/>
        <v>1586</v>
      </c>
    </row>
    <row r="63" spans="1:4" x14ac:dyDescent="0.2">
      <c r="A63" s="8">
        <v>41000</v>
      </c>
      <c r="B63" s="7">
        <v>7216</v>
      </c>
      <c r="C63" s="7">
        <v>5700</v>
      </c>
      <c r="D63" s="7">
        <f t="shared" si="0"/>
        <v>1516</v>
      </c>
    </row>
    <row r="64" spans="1:4" x14ac:dyDescent="0.2">
      <c r="A64" s="8">
        <v>41030</v>
      </c>
      <c r="B64" s="7">
        <v>8628</v>
      </c>
      <c r="C64" s="7">
        <v>6692</v>
      </c>
      <c r="D64" s="7">
        <f t="shared" si="0"/>
        <v>1936</v>
      </c>
    </row>
    <row r="65" spans="1:6" x14ac:dyDescent="0.2">
      <c r="A65" s="8">
        <v>41061</v>
      </c>
      <c r="B65" s="7">
        <v>9157</v>
      </c>
      <c r="C65" s="7">
        <v>7268</v>
      </c>
      <c r="D65" s="7">
        <f t="shared" si="0"/>
        <v>1889</v>
      </c>
    </row>
    <row r="66" spans="1:6" x14ac:dyDescent="0.2">
      <c r="A66" s="8">
        <v>41091</v>
      </c>
      <c r="B66" s="7">
        <v>9569</v>
      </c>
      <c r="C66" s="7">
        <v>7438</v>
      </c>
      <c r="D66" s="7">
        <f t="shared" si="0"/>
        <v>2131</v>
      </c>
    </row>
    <row r="67" spans="1:6" x14ac:dyDescent="0.2">
      <c r="A67" s="8">
        <v>41122</v>
      </c>
      <c r="B67" s="7">
        <v>10306</v>
      </c>
      <c r="C67" s="7">
        <v>7661</v>
      </c>
      <c r="D67" s="7">
        <f t="shared" si="0"/>
        <v>2645</v>
      </c>
    </row>
    <row r="68" spans="1:6" x14ac:dyDescent="0.2">
      <c r="A68" s="8">
        <v>41153</v>
      </c>
      <c r="B68" s="7">
        <v>8190</v>
      </c>
      <c r="C68" s="7">
        <v>6550</v>
      </c>
      <c r="D68" s="7">
        <f t="shared" ref="D68:D98" si="1">B68-C68</f>
        <v>1640</v>
      </c>
    </row>
    <row r="69" spans="1:6" x14ac:dyDescent="0.2">
      <c r="A69" s="8">
        <v>41183</v>
      </c>
      <c r="B69" s="7">
        <v>8639</v>
      </c>
      <c r="C69" s="7">
        <v>6664</v>
      </c>
      <c r="D69" s="7">
        <f t="shared" si="1"/>
        <v>1975</v>
      </c>
    </row>
    <row r="70" spans="1:6" x14ac:dyDescent="0.2">
      <c r="A70" s="8">
        <v>41214</v>
      </c>
      <c r="B70" s="7">
        <v>8908</v>
      </c>
      <c r="C70" s="7">
        <v>6893</v>
      </c>
      <c r="D70" s="7">
        <f t="shared" si="1"/>
        <v>2015</v>
      </c>
    </row>
    <row r="71" spans="1:6" x14ac:dyDescent="0.2">
      <c r="A71" s="8">
        <v>41244</v>
      </c>
      <c r="B71" s="7">
        <v>6308</v>
      </c>
      <c r="C71" s="7">
        <v>4736</v>
      </c>
      <c r="D71" s="7">
        <f t="shared" si="1"/>
        <v>1572</v>
      </c>
    </row>
    <row r="72" spans="1:6" x14ac:dyDescent="0.2">
      <c r="A72" s="8">
        <v>41287</v>
      </c>
      <c r="B72" s="7">
        <v>12737</v>
      </c>
      <c r="C72" s="7">
        <v>9688</v>
      </c>
      <c r="D72" s="7">
        <f t="shared" si="1"/>
        <v>3049</v>
      </c>
    </row>
    <row r="73" spans="1:6" x14ac:dyDescent="0.2">
      <c r="A73" s="8">
        <v>41318</v>
      </c>
      <c r="B73" s="7">
        <v>12155</v>
      </c>
      <c r="C73" s="7">
        <v>9515</v>
      </c>
      <c r="D73" s="7">
        <f t="shared" si="1"/>
        <v>2640</v>
      </c>
    </row>
    <row r="74" spans="1:6" x14ac:dyDescent="0.2">
      <c r="A74" s="8">
        <v>41346</v>
      </c>
      <c r="B74" s="7">
        <v>12063</v>
      </c>
      <c r="C74" s="7">
        <v>9452</v>
      </c>
      <c r="D74" s="7">
        <f t="shared" si="1"/>
        <v>2611</v>
      </c>
      <c r="F74" s="40"/>
    </row>
    <row r="75" spans="1:6" x14ac:dyDescent="0.2">
      <c r="A75" s="8">
        <v>41377</v>
      </c>
      <c r="B75" s="7">
        <v>12709</v>
      </c>
      <c r="C75" s="7">
        <v>9255</v>
      </c>
      <c r="D75" s="7">
        <f t="shared" si="1"/>
        <v>3454</v>
      </c>
      <c r="F75" s="40"/>
    </row>
    <row r="76" spans="1:6" x14ac:dyDescent="0.2">
      <c r="A76" s="8">
        <v>41407</v>
      </c>
      <c r="B76" s="7">
        <v>12470</v>
      </c>
      <c r="C76" s="7">
        <v>9559</v>
      </c>
      <c r="D76" s="7">
        <f t="shared" si="1"/>
        <v>2911</v>
      </c>
      <c r="F76" s="40"/>
    </row>
    <row r="77" spans="1:6" x14ac:dyDescent="0.2">
      <c r="A77" s="8">
        <v>41438</v>
      </c>
      <c r="B77" s="7">
        <v>10478</v>
      </c>
      <c r="C77" s="7">
        <v>8014</v>
      </c>
      <c r="D77" s="7">
        <f t="shared" si="1"/>
        <v>2464</v>
      </c>
      <c r="F77" s="40"/>
    </row>
    <row r="78" spans="1:6" x14ac:dyDescent="0.2">
      <c r="A78" s="8">
        <v>41468</v>
      </c>
      <c r="B78" s="7">
        <v>13914</v>
      </c>
      <c r="C78" s="7">
        <v>10928</v>
      </c>
      <c r="D78" s="7">
        <f t="shared" si="1"/>
        <v>2986</v>
      </c>
      <c r="F78" s="40"/>
    </row>
    <row r="79" spans="1:6" x14ac:dyDescent="0.2">
      <c r="A79" s="8">
        <v>41499</v>
      </c>
      <c r="B79" s="7">
        <v>11743</v>
      </c>
      <c r="C79" s="7">
        <v>9096</v>
      </c>
      <c r="D79" s="7">
        <f t="shared" si="1"/>
        <v>2647</v>
      </c>
      <c r="F79" s="40"/>
    </row>
    <row r="80" spans="1:6" x14ac:dyDescent="0.2">
      <c r="A80" s="8">
        <v>41530</v>
      </c>
      <c r="B80" s="7">
        <v>12303</v>
      </c>
      <c r="C80" s="7">
        <v>9814</v>
      </c>
      <c r="D80" s="7">
        <f t="shared" si="1"/>
        <v>2489</v>
      </c>
      <c r="F80" s="40"/>
    </row>
    <row r="81" spans="1:6" x14ac:dyDescent="0.2">
      <c r="A81" s="8">
        <v>41560</v>
      </c>
      <c r="B81" s="85">
        <v>13492</v>
      </c>
      <c r="C81" s="7">
        <v>10437</v>
      </c>
      <c r="D81" s="7">
        <f t="shared" si="1"/>
        <v>3055</v>
      </c>
      <c r="F81" s="40"/>
    </row>
    <row r="82" spans="1:6" x14ac:dyDescent="0.2">
      <c r="A82" s="8">
        <v>41591</v>
      </c>
      <c r="B82" s="7">
        <v>12316</v>
      </c>
      <c r="C82" s="7">
        <v>9904</v>
      </c>
      <c r="D82" s="7">
        <f t="shared" si="1"/>
        <v>2412</v>
      </c>
      <c r="F82" s="40"/>
    </row>
    <row r="83" spans="1:6" x14ac:dyDescent="0.2">
      <c r="A83" s="8">
        <v>41621</v>
      </c>
      <c r="B83" s="7">
        <v>9035</v>
      </c>
      <c r="C83" s="7">
        <v>6793</v>
      </c>
      <c r="D83" s="7">
        <f t="shared" si="1"/>
        <v>2242</v>
      </c>
      <c r="F83" s="40"/>
    </row>
    <row r="84" spans="1:6" x14ac:dyDescent="0.2">
      <c r="A84" s="8">
        <v>41652</v>
      </c>
      <c r="B84" s="7">
        <v>14770</v>
      </c>
      <c r="C84" s="7">
        <v>11380</v>
      </c>
      <c r="D84" s="7">
        <f t="shared" si="1"/>
        <v>3390</v>
      </c>
      <c r="F84" s="40"/>
    </row>
    <row r="85" spans="1:6" x14ac:dyDescent="0.2">
      <c r="A85" s="8">
        <v>41683</v>
      </c>
      <c r="B85" s="7">
        <v>11877</v>
      </c>
      <c r="C85" s="7">
        <v>9442</v>
      </c>
      <c r="D85" s="7">
        <f t="shared" si="1"/>
        <v>2435</v>
      </c>
      <c r="F85" s="40"/>
    </row>
    <row r="86" spans="1:6" x14ac:dyDescent="0.2">
      <c r="A86" s="8">
        <v>41711</v>
      </c>
      <c r="B86" s="7">
        <v>10245</v>
      </c>
      <c r="C86" s="7">
        <v>7776</v>
      </c>
      <c r="D86" s="7">
        <f t="shared" si="1"/>
        <v>2469</v>
      </c>
      <c r="F86" s="40"/>
    </row>
    <row r="87" spans="1:6" x14ac:dyDescent="0.2">
      <c r="A87" s="8">
        <v>41742</v>
      </c>
      <c r="B87" s="7">
        <v>11982</v>
      </c>
      <c r="C87" s="7">
        <v>9232</v>
      </c>
      <c r="D87" s="7">
        <f t="shared" si="1"/>
        <v>2750</v>
      </c>
      <c r="F87" s="40"/>
    </row>
    <row r="88" spans="1:6" x14ac:dyDescent="0.2">
      <c r="A88" s="8">
        <v>41772</v>
      </c>
      <c r="B88" s="7">
        <v>11163</v>
      </c>
      <c r="C88" s="7">
        <v>9094</v>
      </c>
      <c r="D88" s="7">
        <f t="shared" si="1"/>
        <v>2069</v>
      </c>
      <c r="F88" s="40"/>
    </row>
    <row r="89" spans="1:6" x14ac:dyDescent="0.2">
      <c r="A89" s="8">
        <v>41803</v>
      </c>
      <c r="B89" s="7">
        <v>11438</v>
      </c>
      <c r="C89" s="7">
        <v>9014</v>
      </c>
      <c r="D89" s="7">
        <f t="shared" si="1"/>
        <v>2424</v>
      </c>
      <c r="F89" s="40"/>
    </row>
    <row r="90" spans="1:6" x14ac:dyDescent="0.2">
      <c r="A90" s="8">
        <v>41833</v>
      </c>
      <c r="B90" s="7">
        <v>13034</v>
      </c>
      <c r="C90" s="7">
        <v>10320</v>
      </c>
      <c r="D90" s="7">
        <f t="shared" si="1"/>
        <v>2714</v>
      </c>
      <c r="F90" s="40"/>
    </row>
    <row r="91" spans="1:6" x14ac:dyDescent="0.2">
      <c r="A91" s="8">
        <v>41864</v>
      </c>
      <c r="B91" s="7">
        <v>11745</v>
      </c>
      <c r="C91" s="7">
        <v>9627</v>
      </c>
      <c r="D91" s="7">
        <f t="shared" si="1"/>
        <v>2118</v>
      </c>
      <c r="F91" s="40"/>
    </row>
    <row r="92" spans="1:6" x14ac:dyDescent="0.2">
      <c r="A92" s="8">
        <v>41895</v>
      </c>
      <c r="B92" s="7">
        <v>13125</v>
      </c>
      <c r="C92" s="7">
        <v>10879</v>
      </c>
      <c r="D92" s="7">
        <f t="shared" si="1"/>
        <v>2246</v>
      </c>
      <c r="F92" s="40"/>
    </row>
    <row r="93" spans="1:6" x14ac:dyDescent="0.2">
      <c r="A93" s="8">
        <v>41925</v>
      </c>
      <c r="B93" s="7">
        <v>14126</v>
      </c>
      <c r="C93" s="7">
        <v>11404</v>
      </c>
      <c r="D93" s="7">
        <f t="shared" si="1"/>
        <v>2722</v>
      </c>
      <c r="F93" s="40"/>
    </row>
    <row r="94" spans="1:6" x14ac:dyDescent="0.2">
      <c r="A94" s="8">
        <v>41956</v>
      </c>
      <c r="B94" s="7">
        <v>12851</v>
      </c>
      <c r="C94" s="7">
        <v>10421</v>
      </c>
      <c r="D94" s="7">
        <f t="shared" si="1"/>
        <v>2430</v>
      </c>
      <c r="F94" s="40"/>
    </row>
    <row r="95" spans="1:6" x14ac:dyDescent="0.2">
      <c r="A95" s="8">
        <v>41986</v>
      </c>
      <c r="B95" s="7">
        <v>9972</v>
      </c>
      <c r="C95" s="7">
        <v>7685</v>
      </c>
      <c r="D95" s="7">
        <f t="shared" si="1"/>
        <v>2287</v>
      </c>
      <c r="F95" s="40"/>
    </row>
    <row r="96" spans="1:6" x14ac:dyDescent="0.2">
      <c r="A96" s="8">
        <v>42017</v>
      </c>
      <c r="B96" s="7">
        <v>7321</v>
      </c>
      <c r="C96" s="7">
        <v>5346</v>
      </c>
      <c r="D96" s="7">
        <f t="shared" si="1"/>
        <v>1975</v>
      </c>
      <c r="F96" s="40"/>
    </row>
    <row r="97" spans="1:6" x14ac:dyDescent="0.2">
      <c r="A97" s="8">
        <v>42048</v>
      </c>
      <c r="B97" s="7">
        <v>7761</v>
      </c>
      <c r="C97" s="7">
        <v>5746</v>
      </c>
      <c r="D97" s="7">
        <f t="shared" si="1"/>
        <v>2015</v>
      </c>
      <c r="F97" s="40"/>
    </row>
    <row r="98" spans="1:6" x14ac:dyDescent="0.2">
      <c r="A98" s="8">
        <v>42076</v>
      </c>
      <c r="B98" s="7">
        <v>20351</v>
      </c>
      <c r="C98" s="7">
        <v>14815</v>
      </c>
      <c r="D98" s="7">
        <f t="shared" si="1"/>
        <v>5536</v>
      </c>
      <c r="F98" s="40"/>
    </row>
    <row r="99" spans="1:6" x14ac:dyDescent="0.2">
      <c r="A99" s="8">
        <v>42107</v>
      </c>
      <c r="B99" s="85">
        <v>11836</v>
      </c>
      <c r="C99" s="7">
        <v>9164</v>
      </c>
      <c r="D99" s="7">
        <f>B99-C99</f>
        <v>2672</v>
      </c>
      <c r="F99" s="40"/>
    </row>
    <row r="100" spans="1:6" x14ac:dyDescent="0.2">
      <c r="A100" s="8">
        <v>42137</v>
      </c>
      <c r="B100" s="85">
        <v>13737</v>
      </c>
      <c r="C100" s="7">
        <v>10831</v>
      </c>
      <c r="D100" s="7">
        <f>B100-C100</f>
        <v>2906</v>
      </c>
      <c r="F100" s="40"/>
    </row>
    <row r="101" spans="1:6" x14ac:dyDescent="0.2">
      <c r="A101" s="8">
        <v>42168</v>
      </c>
      <c r="B101" s="85">
        <v>12258</v>
      </c>
      <c r="C101" s="7">
        <v>10076</v>
      </c>
      <c r="D101" s="7">
        <f>B101-C101</f>
        <v>2182</v>
      </c>
      <c r="F101" s="40"/>
    </row>
    <row r="102" spans="1:6" x14ac:dyDescent="0.2">
      <c r="A102" s="8">
        <v>42198</v>
      </c>
      <c r="B102" s="85">
        <v>13272</v>
      </c>
      <c r="C102" s="7">
        <v>10508</v>
      </c>
      <c r="D102" s="7">
        <v>2764</v>
      </c>
      <c r="F102" s="40"/>
    </row>
    <row r="103" spans="1:6" x14ac:dyDescent="0.2">
      <c r="A103" s="8">
        <v>42229</v>
      </c>
      <c r="B103" s="85">
        <v>12585</v>
      </c>
      <c r="C103" s="7">
        <v>9807</v>
      </c>
      <c r="D103" s="7">
        <v>2778</v>
      </c>
      <c r="F103" s="40"/>
    </row>
    <row r="104" spans="1:6" x14ac:dyDescent="0.2">
      <c r="A104" s="8">
        <v>42260</v>
      </c>
      <c r="B104" s="85">
        <v>12032</v>
      </c>
      <c r="C104" s="7">
        <v>9142</v>
      </c>
      <c r="D104" s="7">
        <v>2890</v>
      </c>
      <c r="F104" s="40"/>
    </row>
    <row r="105" spans="1:6" x14ac:dyDescent="0.2">
      <c r="A105" s="8">
        <v>42290</v>
      </c>
      <c r="B105" s="85">
        <v>13606</v>
      </c>
      <c r="C105" s="7">
        <v>10575</v>
      </c>
      <c r="D105" s="7">
        <v>3031</v>
      </c>
      <c r="F105" s="40"/>
    </row>
    <row r="106" spans="1:6" x14ac:dyDescent="0.2">
      <c r="A106" s="8">
        <v>42321</v>
      </c>
      <c r="B106" s="85">
        <v>13095</v>
      </c>
      <c r="C106" s="7">
        <v>10329</v>
      </c>
      <c r="D106" s="7">
        <v>2766</v>
      </c>
      <c r="F106" s="40"/>
    </row>
    <row r="107" spans="1:6" x14ac:dyDescent="0.2">
      <c r="A107" s="8">
        <v>42351</v>
      </c>
      <c r="B107" s="85">
        <v>8370</v>
      </c>
      <c r="C107" s="7">
        <v>6625</v>
      </c>
      <c r="D107" s="7">
        <v>1745</v>
      </c>
      <c r="F107" s="40"/>
    </row>
    <row r="108" spans="1:6" x14ac:dyDescent="0.2">
      <c r="A108" s="8">
        <v>42382</v>
      </c>
      <c r="B108" s="85">
        <v>12528</v>
      </c>
      <c r="C108" s="7">
        <v>9465</v>
      </c>
      <c r="D108" s="7">
        <v>3063</v>
      </c>
      <c r="F108" s="40"/>
    </row>
    <row r="109" spans="1:6" x14ac:dyDescent="0.2">
      <c r="A109" s="38"/>
      <c r="B109" s="102" t="str">
        <f>B2</f>
        <v>Total Claims</v>
      </c>
      <c r="C109" s="102" t="str">
        <f>C2</f>
        <v>Urban Claims</v>
      </c>
      <c r="D109" s="102" t="str">
        <f>D2</f>
        <v>Rural Claims</v>
      </c>
    </row>
    <row r="110" spans="1:6" x14ac:dyDescent="0.2">
      <c r="A110" s="86" t="s">
        <v>21</v>
      </c>
      <c r="B110" s="9">
        <f>AVERAGE(B3:B11)</f>
        <v>9664.8888888888887</v>
      </c>
      <c r="C110" s="9">
        <f>AVERAGE(C3:C11)</f>
        <v>7479.1111111111113</v>
      </c>
      <c r="D110" s="9">
        <f>AVERAGE(D3:D11)</f>
        <v>2185.7777777777778</v>
      </c>
    </row>
    <row r="111" spans="1:6" x14ac:dyDescent="0.2">
      <c r="A111" s="86" t="s">
        <v>22</v>
      </c>
      <c r="B111" s="9">
        <f>AVERAGE(B12:B23)</f>
        <v>10723.916666666666</v>
      </c>
      <c r="C111" s="9">
        <f>AVERAGE(C12:C23)</f>
        <v>8509.0833333333339</v>
      </c>
      <c r="D111" s="9">
        <f>AVERAGE(D12:D23)</f>
        <v>2214.8333333333335</v>
      </c>
    </row>
    <row r="112" spans="1:6" x14ac:dyDescent="0.2">
      <c r="A112" s="86" t="s">
        <v>23</v>
      </c>
      <c r="B112" s="9">
        <f>AVERAGE(B24:B35)</f>
        <v>14938.166666666666</v>
      </c>
      <c r="C112" s="9">
        <f>AVERAGE(C24:C35)</f>
        <v>12014.583333333334</v>
      </c>
      <c r="D112" s="9">
        <f>AVERAGE(D24:D35)</f>
        <v>2923.5833333333335</v>
      </c>
    </row>
    <row r="113" spans="1:6" x14ac:dyDescent="0.2">
      <c r="A113" s="86" t="s">
        <v>45</v>
      </c>
      <c r="B113" s="9">
        <f>AVERAGE(B36:B47)</f>
        <v>10516.5</v>
      </c>
      <c r="C113" s="9">
        <f>AVERAGE(C36:C47)</f>
        <v>8502.9166666666661</v>
      </c>
      <c r="D113" s="9">
        <f>AVERAGE(D36:D47)</f>
        <v>2013.5833333333333</v>
      </c>
    </row>
    <row r="114" spans="1:6" x14ac:dyDescent="0.2">
      <c r="A114" s="86" t="s">
        <v>47</v>
      </c>
      <c r="B114" s="9">
        <f>AVERAGE(B48:B59)</f>
        <v>9531.25</v>
      </c>
      <c r="C114" s="9">
        <f>AVERAGE(C48:C59)</f>
        <v>7578.5</v>
      </c>
      <c r="D114" s="9">
        <f>AVERAGE(D48:D59)</f>
        <v>1952.75</v>
      </c>
    </row>
    <row r="115" spans="1:6" x14ac:dyDescent="0.2">
      <c r="A115" s="86" t="s">
        <v>49</v>
      </c>
      <c r="B115" s="9">
        <f>AVERAGE(B60:B71)</f>
        <v>8776.5833333333339</v>
      </c>
      <c r="C115" s="9">
        <f>AVERAGE(C60:C71)</f>
        <v>6853.083333333333</v>
      </c>
      <c r="D115" s="9">
        <f>AVERAGE(D60:D71)</f>
        <v>1923.5</v>
      </c>
    </row>
    <row r="116" spans="1:6" x14ac:dyDescent="0.2">
      <c r="A116" s="86" t="s">
        <v>52</v>
      </c>
      <c r="B116" s="9">
        <f>AVERAGE(B72:B83)</f>
        <v>12117.916666666666</v>
      </c>
      <c r="C116" s="9">
        <f>AVERAGE(C72:C83)</f>
        <v>9371.25</v>
      </c>
      <c r="D116" s="9">
        <f>AVERAGE(D72:D83)</f>
        <v>2746.6666666666665</v>
      </c>
      <c r="E116" s="38"/>
    </row>
    <row r="117" spans="1:6" x14ac:dyDescent="0.2">
      <c r="A117" s="86" t="s">
        <v>54</v>
      </c>
      <c r="B117" s="9">
        <f>AVERAGE(B84:B95)</f>
        <v>12194</v>
      </c>
      <c r="C117" s="9">
        <f>AVERAGE(C84:C95)</f>
        <v>9689.5</v>
      </c>
      <c r="D117" s="9">
        <f t="shared" ref="D117" si="2">AVERAGE(D84:D95)</f>
        <v>2504.5</v>
      </c>
      <c r="E117" s="38"/>
    </row>
    <row r="118" spans="1:6" x14ac:dyDescent="0.2">
      <c r="A118" s="86" t="s">
        <v>56</v>
      </c>
      <c r="B118" s="9">
        <f>AVERAGE(B95:B107)</f>
        <v>12015.076923076924</v>
      </c>
      <c r="C118" s="9">
        <f t="shared" ref="C118" si="3">AVERAGE(C95:C107)</f>
        <v>9280.6923076923085</v>
      </c>
      <c r="D118" s="9">
        <f>AVERAGE(D95:D107)</f>
        <v>2734.3846153846152</v>
      </c>
      <c r="E118" s="38"/>
    </row>
    <row r="119" spans="1:6" x14ac:dyDescent="0.2">
      <c r="A119" s="86" t="s">
        <v>59</v>
      </c>
      <c r="B119" s="9">
        <f>AVERAGE(B108)</f>
        <v>12528</v>
      </c>
      <c r="C119" s="9">
        <f t="shared" ref="C119:D119" si="4">AVERAGE(C108)</f>
        <v>9465</v>
      </c>
      <c r="D119" s="9">
        <f t="shared" si="4"/>
        <v>3063</v>
      </c>
      <c r="E119" s="38"/>
    </row>
    <row r="120" spans="1:6" x14ac:dyDescent="0.2">
      <c r="C120" s="38"/>
      <c r="F120" s="39"/>
    </row>
    <row r="121" spans="1:6" x14ac:dyDescent="0.2">
      <c r="A121" s="86" t="s">
        <v>24</v>
      </c>
      <c r="B121" s="15">
        <f>(B111-B110)/B110*100</f>
        <v>10.957474937919613</v>
      </c>
      <c r="C121" s="15">
        <f t="shared" ref="B121:D125" si="5">(C111-C110)/C110*100</f>
        <v>13.771318635607328</v>
      </c>
      <c r="D121" s="15">
        <f t="shared" si="5"/>
        <v>1.3293005286701958</v>
      </c>
    </row>
    <row r="122" spans="1:6" x14ac:dyDescent="0.2">
      <c r="A122" s="86" t="s">
        <v>25</v>
      </c>
      <c r="B122" s="15">
        <f t="shared" si="5"/>
        <v>39.29767575590386</v>
      </c>
      <c r="C122" s="15">
        <f t="shared" si="5"/>
        <v>41.197152062991506</v>
      </c>
      <c r="D122" s="15">
        <f t="shared" si="5"/>
        <v>32.000150500413874</v>
      </c>
    </row>
    <row r="123" spans="1:6" x14ac:dyDescent="0.2">
      <c r="A123" s="86" t="s">
        <v>46</v>
      </c>
      <c r="B123" s="15">
        <f t="shared" ref="B123:B126" si="6">(B113-B112)/B112*100</f>
        <v>-29.599794709301676</v>
      </c>
      <c r="C123" s="15">
        <f t="shared" si="5"/>
        <v>-29.228368302410274</v>
      </c>
      <c r="D123" s="15">
        <f t="shared" si="5"/>
        <v>-31.126186472080501</v>
      </c>
    </row>
    <row r="124" spans="1:6" x14ac:dyDescent="0.2">
      <c r="A124" s="86" t="s">
        <v>48</v>
      </c>
      <c r="B124" s="15">
        <f t="shared" si="6"/>
        <v>-9.3686112299719486</v>
      </c>
      <c r="C124" s="15">
        <f t="shared" si="5"/>
        <v>-10.871759690302341</v>
      </c>
      <c r="D124" s="15">
        <f t="shared" si="5"/>
        <v>-3.0211480362537726</v>
      </c>
    </row>
    <row r="125" spans="1:6" x14ac:dyDescent="0.2">
      <c r="A125" s="86" t="s">
        <v>50</v>
      </c>
      <c r="B125" s="15">
        <f t="shared" si="6"/>
        <v>-7.9178142076502676</v>
      </c>
      <c r="C125" s="15">
        <f t="shared" si="5"/>
        <v>-9.572034923357748</v>
      </c>
      <c r="D125" s="15">
        <f t="shared" si="5"/>
        <v>-1.4978875944181282</v>
      </c>
    </row>
    <row r="126" spans="1:6" x14ac:dyDescent="0.2">
      <c r="A126" s="86" t="s">
        <v>53</v>
      </c>
      <c r="B126" s="15">
        <f t="shared" si="6"/>
        <v>38.071003332731969</v>
      </c>
      <c r="C126" s="15">
        <f t="shared" ref="C126:D126" si="7">(C116-C115)/C115*100</f>
        <v>36.745017449566504</v>
      </c>
      <c r="D126" s="15">
        <f t="shared" si="7"/>
        <v>42.795251711290177</v>
      </c>
    </row>
    <row r="127" spans="1:6" x14ac:dyDescent="0.2">
      <c r="A127" s="86" t="s">
        <v>55</v>
      </c>
      <c r="B127" s="15">
        <f>(B117-B116)/B116*100</f>
        <v>0.62785819894784389</v>
      </c>
      <c r="C127" s="15">
        <f t="shared" ref="C127:D127" si="8">(C117-C116)/C116*100</f>
        <v>3.3960250766973452</v>
      </c>
      <c r="D127" s="15">
        <f t="shared" si="8"/>
        <v>-8.8167475728155296</v>
      </c>
    </row>
    <row r="128" spans="1:6" x14ac:dyDescent="0.2">
      <c r="A128" s="86" t="s">
        <v>57</v>
      </c>
      <c r="B128" s="15">
        <f>(B118-B117)/B117*100</f>
        <v>-1.4673042227577187</v>
      </c>
      <c r="C128" s="15">
        <f t="shared" ref="C128:D129" si="9">(C118-C117)/C117*100</f>
        <v>-4.2190793364744463</v>
      </c>
      <c r="D128" s="15">
        <f t="shared" si="9"/>
        <v>9.1788626625919445</v>
      </c>
    </row>
    <row r="129" spans="1:4" x14ac:dyDescent="0.2">
      <c r="A129" s="86" t="s">
        <v>60</v>
      </c>
      <c r="B129" s="15">
        <f>(B119-B118)/B118*100</f>
        <v>4.2689953647980676</v>
      </c>
      <c r="C129" s="15">
        <f t="shared" si="9"/>
        <v>1.9859261162545807</v>
      </c>
      <c r="D129" s="15">
        <f t="shared" si="9"/>
        <v>12.017891805215635</v>
      </c>
    </row>
  </sheetData>
  <mergeCells count="1">
    <mergeCell ref="A1:P1"/>
  </mergeCells>
  <phoneticPr fontId="0" type="noConversion"/>
  <conditionalFormatting sqref="B3:D108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8"/>
  <sheetViews>
    <sheetView workbookViewId="0">
      <selection sqref="A1:O1"/>
    </sheetView>
  </sheetViews>
  <sheetFormatPr defaultRowHeight="12.75" x14ac:dyDescent="0.2"/>
  <cols>
    <col min="1" max="1" width="17.5703125" bestFit="1" customWidth="1"/>
    <col min="2" max="2" width="22.85546875" style="5" customWidth="1"/>
    <col min="3" max="3" width="23" style="5" customWidth="1"/>
  </cols>
  <sheetData>
    <row r="1" spans="1:15" ht="24" thickBot="1" x14ac:dyDescent="0.4">
      <c r="A1" s="106" t="s">
        <v>26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8"/>
    </row>
    <row r="2" spans="1:15" ht="34.5" customHeight="1" thickBot="1" x14ac:dyDescent="0.25">
      <c r="B2" s="34" t="s">
        <v>27</v>
      </c>
      <c r="C2" s="35" t="s">
        <v>28</v>
      </c>
    </row>
    <row r="3" spans="1:15" x14ac:dyDescent="0.2">
      <c r="A3" s="8">
        <v>39173</v>
      </c>
      <c r="B3" s="14">
        <f>Stats!C3/Stats!B3*100</f>
        <v>77.517881306785227</v>
      </c>
      <c r="C3" s="14">
        <f>Stats!D3/Stats!B3*100</f>
        <v>22.482118693214769</v>
      </c>
    </row>
    <row r="4" spans="1:15" x14ac:dyDescent="0.2">
      <c r="A4" s="8">
        <v>39203</v>
      </c>
      <c r="B4" s="14">
        <f>Stats!C4/Stats!B4*100</f>
        <v>76.773119122257043</v>
      </c>
      <c r="C4" s="14">
        <f>Stats!D4/Stats!B4*100</f>
        <v>23.226880877742946</v>
      </c>
    </row>
    <row r="5" spans="1:15" x14ac:dyDescent="0.2">
      <c r="A5" s="8">
        <v>39234</v>
      </c>
      <c r="B5" s="14">
        <f>Stats!C5/Stats!B5*100</f>
        <v>77.241262873543818</v>
      </c>
      <c r="C5" s="14">
        <f>Stats!D5/Stats!B5*100</f>
        <v>22.75873712645619</v>
      </c>
    </row>
    <row r="6" spans="1:15" x14ac:dyDescent="0.2">
      <c r="A6" s="8">
        <v>39264</v>
      </c>
      <c r="B6" s="14">
        <f>Stats!C6/Stats!B6*100</f>
        <v>82.190693521182652</v>
      </c>
      <c r="C6" s="14">
        <f>Stats!D6/Stats!B6*100</f>
        <v>17.809306478817344</v>
      </c>
    </row>
    <row r="7" spans="1:15" x14ac:dyDescent="0.2">
      <c r="A7" s="8">
        <v>39295</v>
      </c>
      <c r="B7" s="14">
        <f>Stats!C7/Stats!B7*100</f>
        <v>72.997508009967959</v>
      </c>
      <c r="C7" s="14">
        <f>Stats!D7/Stats!B7*100</f>
        <v>27.002491990032041</v>
      </c>
    </row>
    <row r="8" spans="1:15" x14ac:dyDescent="0.2">
      <c r="A8" s="8">
        <v>39326</v>
      </c>
      <c r="B8" s="14">
        <f>Stats!C8/Stats!B8*100</f>
        <v>79.996278377372533</v>
      </c>
      <c r="C8" s="14">
        <f>Stats!D8/Stats!B8*100</f>
        <v>20.003721622627467</v>
      </c>
    </row>
    <row r="9" spans="1:15" x14ac:dyDescent="0.2">
      <c r="A9" s="8">
        <v>39356</v>
      </c>
      <c r="B9" s="14">
        <f>Stats!C9/Stats!B9*100</f>
        <v>77.293648358392147</v>
      </c>
      <c r="C9" s="14">
        <f>Stats!D9/Stats!B9*100</f>
        <v>22.706351641607856</v>
      </c>
    </row>
    <row r="10" spans="1:15" x14ac:dyDescent="0.2">
      <c r="A10" s="8">
        <v>39387</v>
      </c>
      <c r="B10" s="14">
        <f>Stats!C10/Stats!B10*100</f>
        <v>77.045308138286444</v>
      </c>
      <c r="C10" s="14">
        <f>Stats!D10/Stats!B10*100</f>
        <v>22.954691861713549</v>
      </c>
    </row>
    <row r="11" spans="1:15" x14ac:dyDescent="0.2">
      <c r="A11" s="8">
        <v>39417</v>
      </c>
      <c r="B11" s="14">
        <f>Stats!C11/Stats!B11*100</f>
        <v>75.515877258633594</v>
      </c>
      <c r="C11" s="14">
        <f>Stats!D11/Stats!B11*100</f>
        <v>24.484122741366406</v>
      </c>
    </row>
    <row r="12" spans="1:15" x14ac:dyDescent="0.2">
      <c r="A12" s="8">
        <v>39448</v>
      </c>
      <c r="B12" s="14">
        <f>Stats!C12/Stats!B12*100</f>
        <v>72.494871390247752</v>
      </c>
      <c r="C12" s="14">
        <f>Stats!D12/Stats!B12*100</f>
        <v>27.505128609752248</v>
      </c>
    </row>
    <row r="13" spans="1:15" x14ac:dyDescent="0.2">
      <c r="A13" s="8">
        <v>39479</v>
      </c>
      <c r="B13" s="14">
        <f>Stats!C13/Stats!B13*100</f>
        <v>82.421688662744472</v>
      </c>
      <c r="C13" s="14">
        <f>Stats!D13/Stats!B13*100</f>
        <v>17.578311337255524</v>
      </c>
    </row>
    <row r="14" spans="1:15" x14ac:dyDescent="0.2">
      <c r="A14" s="8">
        <v>39508</v>
      </c>
      <c r="B14" s="14">
        <f>Stats!C14/Stats!B14*100</f>
        <v>79.851463521188293</v>
      </c>
      <c r="C14" s="14">
        <f>Stats!D14/Stats!B14*100</f>
        <v>20.148536478811707</v>
      </c>
    </row>
    <row r="15" spans="1:15" x14ac:dyDescent="0.2">
      <c r="A15" s="8">
        <v>39539</v>
      </c>
      <c r="B15" s="14">
        <f>Stats!C15/Stats!B15*100</f>
        <v>78.780989498755005</v>
      </c>
      <c r="C15" s="14">
        <f>Stats!D15/Stats!B15*100</f>
        <v>21.219010501244991</v>
      </c>
    </row>
    <row r="16" spans="1:15" x14ac:dyDescent="0.2">
      <c r="A16" s="8">
        <v>39569</v>
      </c>
      <c r="B16" s="14">
        <f>Stats!C16/Stats!B16*100</f>
        <v>78.812364934698863</v>
      </c>
      <c r="C16" s="14">
        <f>Stats!D16/Stats!B16*100</f>
        <v>21.187635065301137</v>
      </c>
    </row>
    <row r="17" spans="1:3" x14ac:dyDescent="0.2">
      <c r="A17" s="8">
        <v>39600</v>
      </c>
      <c r="B17" s="14">
        <f>Stats!C17/Stats!B17*100</f>
        <v>81.305881387909125</v>
      </c>
      <c r="C17" s="14">
        <f>Stats!D17/Stats!B17*100</f>
        <v>18.694118612090886</v>
      </c>
    </row>
    <row r="18" spans="1:3" x14ac:dyDescent="0.2">
      <c r="A18" s="8">
        <v>39630</v>
      </c>
      <c r="B18" s="14">
        <f>Stats!C18/Stats!B18*100</f>
        <v>77.876362233580863</v>
      </c>
      <c r="C18" s="14">
        <f>Stats!D18/Stats!B18*100</f>
        <v>22.123637766419137</v>
      </c>
    </row>
    <row r="19" spans="1:3" x14ac:dyDescent="0.2">
      <c r="A19" s="8">
        <v>39661</v>
      </c>
      <c r="B19" s="14">
        <f>Stats!C19/Stats!B19*100</f>
        <v>79.225215433584353</v>
      </c>
      <c r="C19" s="14">
        <f>Stats!D19/Stats!B19*100</f>
        <v>20.774784566415651</v>
      </c>
    </row>
    <row r="20" spans="1:3" x14ac:dyDescent="0.2">
      <c r="A20" s="8">
        <v>39692</v>
      </c>
      <c r="B20" s="14">
        <f>Stats!C20/Stats!B20*100</f>
        <v>80.634272008528029</v>
      </c>
      <c r="C20" s="14">
        <f>Stats!D20/Stats!B20*100</f>
        <v>19.365727991471974</v>
      </c>
    </row>
    <row r="21" spans="1:3" x14ac:dyDescent="0.2">
      <c r="A21" s="8">
        <v>39722</v>
      </c>
      <c r="B21" s="14">
        <f>Stats!C21/Stats!B21*100</f>
        <v>76.966955153422504</v>
      </c>
      <c r="C21" s="14">
        <f>Stats!D21/Stats!B21*100</f>
        <v>23.033044846577496</v>
      </c>
    </row>
    <row r="22" spans="1:3" x14ac:dyDescent="0.2">
      <c r="A22" s="8">
        <v>39753</v>
      </c>
      <c r="B22" s="14">
        <f>Stats!C22/Stats!B22*100</f>
        <v>78.960686850429283</v>
      </c>
      <c r="C22" s="14">
        <f>Stats!D22/Stats!B22*100</f>
        <v>21.039313149570717</v>
      </c>
    </row>
    <row r="23" spans="1:3" x14ac:dyDescent="0.2">
      <c r="A23" s="8">
        <v>39783</v>
      </c>
      <c r="B23" s="14">
        <f>Stats!C23/Stats!B23*100</f>
        <v>80.943324457968814</v>
      </c>
      <c r="C23" s="14">
        <f>Stats!D23/Stats!B23*100</f>
        <v>19.05667554203119</v>
      </c>
    </row>
    <row r="24" spans="1:3" x14ac:dyDescent="0.2">
      <c r="A24" s="8">
        <v>39814</v>
      </c>
      <c r="B24" s="14">
        <f>Stats!C24/Stats!B24*100</f>
        <v>79.941690962099116</v>
      </c>
      <c r="C24" s="14">
        <f>Stats!D24/Stats!B24*100</f>
        <v>20.058309037900873</v>
      </c>
    </row>
    <row r="25" spans="1:3" x14ac:dyDescent="0.2">
      <c r="A25" s="8">
        <v>39845</v>
      </c>
      <c r="B25" s="14">
        <f>Stats!C25/Stats!B25*100</f>
        <v>79.966122574684334</v>
      </c>
      <c r="C25" s="14">
        <f>Stats!D25/Stats!B25*100</f>
        <v>20.033877425315676</v>
      </c>
    </row>
    <row r="26" spans="1:3" x14ac:dyDescent="0.2">
      <c r="A26" s="8">
        <v>39873</v>
      </c>
      <c r="B26" s="14">
        <f>Stats!C26/Stats!B26*100</f>
        <v>80.010928961748633</v>
      </c>
      <c r="C26" s="14">
        <f>Stats!D26/Stats!B26*100</f>
        <v>19.989071038251367</v>
      </c>
    </row>
    <row r="27" spans="1:3" x14ac:dyDescent="0.2">
      <c r="A27" s="8">
        <v>39904</v>
      </c>
      <c r="B27" s="14">
        <f>Stats!C27/Stats!B27*100</f>
        <v>80.88080477248802</v>
      </c>
      <c r="C27" s="14">
        <f>Stats!D27/Stats!B27*100</f>
        <v>19.119195227511991</v>
      </c>
    </row>
    <row r="28" spans="1:3" x14ac:dyDescent="0.2">
      <c r="A28" s="8">
        <v>39934</v>
      </c>
      <c r="B28" s="14">
        <f>Stats!C28/Stats!B28*100</f>
        <v>80.207128852244736</v>
      </c>
      <c r="C28" s="14">
        <f>Stats!D28/Stats!B28*100</f>
        <v>19.792871147755267</v>
      </c>
    </row>
    <row r="29" spans="1:3" x14ac:dyDescent="0.2">
      <c r="A29" s="8">
        <v>39965</v>
      </c>
      <c r="B29" s="14">
        <f>Stats!C29/Stats!B29*100</f>
        <v>80.205516495402918</v>
      </c>
      <c r="C29" s="14">
        <f>Stats!D29/Stats!B29*100</f>
        <v>19.794483504597078</v>
      </c>
    </row>
    <row r="30" spans="1:3" x14ac:dyDescent="0.2">
      <c r="A30" s="8">
        <v>39995</v>
      </c>
      <c r="B30" s="14">
        <f>Stats!C30/Stats!B30*100</f>
        <v>83.970196185658622</v>
      </c>
      <c r="C30" s="14">
        <f>Stats!D30/Stats!B30*100</f>
        <v>16.029803814341374</v>
      </c>
    </row>
    <row r="31" spans="1:3" x14ac:dyDescent="0.2">
      <c r="A31" s="8">
        <v>40026</v>
      </c>
      <c r="B31" s="14">
        <f>Stats!C31/Stats!B31*100</f>
        <v>80.881575967997591</v>
      </c>
      <c r="C31" s="14">
        <f>Stats!D31/Stats!B31*100</f>
        <v>19.118424032002416</v>
      </c>
    </row>
    <row r="32" spans="1:3" x14ac:dyDescent="0.2">
      <c r="A32" s="8">
        <v>40057</v>
      </c>
      <c r="B32" s="14">
        <f>Stats!C32/Stats!B32*100</f>
        <v>77.711157455682994</v>
      </c>
      <c r="C32" s="14">
        <f>Stats!D32/Stats!B32*100</f>
        <v>22.288842544316996</v>
      </c>
    </row>
    <row r="33" spans="1:3" x14ac:dyDescent="0.2">
      <c r="A33" s="8">
        <v>40087</v>
      </c>
      <c r="B33" s="14">
        <f>Stats!C33/Stats!B33*100</f>
        <v>84.518348623853214</v>
      </c>
      <c r="C33" s="14">
        <f>Stats!D33/Stats!B33*100</f>
        <v>15.481651376146788</v>
      </c>
    </row>
    <row r="34" spans="1:3" x14ac:dyDescent="0.2">
      <c r="A34" s="8">
        <v>40118</v>
      </c>
      <c r="B34" s="14">
        <f>Stats!C34/Stats!B34*100</f>
        <v>83.444316877152701</v>
      </c>
      <c r="C34" s="14">
        <f>Stats!D34/Stats!B34*100</f>
        <v>16.555683122847302</v>
      </c>
    </row>
    <row r="35" spans="1:3" x14ac:dyDescent="0.2">
      <c r="A35" s="8">
        <v>40148</v>
      </c>
      <c r="B35" s="14">
        <f>Stats!C35/Stats!B35*100</f>
        <v>72.251679038529517</v>
      </c>
      <c r="C35" s="14">
        <f>Stats!D35/Stats!B35*100</f>
        <v>27.748320961470483</v>
      </c>
    </row>
    <row r="36" spans="1:3" x14ac:dyDescent="0.2">
      <c r="A36" s="8">
        <v>40179</v>
      </c>
      <c r="B36" s="14">
        <f>Stats!C36/Stats!B36*100</f>
        <v>80.592614432077838</v>
      </c>
      <c r="C36" s="14">
        <f>Stats!D36/Stats!B36*100</f>
        <v>19.407385567922162</v>
      </c>
    </row>
    <row r="37" spans="1:3" x14ac:dyDescent="0.2">
      <c r="A37" s="8">
        <v>40210</v>
      </c>
      <c r="B37" s="14">
        <f>Stats!C37/Stats!B37*100</f>
        <v>83.099620216184633</v>
      </c>
      <c r="C37" s="14">
        <f>Stats!D37/Stats!B37*100</f>
        <v>16.900379783815367</v>
      </c>
    </row>
    <row r="38" spans="1:3" x14ac:dyDescent="0.2">
      <c r="A38" s="8">
        <v>40238</v>
      </c>
      <c r="B38" s="14">
        <f>Stats!C38/Stats!B38*100</f>
        <v>80.612244897959187</v>
      </c>
      <c r="C38" s="14">
        <f>Stats!D38/Stats!B38*100</f>
        <v>19.387755102040817</v>
      </c>
    </row>
    <row r="39" spans="1:3" x14ac:dyDescent="0.2">
      <c r="A39" s="8">
        <v>40269</v>
      </c>
      <c r="B39" s="14">
        <f>Stats!C39/Stats!B39*100</f>
        <v>80.745532963647577</v>
      </c>
      <c r="C39" s="14">
        <f>Stats!D39/Stats!B39*100</f>
        <v>19.254467036352434</v>
      </c>
    </row>
    <row r="40" spans="1:3" x14ac:dyDescent="0.2">
      <c r="A40" s="8">
        <v>40299</v>
      </c>
      <c r="B40" s="14">
        <f>Stats!C40/Stats!B40*100</f>
        <v>83.522884882108187</v>
      </c>
      <c r="C40" s="14">
        <f>Stats!D40/Stats!B40*100</f>
        <v>16.477115117891817</v>
      </c>
    </row>
    <row r="41" spans="1:3" x14ac:dyDescent="0.2">
      <c r="A41" s="8">
        <v>40330</v>
      </c>
      <c r="B41" s="14">
        <f>Stats!C41/Stats!B41*100</f>
        <v>78.754931203694795</v>
      </c>
      <c r="C41" s="14">
        <f>Stats!D41/Stats!B41*100</f>
        <v>21.245068796305205</v>
      </c>
    </row>
    <row r="42" spans="1:3" x14ac:dyDescent="0.2">
      <c r="A42" s="8">
        <v>40360</v>
      </c>
      <c r="B42" s="14">
        <f>Stats!C42/Stats!B42*100</f>
        <v>77.610503282275715</v>
      </c>
      <c r="C42" s="14">
        <f>Stats!D42/Stats!B42*100</f>
        <v>22.389496717724288</v>
      </c>
    </row>
    <row r="43" spans="1:3" x14ac:dyDescent="0.2">
      <c r="A43" s="8">
        <v>40391</v>
      </c>
      <c r="B43" s="14">
        <f>Stats!C43/Stats!B43*100</f>
        <v>75.588865096359754</v>
      </c>
      <c r="C43" s="14">
        <f>Stats!D43/Stats!B43*100</f>
        <v>24.411134903640257</v>
      </c>
    </row>
    <row r="44" spans="1:3" x14ac:dyDescent="0.2">
      <c r="A44" s="8">
        <v>40422</v>
      </c>
      <c r="B44" s="14">
        <f>Stats!C44/Stats!B44*100</f>
        <v>84.151233250832121</v>
      </c>
      <c r="C44" s="14">
        <f>Stats!D44/Stats!B44*100</f>
        <v>15.848766749167876</v>
      </c>
    </row>
    <row r="45" spans="1:3" x14ac:dyDescent="0.2">
      <c r="A45" s="8">
        <v>40452</v>
      </c>
      <c r="B45" s="14">
        <f>Stats!C45/Stats!B45*100</f>
        <v>79.184374717424717</v>
      </c>
      <c r="C45" s="14">
        <f>Stats!D45/Stats!B45*100</f>
        <v>20.815625282575279</v>
      </c>
    </row>
    <row r="46" spans="1:3" x14ac:dyDescent="0.2">
      <c r="A46" s="8">
        <v>40483</v>
      </c>
      <c r="B46" s="14">
        <f>Stats!C46/Stats!B46*100</f>
        <v>83.145953610857887</v>
      </c>
      <c r="C46" s="14">
        <f>Stats!D46/Stats!B46*100</f>
        <v>16.854046389142106</v>
      </c>
    </row>
    <row r="47" spans="1:3" x14ac:dyDescent="0.2">
      <c r="A47" s="8">
        <v>40513</v>
      </c>
      <c r="B47" s="14">
        <f>Stats!C47/Stats!B47*100</f>
        <v>79.267791032496916</v>
      </c>
      <c r="C47" s="14">
        <f>Stats!D47/Stats!B47*100</f>
        <v>20.732208967503084</v>
      </c>
    </row>
    <row r="48" spans="1:3" x14ac:dyDescent="0.2">
      <c r="A48" s="8">
        <v>40544</v>
      </c>
      <c r="B48" s="14">
        <f>Stats!C48/Stats!B48*100</f>
        <v>81.854249321361451</v>
      </c>
      <c r="C48" s="14">
        <f>Stats!D48/Stats!B48*100</f>
        <v>18.145750678638546</v>
      </c>
    </row>
    <row r="49" spans="1:3" x14ac:dyDescent="0.2">
      <c r="A49" s="8">
        <v>40575</v>
      </c>
      <c r="B49" s="14">
        <f>Stats!C49/Stats!B49*100</f>
        <v>80.337135358837187</v>
      </c>
      <c r="C49" s="14">
        <f>Stats!D49/Stats!B49*100</f>
        <v>19.662864641162813</v>
      </c>
    </row>
    <row r="50" spans="1:3" x14ac:dyDescent="0.2">
      <c r="A50" s="8">
        <v>40603</v>
      </c>
      <c r="B50" s="14">
        <f>Stats!C50/Stats!B50*100</f>
        <v>80.262135922330103</v>
      </c>
      <c r="C50" s="14">
        <f>Stats!D50/Stats!B50*100</f>
        <v>19.737864077669904</v>
      </c>
    </row>
    <row r="51" spans="1:3" x14ac:dyDescent="0.2">
      <c r="A51" s="8">
        <v>40634</v>
      </c>
      <c r="B51" s="14">
        <f>Stats!C51/Stats!B51*100</f>
        <v>83.949548658340547</v>
      </c>
      <c r="C51" s="14">
        <f>Stats!D51/Stats!B51*100</f>
        <v>16.050451341659453</v>
      </c>
    </row>
    <row r="52" spans="1:3" x14ac:dyDescent="0.2">
      <c r="A52" s="8">
        <v>40664</v>
      </c>
      <c r="B52" s="14">
        <f>Stats!C52/Stats!B52*100</f>
        <v>80.959615141157101</v>
      </c>
      <c r="C52" s="14">
        <f>Stats!D52/Stats!B52*100</f>
        <v>19.040384858842891</v>
      </c>
    </row>
    <row r="53" spans="1:3" x14ac:dyDescent="0.2">
      <c r="A53" s="8">
        <v>40695</v>
      </c>
      <c r="B53" s="14">
        <f>Stats!C53/Stats!B53*100</f>
        <v>82.309754107912838</v>
      </c>
      <c r="C53" s="14">
        <f>Stats!D53/Stats!B53*100</f>
        <v>17.690245892087169</v>
      </c>
    </row>
    <row r="54" spans="1:3" x14ac:dyDescent="0.2">
      <c r="A54" s="8">
        <v>40725</v>
      </c>
      <c r="B54" s="14">
        <f>Stats!C54/Stats!B54*100</f>
        <v>70.406591198338802</v>
      </c>
      <c r="C54" s="14">
        <f>Stats!D54/Stats!B54*100</f>
        <v>29.593408801661198</v>
      </c>
    </row>
    <row r="55" spans="1:3" x14ac:dyDescent="0.2">
      <c r="A55" s="8">
        <v>40756</v>
      </c>
      <c r="B55" s="14">
        <f>Stats!C55/Stats!B55*100</f>
        <v>82.623705408515534</v>
      </c>
      <c r="C55" s="14">
        <f>Stats!D55/Stats!B55*100</f>
        <v>17.376294591484466</v>
      </c>
    </row>
    <row r="56" spans="1:3" x14ac:dyDescent="0.2">
      <c r="A56" s="8">
        <v>40787</v>
      </c>
      <c r="B56" s="14">
        <f>Stats!C56/Stats!B56*100</f>
        <v>80.915473693808707</v>
      </c>
      <c r="C56" s="14">
        <f>Stats!D56/Stats!B56*100</f>
        <v>19.0845263061913</v>
      </c>
    </row>
    <row r="57" spans="1:3" x14ac:dyDescent="0.2">
      <c r="A57" s="8">
        <v>40817</v>
      </c>
      <c r="B57" s="14">
        <f>Stats!C57/Stats!B57*100</f>
        <v>77.251240841408659</v>
      </c>
      <c r="C57" s="14">
        <f>Stats!D57/Stats!B57*100</f>
        <v>22.748759158591351</v>
      </c>
    </row>
    <row r="58" spans="1:3" x14ac:dyDescent="0.2">
      <c r="A58" s="8">
        <v>40848</v>
      </c>
      <c r="B58" s="14">
        <f>Stats!C58/Stats!B58*100</f>
        <v>78.957100591715985</v>
      </c>
      <c r="C58" s="14">
        <f>Stats!D58/Stats!B58*100</f>
        <v>21.042899408284025</v>
      </c>
    </row>
    <row r="59" spans="1:3" x14ac:dyDescent="0.2">
      <c r="A59" s="8">
        <v>40878</v>
      </c>
      <c r="B59" s="14">
        <f>Stats!C59/Stats!B59*100</f>
        <v>79.411764705882348</v>
      </c>
      <c r="C59" s="14">
        <f>Stats!D59/Stats!B59*100</f>
        <v>20.588235294117645</v>
      </c>
    </row>
    <row r="60" spans="1:3" x14ac:dyDescent="0.2">
      <c r="A60" s="8">
        <v>40909</v>
      </c>
      <c r="B60" s="14">
        <f>Stats!C60/Stats!B60*100</f>
        <v>80.837912087912088</v>
      </c>
      <c r="C60" s="14">
        <f>Stats!D60/Stats!B60*100</f>
        <v>19.162087912087912</v>
      </c>
    </row>
    <row r="61" spans="1:3" x14ac:dyDescent="0.2">
      <c r="A61" s="8">
        <v>40940</v>
      </c>
      <c r="B61" s="14">
        <f>Stats!C61/Stats!B61*100</f>
        <v>78.911417109400418</v>
      </c>
      <c r="C61" s="14">
        <f>Stats!D61/Stats!B61*100</f>
        <v>21.088582890599589</v>
      </c>
    </row>
    <row r="62" spans="1:3" x14ac:dyDescent="0.2">
      <c r="A62" s="8">
        <v>40969</v>
      </c>
      <c r="B62" s="14">
        <f>Stats!C62/Stats!B62*100</f>
        <v>78.929188255613127</v>
      </c>
      <c r="C62" s="14">
        <f>Stats!D62/Stats!B62*100</f>
        <v>21.070811744386873</v>
      </c>
    </row>
    <row r="63" spans="1:3" x14ac:dyDescent="0.2">
      <c r="A63" s="8">
        <v>41000</v>
      </c>
      <c r="B63" s="14">
        <f>Stats!C63/Stats!B63*100</f>
        <v>78.991130820399107</v>
      </c>
      <c r="C63" s="14">
        <f>Stats!D63/Stats!B63*100</f>
        <v>21.008869179600886</v>
      </c>
    </row>
    <row r="64" spans="1:3" x14ac:dyDescent="0.2">
      <c r="A64" s="8">
        <v>41030</v>
      </c>
      <c r="B64" s="14">
        <f>Stats!C64/Stats!B64*100</f>
        <v>77.561427909133045</v>
      </c>
      <c r="C64" s="14">
        <f>Stats!D64/Stats!B64*100</f>
        <v>22.438572090866945</v>
      </c>
    </row>
    <row r="65" spans="1:3" x14ac:dyDescent="0.2">
      <c r="A65" s="8">
        <v>41061</v>
      </c>
      <c r="B65" s="14">
        <f>Stats!C65/Stats!B65*100</f>
        <v>79.370973026100259</v>
      </c>
      <c r="C65" s="14">
        <f>Stats!D65/Stats!B65*100</f>
        <v>20.629026973899752</v>
      </c>
    </row>
    <row r="66" spans="1:3" x14ac:dyDescent="0.2">
      <c r="A66" s="8">
        <v>41091</v>
      </c>
      <c r="B66" s="14">
        <f>Stats!C66/Stats!B66*100</f>
        <v>77.730170341728495</v>
      </c>
      <c r="C66" s="14">
        <f>Stats!D66/Stats!B66*100</f>
        <v>22.269829658271501</v>
      </c>
    </row>
    <row r="67" spans="1:3" x14ac:dyDescent="0.2">
      <c r="A67" s="8">
        <v>41122</v>
      </c>
      <c r="B67" s="14">
        <f>Stats!C67/Stats!B67*100</f>
        <v>74.335338637686789</v>
      </c>
      <c r="C67" s="14">
        <f>Stats!D67/Stats!B67*100</f>
        <v>25.664661362313218</v>
      </c>
    </row>
    <row r="68" spans="1:3" x14ac:dyDescent="0.2">
      <c r="A68" s="8">
        <v>41153</v>
      </c>
      <c r="B68" s="14">
        <f>Stats!C68/Stats!B68*100</f>
        <v>79.975579975579976</v>
      </c>
      <c r="C68" s="14">
        <f>Stats!D68/Stats!B68*100</f>
        <v>20.024420024420024</v>
      </c>
    </row>
    <row r="69" spans="1:3" x14ac:dyDescent="0.2">
      <c r="A69" s="8">
        <v>41183</v>
      </c>
      <c r="B69" s="14">
        <f>Stats!C69/Stats!B69*100</f>
        <v>77.138557703437897</v>
      </c>
      <c r="C69" s="14">
        <f>Stats!D69/Stats!B69*100</f>
        <v>22.8614422965621</v>
      </c>
    </row>
    <row r="70" spans="1:3" x14ac:dyDescent="0.2">
      <c r="A70" s="8">
        <v>41214</v>
      </c>
      <c r="B70" s="14">
        <f>Stats!C70/Stats!B70*100</f>
        <v>77.379883251010327</v>
      </c>
      <c r="C70" s="14">
        <f>Stats!D70/Stats!B70*100</f>
        <v>22.620116748989673</v>
      </c>
    </row>
    <row r="71" spans="1:3" x14ac:dyDescent="0.2">
      <c r="A71" s="8">
        <v>41244</v>
      </c>
      <c r="B71" s="14">
        <f>Stats!C71/Stats!B71*100</f>
        <v>75.079264426125562</v>
      </c>
      <c r="C71" s="14">
        <f>Stats!D71/Stats!B71*100</f>
        <v>24.920735573874445</v>
      </c>
    </row>
    <row r="72" spans="1:3" x14ac:dyDescent="0.2">
      <c r="A72" s="8">
        <v>41275</v>
      </c>
      <c r="B72" s="14">
        <f>Stats!C72/Stats!B72*100</f>
        <v>76.061867001648736</v>
      </c>
      <c r="C72" s="14">
        <f>Stats!D72/Stats!B72*100</f>
        <v>23.938132998351261</v>
      </c>
    </row>
    <row r="73" spans="1:3" x14ac:dyDescent="0.2">
      <c r="A73" s="8">
        <v>41306</v>
      </c>
      <c r="B73" s="14">
        <f>Stats!C73/Stats!B73*100</f>
        <v>78.280542986425345</v>
      </c>
      <c r="C73" s="14">
        <f>Stats!D73/Stats!B73*100</f>
        <v>21.719457013574662</v>
      </c>
    </row>
    <row r="74" spans="1:3" x14ac:dyDescent="0.2">
      <c r="A74" s="8">
        <v>41334</v>
      </c>
      <c r="B74" s="14">
        <f>Stats!C74/Stats!B74*100</f>
        <v>78.3553013346597</v>
      </c>
      <c r="C74" s="14">
        <f>Stats!D74/Stats!B74*100</f>
        <v>21.644698665340297</v>
      </c>
    </row>
    <row r="75" spans="1:3" x14ac:dyDescent="0.2">
      <c r="A75" s="8">
        <v>41365</v>
      </c>
      <c r="B75" s="14">
        <f>Stats!C75/Stats!B75*100</f>
        <v>72.822409316232594</v>
      </c>
      <c r="C75" s="14">
        <f>Stats!D75/Stats!B75*100</f>
        <v>27.177590683767409</v>
      </c>
    </row>
    <row r="76" spans="1:3" x14ac:dyDescent="0.2">
      <c r="A76" s="8">
        <v>41395</v>
      </c>
      <c r="B76" s="14">
        <f>Stats!C76/Stats!B76*100</f>
        <v>76.655974338412193</v>
      </c>
      <c r="C76" s="14">
        <f>Stats!D76/Stats!B76*100</f>
        <v>23.344025661587811</v>
      </c>
    </row>
    <row r="77" spans="1:3" x14ac:dyDescent="0.2">
      <c r="A77" s="8">
        <v>41426</v>
      </c>
      <c r="B77" s="14">
        <f>Stats!C77/Stats!B77*100</f>
        <v>76.484061843863344</v>
      </c>
      <c r="C77" s="14">
        <f>Stats!D77/Stats!B77*100</f>
        <v>23.515938156136666</v>
      </c>
    </row>
    <row r="78" spans="1:3" x14ac:dyDescent="0.2">
      <c r="A78" s="8">
        <v>41456</v>
      </c>
      <c r="B78" s="14">
        <f>Stats!C78/Stats!B78*100</f>
        <v>78.539600402472331</v>
      </c>
      <c r="C78" s="14">
        <f>Stats!D78/Stats!B78*100</f>
        <v>21.460399597527672</v>
      </c>
    </row>
    <row r="79" spans="1:3" x14ac:dyDescent="0.2">
      <c r="A79" s="8">
        <v>41487</v>
      </c>
      <c r="B79" s="14">
        <f>Stats!C79/Stats!B79*100</f>
        <v>77.458911692071879</v>
      </c>
      <c r="C79" s="14">
        <f>Stats!D79/Stats!B79*100</f>
        <v>22.541088307928128</v>
      </c>
    </row>
    <row r="80" spans="1:3" x14ac:dyDescent="0.2">
      <c r="A80" s="8">
        <v>41518</v>
      </c>
      <c r="B80" s="14">
        <f>Stats!C80/Stats!B80*100</f>
        <v>79.769161993009831</v>
      </c>
      <c r="C80" s="14">
        <f>Stats!D80/Stats!B80*100</f>
        <v>20.230838006990165</v>
      </c>
    </row>
    <row r="81" spans="1:3" x14ac:dyDescent="0.2">
      <c r="A81" s="8">
        <v>41548</v>
      </c>
      <c r="B81" s="14">
        <f>Stats!C81/Stats!B81*100</f>
        <v>77.356952268010673</v>
      </c>
      <c r="C81" s="14">
        <f>Stats!D81/Stats!B81*100</f>
        <v>22.643047731989327</v>
      </c>
    </row>
    <row r="82" spans="1:3" x14ac:dyDescent="0.2">
      <c r="A82" s="8">
        <v>41579</v>
      </c>
      <c r="B82" s="14">
        <f>Stats!C82/Stats!B82*100</f>
        <v>80.415719389412146</v>
      </c>
      <c r="C82" s="14">
        <f>Stats!D82/Stats!B82*100</f>
        <v>19.584280610587854</v>
      </c>
    </row>
    <row r="83" spans="1:3" x14ac:dyDescent="0.2">
      <c r="A83" s="8">
        <v>41609</v>
      </c>
      <c r="B83" s="14">
        <f>Stats!C83/Stats!B83*100</f>
        <v>75.185390149418936</v>
      </c>
      <c r="C83" s="14">
        <f>Stats!D83/Stats!B83*100</f>
        <v>24.814609850581075</v>
      </c>
    </row>
    <row r="84" spans="1:3" x14ac:dyDescent="0.2">
      <c r="A84" s="8">
        <v>41640</v>
      </c>
      <c r="B84" s="14">
        <f>Stats!C84/Stats!B84*100</f>
        <v>77.048070412999323</v>
      </c>
      <c r="C84" s="14">
        <f>Stats!D84/Stats!B84*100</f>
        <v>22.951929587000677</v>
      </c>
    </row>
    <row r="85" spans="1:3" x14ac:dyDescent="0.2">
      <c r="A85" s="8">
        <v>41671</v>
      </c>
      <c r="B85" s="14">
        <f>Stats!C85/Stats!B85*100</f>
        <v>79.498189778563614</v>
      </c>
      <c r="C85" s="14">
        <f>Stats!D85/Stats!B85*100</f>
        <v>20.50181022143639</v>
      </c>
    </row>
    <row r="86" spans="1:3" x14ac:dyDescent="0.2">
      <c r="A86" s="8">
        <v>41699</v>
      </c>
      <c r="B86" s="14">
        <f>Stats!C86/Stats!B86*100</f>
        <v>75.900439238653007</v>
      </c>
      <c r="C86" s="14">
        <f>Stats!D86/Stats!B86*100</f>
        <v>24.099560761347</v>
      </c>
    </row>
    <row r="87" spans="1:3" x14ac:dyDescent="0.2">
      <c r="A87" s="8">
        <v>41730</v>
      </c>
      <c r="B87" s="14">
        <f>Stats!C87/Stats!B87*100</f>
        <v>77.048906693373397</v>
      </c>
      <c r="C87" s="14">
        <f>Stats!D87/Stats!B87*100</f>
        <v>22.951093306626607</v>
      </c>
    </row>
    <row r="88" spans="1:3" x14ac:dyDescent="0.2">
      <c r="A88" s="8">
        <v>41760</v>
      </c>
      <c r="B88" s="14">
        <f>Stats!C88/Stats!B88*100</f>
        <v>81.465555854161067</v>
      </c>
      <c r="C88" s="14">
        <f>Stats!D88/Stats!B88*100</f>
        <v>18.534444145838933</v>
      </c>
    </row>
    <row r="89" spans="1:3" x14ac:dyDescent="0.2">
      <c r="A89" s="8">
        <v>41791</v>
      </c>
      <c r="B89" s="14">
        <f>Stats!C89/Stats!B89*100</f>
        <v>78.80748382584369</v>
      </c>
      <c r="C89" s="14">
        <f>Stats!D89/Stats!B89*100</f>
        <v>21.192516174156321</v>
      </c>
    </row>
    <row r="90" spans="1:3" x14ac:dyDescent="0.2">
      <c r="A90" s="8">
        <v>41821</v>
      </c>
      <c r="B90" s="14">
        <f>Stats!C90/Stats!B90*100</f>
        <v>79.177535675924503</v>
      </c>
      <c r="C90" s="14">
        <f>Stats!D90/Stats!B90*100</f>
        <v>20.822464324075497</v>
      </c>
    </row>
    <row r="91" spans="1:3" x14ac:dyDescent="0.2">
      <c r="A91" s="8">
        <v>41852</v>
      </c>
      <c r="B91" s="14">
        <f>Stats!C91/Stats!B91*100</f>
        <v>81.966794380587487</v>
      </c>
      <c r="C91" s="14">
        <f>Stats!D91/Stats!B91*100</f>
        <v>18.033205619412517</v>
      </c>
    </row>
    <row r="92" spans="1:3" x14ac:dyDescent="0.2">
      <c r="A92" s="8">
        <v>41883</v>
      </c>
      <c r="B92" s="14">
        <f>Stats!C92/Stats!B92*100</f>
        <v>82.88761904761904</v>
      </c>
      <c r="C92" s="14">
        <f>Stats!D92/Stats!B92*100</f>
        <v>17.112380952380953</v>
      </c>
    </row>
    <row r="93" spans="1:3" x14ac:dyDescent="0.2">
      <c r="A93" s="8">
        <v>41913</v>
      </c>
      <c r="B93" s="14">
        <f>Stats!C93/Stats!B93*100</f>
        <v>80.730567747416117</v>
      </c>
      <c r="C93" s="14">
        <f>Stats!D93/Stats!B93*100</f>
        <v>19.269432252583886</v>
      </c>
    </row>
    <row r="94" spans="1:3" x14ac:dyDescent="0.2">
      <c r="A94" s="8">
        <v>41944</v>
      </c>
      <c r="B94" s="14">
        <f>Stats!C94/Stats!B94*100</f>
        <v>81.090965683604395</v>
      </c>
      <c r="C94" s="14">
        <f>Stats!D94/Stats!B94*100</f>
        <v>18.909034316395612</v>
      </c>
    </row>
    <row r="95" spans="1:3" x14ac:dyDescent="0.2">
      <c r="A95" s="8">
        <v>41974</v>
      </c>
      <c r="B95" s="14">
        <f>Stats!C95/Stats!B95*100</f>
        <v>77.065784195748094</v>
      </c>
      <c r="C95" s="14">
        <f>Stats!D95/Stats!B95*100</f>
        <v>22.934215804251906</v>
      </c>
    </row>
    <row r="96" spans="1:3" x14ac:dyDescent="0.2">
      <c r="A96" s="8">
        <v>42005</v>
      </c>
      <c r="B96" s="14">
        <f>Stats!C96/Stats!B96*100</f>
        <v>73.022811091380959</v>
      </c>
      <c r="C96" s="14">
        <f>Stats!D96/Stats!B96*100</f>
        <v>26.977188908619041</v>
      </c>
    </row>
    <row r="97" spans="1:3" x14ac:dyDescent="0.2">
      <c r="A97" s="8">
        <v>42036</v>
      </c>
      <c r="B97" s="14">
        <f>Stats!C97/Stats!B97*100</f>
        <v>74.036850921273029</v>
      </c>
      <c r="C97" s="14">
        <f>Stats!D97/Stats!B97*100</f>
        <v>25.963149078726964</v>
      </c>
    </row>
    <row r="98" spans="1:3" ht="10.5" customHeight="1" x14ac:dyDescent="0.2">
      <c r="A98" s="8">
        <v>42064</v>
      </c>
      <c r="B98" s="14">
        <f>Stats!C98/Stats!B98*100</f>
        <v>72.797405532897642</v>
      </c>
      <c r="C98" s="14">
        <f>Stats!D98/Stats!B98*100</f>
        <v>27.202594467102355</v>
      </c>
    </row>
    <row r="99" spans="1:3" ht="10.5" customHeight="1" x14ac:dyDescent="0.2">
      <c r="A99" s="8">
        <v>42095</v>
      </c>
      <c r="B99" s="14">
        <f>Stats!C99/Stats!B99*100</f>
        <v>77.424805677593781</v>
      </c>
      <c r="C99" s="14">
        <f>Stats!D99/Stats!B99*100</f>
        <v>22.575194322406219</v>
      </c>
    </row>
    <row r="100" spans="1:3" ht="10.5" customHeight="1" x14ac:dyDescent="0.2">
      <c r="A100" s="8">
        <v>42125</v>
      </c>
      <c r="B100" s="14">
        <f>Stats!C100/Stats!B100*100</f>
        <v>78.845453883671837</v>
      </c>
      <c r="C100" s="14">
        <f>Stats!D100/Stats!B100*100</f>
        <v>21.154546116328167</v>
      </c>
    </row>
    <row r="101" spans="1:3" x14ac:dyDescent="0.2">
      <c r="A101" s="8">
        <v>42156</v>
      </c>
      <c r="B101" s="14">
        <f>Stats!C101/Stats!B101*100</f>
        <v>82.199379996736823</v>
      </c>
      <c r="C101" s="14">
        <f>Stats!D101/Stats!B101*100</f>
        <v>17.800620003263177</v>
      </c>
    </row>
    <row r="102" spans="1:3" x14ac:dyDescent="0.2">
      <c r="A102" s="8">
        <v>42186</v>
      </c>
      <c r="B102" s="14">
        <v>79.174201326100061</v>
      </c>
      <c r="C102" s="14">
        <v>20.825798673899939</v>
      </c>
    </row>
    <row r="103" spans="1:3" x14ac:dyDescent="0.2">
      <c r="A103" s="8">
        <v>42217</v>
      </c>
      <c r="B103" s="14">
        <v>77.926102502979731</v>
      </c>
      <c r="C103" s="14">
        <v>22.073897497020262</v>
      </c>
    </row>
    <row r="104" spans="1:3" x14ac:dyDescent="0.2">
      <c r="A104" s="8">
        <v>42248</v>
      </c>
      <c r="B104" s="14">
        <v>75.980718085106375</v>
      </c>
      <c r="C104" s="14">
        <v>24.019281914893618</v>
      </c>
    </row>
    <row r="105" spans="1:3" x14ac:dyDescent="0.2">
      <c r="A105" s="8">
        <v>42278</v>
      </c>
      <c r="B105" s="14">
        <v>77.72306335440247</v>
      </c>
      <c r="C105" s="14">
        <v>22.27693664559753</v>
      </c>
    </row>
    <row r="106" spans="1:3" x14ac:dyDescent="0.2">
      <c r="A106" s="8">
        <v>42309</v>
      </c>
      <c r="B106" s="14">
        <v>78.877434135166098</v>
      </c>
      <c r="C106" s="14">
        <v>21.122565864833906</v>
      </c>
    </row>
    <row r="107" spans="1:3" x14ac:dyDescent="0.2">
      <c r="A107" s="8">
        <v>42339</v>
      </c>
      <c r="B107" s="14">
        <v>79.151732377538835</v>
      </c>
      <c r="C107" s="14">
        <v>20.848267622461169</v>
      </c>
    </row>
    <row r="108" spans="1:3" x14ac:dyDescent="0.2">
      <c r="A108" s="8">
        <v>42370</v>
      </c>
      <c r="B108" s="14">
        <v>75.550766283524908</v>
      </c>
      <c r="C108" s="14">
        <v>24.449233716475096</v>
      </c>
    </row>
    <row r="109" spans="1:3" x14ac:dyDescent="0.2">
      <c r="A109" s="41"/>
    </row>
    <row r="110" spans="1:3" x14ac:dyDescent="0.2">
      <c r="B110" s="17" t="str">
        <f>B2</f>
        <v>Urban Claims as a % of Total Claims</v>
      </c>
      <c r="C110" s="17" t="str">
        <f>C2</f>
        <v>Rural Claims as a % of Total Claims</v>
      </c>
    </row>
    <row r="111" spans="1:3" x14ac:dyDescent="0.2">
      <c r="A111" s="86" t="s">
        <v>21</v>
      </c>
      <c r="B111" s="37">
        <f>AVERAGE(B3:B11)</f>
        <v>77.39684188515794</v>
      </c>
      <c r="C111" s="37">
        <f>AVERAGE(C3:C11)</f>
        <v>22.60315811484206</v>
      </c>
    </row>
    <row r="112" spans="1:3" x14ac:dyDescent="0.2">
      <c r="A112" s="86" t="s">
        <v>22</v>
      </c>
      <c r="B112" s="37">
        <f>AVERAGE(B12:B23)</f>
        <v>79.022839627754777</v>
      </c>
      <c r="C112" s="37">
        <f>AVERAGE(C12:C23)</f>
        <v>20.977160372245226</v>
      </c>
    </row>
    <row r="113" spans="1:3" x14ac:dyDescent="0.2">
      <c r="A113" s="86" t="s">
        <v>23</v>
      </c>
      <c r="B113" s="37">
        <f>AVERAGE(B24:B35)</f>
        <v>80.332455563961858</v>
      </c>
      <c r="C113" s="37">
        <f>AVERAGE(C24:C35)</f>
        <v>19.667544436038138</v>
      </c>
    </row>
    <row r="114" spans="1:3" x14ac:dyDescent="0.2">
      <c r="A114" s="86" t="s">
        <v>45</v>
      </c>
      <c r="B114" s="37">
        <f>AVERAGE(B36:B47)</f>
        <v>80.523045798826615</v>
      </c>
      <c r="C114" s="37">
        <f>AVERAGE(C36:C47)</f>
        <v>19.476954201173388</v>
      </c>
    </row>
    <row r="115" spans="1:3" x14ac:dyDescent="0.2">
      <c r="A115" s="86" t="s">
        <v>47</v>
      </c>
      <c r="B115" s="37">
        <f>AVERAGE(B48:B59)</f>
        <v>79.936526245800778</v>
      </c>
      <c r="C115" s="37">
        <f>AVERAGE(C48:C59)</f>
        <v>20.063473754199229</v>
      </c>
    </row>
    <row r="116" spans="1:3" x14ac:dyDescent="0.2">
      <c r="A116" s="86" t="s">
        <v>49</v>
      </c>
      <c r="B116" s="37">
        <f>AVERAGE(B60:B71)</f>
        <v>78.020070295343928</v>
      </c>
      <c r="C116" s="37">
        <f>AVERAGE(C60:C71)</f>
        <v>21.979929704656072</v>
      </c>
    </row>
    <row r="117" spans="1:3" x14ac:dyDescent="0.2">
      <c r="A117" s="86" t="s">
        <v>52</v>
      </c>
      <c r="B117" s="37">
        <f>AVERAGE(B72:B83)</f>
        <v>77.28215772630314</v>
      </c>
      <c r="C117" s="37">
        <f>AVERAGE(C72:C83)</f>
        <v>22.71784227369686</v>
      </c>
    </row>
    <row r="118" spans="1:3" x14ac:dyDescent="0.2">
      <c r="A118" s="86" t="s">
        <v>54</v>
      </c>
      <c r="B118" s="37">
        <f>AVERAGE(B84:B95)</f>
        <v>79.390659377874485</v>
      </c>
      <c r="C118" s="37">
        <f>AVERAGE(C84:C95)</f>
        <v>20.609340622125526</v>
      </c>
    </row>
    <row r="119" spans="1:3" x14ac:dyDescent="0.2">
      <c r="A119" s="86" t="s">
        <v>56</v>
      </c>
      <c r="B119" s="37">
        <f>AVERAGE(B96:B107)</f>
        <v>77.263329907070627</v>
      </c>
      <c r="C119" s="37">
        <f>AVERAGE(C96:C107)</f>
        <v>22.736670092929359</v>
      </c>
    </row>
    <row r="120" spans="1:3" x14ac:dyDescent="0.2">
      <c r="A120" s="86" t="s">
        <v>59</v>
      </c>
      <c r="B120" s="37">
        <f>AVERAGE(B108)</f>
        <v>75.550766283524908</v>
      </c>
      <c r="C120" s="37">
        <f>AVERAGE(C108)</f>
        <v>24.449233716475096</v>
      </c>
    </row>
    <row r="121" spans="1:3" x14ac:dyDescent="0.2">
      <c r="A121" s="6"/>
      <c r="B121" s="6"/>
      <c r="C121" s="6"/>
    </row>
    <row r="122" spans="1:3" x14ac:dyDescent="0.2">
      <c r="A122" s="15" t="s">
        <v>24</v>
      </c>
      <c r="B122" s="15">
        <f>(B112-B111)/B111*100</f>
        <v>2.1008579975517678</v>
      </c>
      <c r="C122" s="15">
        <f>(C112-C111)/C111*100</f>
        <v>-7.1936750357426567</v>
      </c>
    </row>
    <row r="123" spans="1:3" x14ac:dyDescent="0.2">
      <c r="A123" s="15" t="s">
        <v>25</v>
      </c>
      <c r="B123" s="15">
        <f>(B113-B112)/B112*100</f>
        <v>1.6572625615279855</v>
      </c>
      <c r="C123" s="15">
        <f t="shared" ref="C123" si="0">(C113-C112)/C112*100</f>
        <v>-6.2430563191948227</v>
      </c>
    </row>
    <row r="124" spans="1:3" x14ac:dyDescent="0.2">
      <c r="A124" s="15" t="s">
        <v>46</v>
      </c>
      <c r="B124" s="15">
        <f>(B114-B113)/B113*100</f>
        <v>0.23725184737195859</v>
      </c>
      <c r="C124" s="15">
        <f t="shared" ref="C124" si="1">(C114-C113)/C113*100</f>
        <v>-0.96905963774267156</v>
      </c>
    </row>
    <row r="125" spans="1:3" x14ac:dyDescent="0.2">
      <c r="A125" s="15" t="s">
        <v>48</v>
      </c>
      <c r="B125" s="15">
        <f>(B115-B114)/B114*100</f>
        <v>-0.72838719301696409</v>
      </c>
      <c r="C125" s="15">
        <f t="shared" ref="C125" si="2">(C115-C114)/C114*100</f>
        <v>3.0113515027442346</v>
      </c>
    </row>
    <row r="126" spans="1:3" x14ac:dyDescent="0.2">
      <c r="A126" s="15" t="s">
        <v>50</v>
      </c>
      <c r="B126" s="15">
        <f t="shared" ref="B126:C126" si="3">(B116-B115)/B115*100</f>
        <v>-2.3974721450414855</v>
      </c>
      <c r="C126" s="15">
        <f t="shared" si="3"/>
        <v>9.5519647989956571</v>
      </c>
    </row>
    <row r="127" spans="1:3" x14ac:dyDescent="0.2">
      <c r="A127" s="15" t="s">
        <v>53</v>
      </c>
      <c r="B127" s="15">
        <f>(B117-B116)/B116*100</f>
        <v>-0.94579839039804681</v>
      </c>
      <c r="C127" s="15">
        <f t="shared" ref="C127" si="4">(C117-C116)/C116*100</f>
        <v>3.3572107779965887</v>
      </c>
    </row>
    <row r="128" spans="1:3" x14ac:dyDescent="0.2">
      <c r="A128" s="15" t="s">
        <v>55</v>
      </c>
      <c r="B128" s="15">
        <f>(B118-B117)/B117*100</f>
        <v>2.7283162292629828</v>
      </c>
      <c r="C128" s="15">
        <f t="shared" ref="C128" si="5">(C118-C117)/C117*100</f>
        <v>-9.2812584318916436</v>
      </c>
    </row>
    <row r="129" spans="1:3" x14ac:dyDescent="0.2">
      <c r="A129" s="15" t="s">
        <v>57</v>
      </c>
      <c r="B129" s="15">
        <f>(B119-B118)/B118*100</f>
        <v>-2.6795714854545305</v>
      </c>
      <c r="C129" s="15">
        <f>(C119-C118)/C118*100</f>
        <v>10.322161731462675</v>
      </c>
    </row>
    <row r="130" spans="1:3" x14ac:dyDescent="0.2">
      <c r="A130" s="15" t="s">
        <v>60</v>
      </c>
      <c r="B130" s="15">
        <f>(B120-B119)/B119*100</f>
        <v>-2.2165283655332035</v>
      </c>
      <c r="C130" s="15">
        <f>(C120-C119)/C119*100</f>
        <v>7.5321655130067153</v>
      </c>
    </row>
    <row r="133" spans="1:3" hidden="1" x14ac:dyDescent="0.2"/>
    <row r="134" spans="1:3" hidden="1" x14ac:dyDescent="0.2"/>
    <row r="135" spans="1:3" hidden="1" x14ac:dyDescent="0.2"/>
    <row r="136" spans="1:3" hidden="1" x14ac:dyDescent="0.2"/>
    <row r="137" spans="1:3" hidden="1" x14ac:dyDescent="0.2"/>
    <row r="138" spans="1:3" hidden="1" x14ac:dyDescent="0.2"/>
  </sheetData>
  <mergeCells count="1">
    <mergeCell ref="A1:O1"/>
  </mergeCells>
  <phoneticPr fontId="0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Sum</vt:lpstr>
      <vt:lpstr>UIF Appl</vt:lpstr>
      <vt:lpstr>Stats</vt:lpstr>
      <vt:lpstr>Stats1</vt:lpstr>
      <vt:lpstr>'UIF Appl'!Print_Area</vt:lpstr>
    </vt:vector>
  </TitlesOfParts>
  <Company>DOL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10521038</dc:creator>
  <cp:lastModifiedBy>user</cp:lastModifiedBy>
  <cp:lastPrinted>2007-07-22T16:48:09Z</cp:lastPrinted>
  <dcterms:created xsi:type="dcterms:W3CDTF">2007-07-22T16:06:55Z</dcterms:created>
  <dcterms:modified xsi:type="dcterms:W3CDTF">2016-03-11T08:46:04Z</dcterms:modified>
</cp:coreProperties>
</file>