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240" windowWidth="7620" windowHeight="7395" tabRatio="932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COMP Durban" sheetId="6" r:id="rId8"/>
    <sheet name="COMP PMB" sheetId="17" r:id="rId9"/>
    <sheet name="COMP RBay" sheetId="18" r:id="rId10"/>
    <sheet name="COMP Port Shepstone" sheetId="19" r:id="rId11"/>
    <sheet name="COMP Newcastle" sheetId="20" r:id="rId12"/>
    <sheet name="Growth Rates" sheetId="21" r:id="rId13"/>
    <sheet name="Contr Rates" sheetId="23" r:id="rId14"/>
  </sheets>
  <calcPr calcId="124519"/>
</workbook>
</file>

<file path=xl/calcChain.xml><?xml version="1.0" encoding="utf-8"?>
<calcChain xmlns="http://schemas.openxmlformats.org/spreadsheetml/2006/main">
  <c r="A60" i="23"/>
  <c r="A121" s="1"/>
  <c r="B60"/>
  <c r="C60"/>
  <c r="C121" s="1"/>
  <c r="A61"/>
  <c r="A122" s="1"/>
  <c r="B61"/>
  <c r="C61"/>
  <c r="C122" s="1"/>
  <c r="A62"/>
  <c r="A123" s="1"/>
  <c r="B62"/>
  <c r="C62"/>
  <c r="C123" s="1"/>
  <c r="A56" i="21"/>
  <c r="B56"/>
  <c r="C56"/>
  <c r="D56"/>
  <c r="A57"/>
  <c r="B57"/>
  <c r="C57"/>
  <c r="D57"/>
  <c r="A58"/>
  <c r="B58"/>
  <c r="C58"/>
  <c r="D58"/>
  <c r="A60" i="20" l="1"/>
  <c r="D60"/>
  <c r="E60"/>
  <c r="A61"/>
  <c r="D61"/>
  <c r="E61"/>
  <c r="A62"/>
  <c r="D62"/>
  <c r="E62"/>
  <c r="A63"/>
  <c r="D63"/>
  <c r="E63"/>
  <c r="A64"/>
  <c r="D64"/>
  <c r="E64"/>
  <c r="A65"/>
  <c r="D65"/>
  <c r="E65"/>
  <c r="A66"/>
  <c r="D66"/>
  <c r="E66"/>
  <c r="A58" i="19"/>
  <c r="D58"/>
  <c r="E58"/>
  <c r="A59"/>
  <c r="D59"/>
  <c r="E59"/>
  <c r="A60"/>
  <c r="D60"/>
  <c r="E60"/>
  <c r="A61"/>
  <c r="D61"/>
  <c r="E61"/>
  <c r="A62"/>
  <c r="D62"/>
  <c r="E62"/>
  <c r="A63"/>
  <c r="D63"/>
  <c r="E63"/>
  <c r="A64"/>
  <c r="D64"/>
  <c r="E64"/>
  <c r="A65"/>
  <c r="D65"/>
  <c r="E65"/>
  <c r="A66"/>
  <c r="D66"/>
  <c r="E66"/>
  <c r="A59" i="18"/>
  <c r="D59"/>
  <c r="E59"/>
  <c r="A60"/>
  <c r="D60"/>
  <c r="E60"/>
  <c r="A61"/>
  <c r="D61"/>
  <c r="E61"/>
  <c r="A62"/>
  <c r="D62"/>
  <c r="E62"/>
  <c r="A63"/>
  <c r="D63"/>
  <c r="E63"/>
  <c r="A64"/>
  <c r="D64"/>
  <c r="E64"/>
  <c r="A65"/>
  <c r="D65"/>
  <c r="E65"/>
  <c r="A66"/>
  <c r="D66"/>
  <c r="E66"/>
  <c r="A60" i="17"/>
  <c r="D60"/>
  <c r="E60"/>
  <c r="A61"/>
  <c r="D61"/>
  <c r="E61"/>
  <c r="A62"/>
  <c r="D62"/>
  <c r="E62"/>
  <c r="A63"/>
  <c r="D63"/>
  <c r="E63"/>
  <c r="A64"/>
  <c r="D64"/>
  <c r="E64"/>
  <c r="A65"/>
  <c r="D65"/>
  <c r="E65"/>
  <c r="A66"/>
  <c r="D66"/>
  <c r="E66"/>
  <c r="D58" i="6" l="1"/>
  <c r="H58" s="1"/>
  <c r="E58"/>
  <c r="I58"/>
  <c r="K58"/>
  <c r="D59"/>
  <c r="H59" s="1"/>
  <c r="E59"/>
  <c r="I59"/>
  <c r="K59"/>
  <c r="D60"/>
  <c r="E60"/>
  <c r="H60"/>
  <c r="I60"/>
  <c r="J60"/>
  <c r="K60"/>
  <c r="D61"/>
  <c r="J61" s="1"/>
  <c r="E61"/>
  <c r="I61"/>
  <c r="D62"/>
  <c r="J62" s="1"/>
  <c r="E62"/>
  <c r="K62" s="1"/>
  <c r="I62"/>
  <c r="D63"/>
  <c r="E63"/>
  <c r="K63" s="1"/>
  <c r="I63"/>
  <c r="J63"/>
  <c r="D64"/>
  <c r="E64"/>
  <c r="I64"/>
  <c r="J64"/>
  <c r="K64"/>
  <c r="D65"/>
  <c r="E65"/>
  <c r="I65"/>
  <c r="D66"/>
  <c r="J66" s="1"/>
  <c r="E66"/>
  <c r="K66" s="1"/>
  <c r="H66"/>
  <c r="I66"/>
  <c r="B25" i="8"/>
  <c r="C25"/>
  <c r="D25"/>
  <c r="E25"/>
  <c r="F25"/>
  <c r="G25"/>
  <c r="H25"/>
  <c r="CD37" i="13"/>
  <c r="CE37"/>
  <c r="CF37"/>
  <c r="CG37"/>
  <c r="CH37"/>
  <c r="CI37"/>
  <c r="CJ37"/>
  <c r="CK37"/>
  <c r="CD38"/>
  <c r="CE38"/>
  <c r="CF38"/>
  <c r="CG38"/>
  <c r="CH38"/>
  <c r="CI38"/>
  <c r="CJ38"/>
  <c r="CK38"/>
  <c r="CK36"/>
  <c r="CJ36"/>
  <c r="CI36"/>
  <c r="CH36"/>
  <c r="CG36"/>
  <c r="CF36"/>
  <c r="CE36"/>
  <c r="CD36"/>
  <c r="CK35"/>
  <c r="CJ35"/>
  <c r="CI35"/>
  <c r="CH35"/>
  <c r="CG35"/>
  <c r="CF35"/>
  <c r="CE35"/>
  <c r="CD35"/>
  <c r="CK34"/>
  <c r="CJ34"/>
  <c r="CI34"/>
  <c r="CH34"/>
  <c r="CG34"/>
  <c r="CF34"/>
  <c r="CE34"/>
  <c r="CD34"/>
  <c r="CD32"/>
  <c r="CE32"/>
  <c r="CF32"/>
  <c r="CG32"/>
  <c r="CH32"/>
  <c r="CI32"/>
  <c r="CJ32"/>
  <c r="CK32"/>
  <c r="CK31"/>
  <c r="CJ31"/>
  <c r="CI31"/>
  <c r="CH31"/>
  <c r="CG31"/>
  <c r="CF31"/>
  <c r="CE31"/>
  <c r="CD31"/>
  <c r="CK30"/>
  <c r="CJ30"/>
  <c r="CI30"/>
  <c r="CH30"/>
  <c r="CG30"/>
  <c r="CF30"/>
  <c r="CE30"/>
  <c r="CD30"/>
  <c r="CI27"/>
  <c r="CJ27"/>
  <c r="CK27"/>
  <c r="CI28"/>
  <c r="CJ28"/>
  <c r="CK28"/>
  <c r="CH28"/>
  <c r="CH27"/>
  <c r="CE27"/>
  <c r="CF27"/>
  <c r="CG27"/>
  <c r="CE28"/>
  <c r="CF28"/>
  <c r="CG28"/>
  <c r="CD28"/>
  <c r="CD27"/>
  <c r="J58" i="6" l="1"/>
  <c r="K65"/>
  <c r="H64"/>
  <c r="H63"/>
  <c r="H62"/>
  <c r="K61"/>
  <c r="H61"/>
  <c r="H65"/>
  <c r="J65"/>
  <c r="J59"/>
  <c r="A59" i="23"/>
  <c r="A120" s="1"/>
  <c r="A58"/>
  <c r="A119" s="1"/>
  <c r="A57"/>
  <c r="A118" s="1"/>
  <c r="A56"/>
  <c r="A117" s="1"/>
  <c r="B55"/>
  <c r="A55"/>
  <c r="A116" s="1"/>
  <c r="B54"/>
  <c r="A54"/>
  <c r="A115" s="1"/>
  <c r="A53"/>
  <c r="A114" s="1"/>
  <c r="A52"/>
  <c r="A113" s="1"/>
  <c r="A51"/>
  <c r="A112" s="1"/>
  <c r="A50"/>
  <c r="A111" s="1"/>
  <c r="A49"/>
  <c r="A110" s="1"/>
  <c r="A48"/>
  <c r="A109" s="1"/>
  <c r="A47"/>
  <c r="A108" s="1"/>
  <c r="A46"/>
  <c r="A107" s="1"/>
  <c r="A45"/>
  <c r="A106" s="1"/>
  <c r="A44"/>
  <c r="A105" s="1"/>
  <c r="A43"/>
  <c r="A104" s="1"/>
  <c r="A42"/>
  <c r="A103" s="1"/>
  <c r="A41"/>
  <c r="A102" s="1"/>
  <c r="A40"/>
  <c r="A101" s="1"/>
  <c r="A39"/>
  <c r="A100" s="1"/>
  <c r="A38"/>
  <c r="A99" s="1"/>
  <c r="A37"/>
  <c r="A98" s="1"/>
  <c r="A36"/>
  <c r="A97" s="1"/>
  <c r="A35"/>
  <c r="A96" s="1"/>
  <c r="A34"/>
  <c r="A95" s="1"/>
  <c r="A33"/>
  <c r="A94" s="1"/>
  <c r="A32"/>
  <c r="A93" s="1"/>
  <c r="A31"/>
  <c r="A92" s="1"/>
  <c r="A30"/>
  <c r="A91" s="1"/>
  <c r="A29"/>
  <c r="A90" s="1"/>
  <c r="A28"/>
  <c r="A89" s="1"/>
  <c r="A27"/>
  <c r="A88" s="1"/>
  <c r="A26"/>
  <c r="A87" s="1"/>
  <c r="A25"/>
  <c r="A86" s="1"/>
  <c r="A24"/>
  <c r="A85" s="1"/>
  <c r="A23"/>
  <c r="A84" s="1"/>
  <c r="A22"/>
  <c r="A83" s="1"/>
  <c r="A21"/>
  <c r="A82" s="1"/>
  <c r="A20"/>
  <c r="A81" s="1"/>
  <c r="A19"/>
  <c r="A80" s="1"/>
  <c r="A18"/>
  <c r="A79" s="1"/>
  <c r="A17"/>
  <c r="A78" s="1"/>
  <c r="A16"/>
  <c r="A77" s="1"/>
  <c r="A15"/>
  <c r="A76" s="1"/>
  <c r="A14"/>
  <c r="A75" s="1"/>
  <c r="A13"/>
  <c r="A74" s="1"/>
  <c r="A12"/>
  <c r="A73" s="1"/>
  <c r="A11"/>
  <c r="A72" s="1"/>
  <c r="A10"/>
  <c r="A71" s="1"/>
  <c r="A9"/>
  <c r="A70" s="1"/>
  <c r="A8"/>
  <c r="A69" s="1"/>
  <c r="A7"/>
  <c r="A68" s="1"/>
  <c r="A6"/>
  <c r="A67" s="1"/>
  <c r="A5"/>
  <c r="A66" s="1"/>
  <c r="A4"/>
  <c r="A65" s="1"/>
  <c r="A3"/>
  <c r="A64" s="1"/>
  <c r="A55" i="21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E59" i="20"/>
  <c r="D59"/>
  <c r="A59"/>
  <c r="E58"/>
  <c r="D58"/>
  <c r="A58"/>
  <c r="E57"/>
  <c r="A57"/>
  <c r="A56"/>
  <c r="A55"/>
  <c r="A54"/>
  <c r="E53"/>
  <c r="A53"/>
  <c r="A52"/>
  <c r="A51"/>
  <c r="A50"/>
  <c r="A49"/>
  <c r="A48"/>
  <c r="A47"/>
  <c r="A46"/>
  <c r="A45"/>
  <c r="A44"/>
  <c r="A43"/>
  <c r="A42"/>
  <c r="A41"/>
  <c r="A40"/>
  <c r="A39"/>
  <c r="I38"/>
  <c r="A38"/>
  <c r="I37"/>
  <c r="A37"/>
  <c r="I36"/>
  <c r="A36"/>
  <c r="I35"/>
  <c r="A35"/>
  <c r="I34"/>
  <c r="A34"/>
  <c r="I33"/>
  <c r="A33"/>
  <c r="I32"/>
  <c r="A32"/>
  <c r="I31"/>
  <c r="A31"/>
  <c r="I30"/>
  <c r="A30"/>
  <c r="I29"/>
  <c r="A29"/>
  <c r="I28"/>
  <c r="A28"/>
  <c r="I27"/>
  <c r="A27"/>
  <c r="I26"/>
  <c r="A26"/>
  <c r="L25"/>
  <c r="I25"/>
  <c r="A25"/>
  <c r="I24"/>
  <c r="A24"/>
  <c r="I23"/>
  <c r="A23"/>
  <c r="I22"/>
  <c r="A22"/>
  <c r="I21"/>
  <c r="A21"/>
  <c r="I20"/>
  <c r="A20"/>
  <c r="I19"/>
  <c r="A19"/>
  <c r="I18"/>
  <c r="A18"/>
  <c r="I17"/>
  <c r="A17"/>
  <c r="I16"/>
  <c r="A16"/>
  <c r="I15"/>
  <c r="A15"/>
  <c r="R14"/>
  <c r="R15" s="1"/>
  <c r="R16" s="1"/>
  <c r="R17" s="1"/>
  <c r="R18" s="1"/>
  <c r="R19" s="1"/>
  <c r="R20" s="1"/>
  <c r="R21" s="1"/>
  <c r="R22" s="1"/>
  <c r="R23" s="1"/>
  <c r="R24" s="1"/>
  <c r="I14"/>
  <c r="A14"/>
  <c r="R13"/>
  <c r="I13"/>
  <c r="A13"/>
  <c r="I12"/>
  <c r="A12"/>
  <c r="I11"/>
  <c r="A11"/>
  <c r="I10"/>
  <c r="I9"/>
  <c r="I8"/>
  <c r="I7"/>
  <c r="E3"/>
  <c r="D3"/>
  <c r="A57" i="19"/>
  <c r="A56"/>
  <c r="E55"/>
  <c r="A55"/>
  <c r="A54"/>
  <c r="A53"/>
  <c r="A52"/>
  <c r="E51"/>
  <c r="A51"/>
  <c r="A50"/>
  <c r="A49"/>
  <c r="A48"/>
  <c r="A47"/>
  <c r="A46"/>
  <c r="A45"/>
  <c r="A44"/>
  <c r="A43"/>
  <c r="A42"/>
  <c r="A41"/>
  <c r="A40"/>
  <c r="A39"/>
  <c r="I38"/>
  <c r="A38"/>
  <c r="I37"/>
  <c r="A37"/>
  <c r="I36"/>
  <c r="A36"/>
  <c r="I35"/>
  <c r="A35"/>
  <c r="I34"/>
  <c r="A34"/>
  <c r="I33"/>
  <c r="A33"/>
  <c r="I32"/>
  <c r="A32"/>
  <c r="I31"/>
  <c r="A31"/>
  <c r="I30"/>
  <c r="A30"/>
  <c r="I29"/>
  <c r="A29"/>
  <c r="I28"/>
  <c r="A28"/>
  <c r="I27"/>
  <c r="A27"/>
  <c r="I26"/>
  <c r="A26"/>
  <c r="L25"/>
  <c r="I25"/>
  <c r="A25"/>
  <c r="I24"/>
  <c r="A24"/>
  <c r="I23"/>
  <c r="A23"/>
  <c r="I22"/>
  <c r="A22"/>
  <c r="I21"/>
  <c r="A21"/>
  <c r="I20"/>
  <c r="A20"/>
  <c r="I19"/>
  <c r="A19"/>
  <c r="I18"/>
  <c r="A18"/>
  <c r="I17"/>
  <c r="A17"/>
  <c r="I16"/>
  <c r="A16"/>
  <c r="I15"/>
  <c r="A15"/>
  <c r="R14"/>
  <c r="R15" s="1"/>
  <c r="R16" s="1"/>
  <c r="R17" s="1"/>
  <c r="R18" s="1"/>
  <c r="R19" s="1"/>
  <c r="R20" s="1"/>
  <c r="R21" s="1"/>
  <c r="R22" s="1"/>
  <c r="R23" s="1"/>
  <c r="R24" s="1"/>
  <c r="I14"/>
  <c r="A14"/>
  <c r="R13"/>
  <c r="I13"/>
  <c r="A13"/>
  <c r="I12"/>
  <c r="A12"/>
  <c r="I11"/>
  <c r="A11"/>
  <c r="I10"/>
  <c r="I9"/>
  <c r="I8"/>
  <c r="I7"/>
  <c r="E3"/>
  <c r="D3"/>
  <c r="E58" i="18"/>
  <c r="D58"/>
  <c r="A58"/>
  <c r="E57"/>
  <c r="A57"/>
  <c r="A56"/>
  <c r="A55"/>
  <c r="A54"/>
  <c r="E53"/>
  <c r="A53"/>
  <c r="A52"/>
  <c r="A51"/>
  <c r="A50"/>
  <c r="A49"/>
  <c r="A48"/>
  <c r="A47"/>
  <c r="A46"/>
  <c r="A45"/>
  <c r="A44"/>
  <c r="A43"/>
  <c r="A42"/>
  <c r="A41"/>
  <c r="A40"/>
  <c r="A39"/>
  <c r="I38"/>
  <c r="A38"/>
  <c r="I37"/>
  <c r="A37"/>
  <c r="I36"/>
  <c r="A36"/>
  <c r="I35"/>
  <c r="A35"/>
  <c r="I34"/>
  <c r="A34"/>
  <c r="I33"/>
  <c r="A33"/>
  <c r="I32"/>
  <c r="A32"/>
  <c r="I31"/>
  <c r="A31"/>
  <c r="I30"/>
  <c r="A30"/>
  <c r="I29"/>
  <c r="A29"/>
  <c r="I28"/>
  <c r="A28"/>
  <c r="I27"/>
  <c r="A27"/>
  <c r="I26"/>
  <c r="A26"/>
  <c r="I25"/>
  <c r="A25"/>
  <c r="I24"/>
  <c r="A24"/>
  <c r="I23"/>
  <c r="A23"/>
  <c r="I22"/>
  <c r="A22"/>
  <c r="I21"/>
  <c r="A21"/>
  <c r="I20"/>
  <c r="A20"/>
  <c r="I19"/>
  <c r="A19"/>
  <c r="I18"/>
  <c r="A18"/>
  <c r="I17"/>
  <c r="A17"/>
  <c r="I16"/>
  <c r="A16"/>
  <c r="R15"/>
  <c r="R16" s="1"/>
  <c r="R17" s="1"/>
  <c r="R18" s="1"/>
  <c r="R19" s="1"/>
  <c r="R20" s="1"/>
  <c r="R21" s="1"/>
  <c r="R22" s="1"/>
  <c r="R23" s="1"/>
  <c r="R24" s="1"/>
  <c r="I15"/>
  <c r="A15"/>
  <c r="R14"/>
  <c r="I14"/>
  <c r="A14"/>
  <c r="R13"/>
  <c r="I13"/>
  <c r="A13"/>
  <c r="I12"/>
  <c r="A12"/>
  <c r="I11"/>
  <c r="A11"/>
  <c r="I10"/>
  <c r="I9"/>
  <c r="I8"/>
  <c r="I7"/>
  <c r="E3"/>
  <c r="D3"/>
  <c r="E59" i="17"/>
  <c r="D59"/>
  <c r="A59"/>
  <c r="E58"/>
  <c r="D58"/>
  <c r="A58"/>
  <c r="E57"/>
  <c r="A57"/>
  <c r="A56"/>
  <c r="A55"/>
  <c r="A54"/>
  <c r="E53"/>
  <c r="A53"/>
  <c r="A52"/>
  <c r="A51"/>
  <c r="A50"/>
  <c r="A49"/>
  <c r="A48"/>
  <c r="A47"/>
  <c r="A46"/>
  <c r="A45"/>
  <c r="A44"/>
  <c r="A43"/>
  <c r="A42"/>
  <c r="A41"/>
  <c r="E40"/>
  <c r="A40"/>
  <c r="A39"/>
  <c r="I38"/>
  <c r="E38"/>
  <c r="K38" s="1"/>
  <c r="M38" s="1"/>
  <c r="A38"/>
  <c r="I37"/>
  <c r="A37"/>
  <c r="I36"/>
  <c r="A36"/>
  <c r="I35"/>
  <c r="A35"/>
  <c r="I34"/>
  <c r="A34"/>
  <c r="I33"/>
  <c r="A33"/>
  <c r="I32"/>
  <c r="A32"/>
  <c r="I31"/>
  <c r="A31"/>
  <c r="I30"/>
  <c r="A30"/>
  <c r="I29"/>
  <c r="A29"/>
  <c r="I28"/>
  <c r="A28"/>
  <c r="I27"/>
  <c r="A27"/>
  <c r="I26"/>
  <c r="A26"/>
  <c r="I25"/>
  <c r="A25"/>
  <c r="I24"/>
  <c r="A24"/>
  <c r="I23"/>
  <c r="A23"/>
  <c r="I22"/>
  <c r="A22"/>
  <c r="I21"/>
  <c r="A21"/>
  <c r="L20"/>
  <c r="I20"/>
  <c r="A20"/>
  <c r="L19"/>
  <c r="I19"/>
  <c r="A19"/>
  <c r="L18"/>
  <c r="I18"/>
  <c r="A18"/>
  <c r="L17"/>
  <c r="I17"/>
  <c r="A17"/>
  <c r="L16"/>
  <c r="I16"/>
  <c r="A16"/>
  <c r="L15"/>
  <c r="L23" s="1"/>
  <c r="I15"/>
  <c r="A15"/>
  <c r="R14"/>
  <c r="R15" s="1"/>
  <c r="R16" s="1"/>
  <c r="R17" s="1"/>
  <c r="R18" s="1"/>
  <c r="R19" s="1"/>
  <c r="R20" s="1"/>
  <c r="R21" s="1"/>
  <c r="R22" s="1"/>
  <c r="R23" s="1"/>
  <c r="R24" s="1"/>
  <c r="L14"/>
  <c r="I14"/>
  <c r="A14"/>
  <c r="R13"/>
  <c r="I13"/>
  <c r="A13"/>
  <c r="I12"/>
  <c r="A12"/>
  <c r="I11"/>
  <c r="A11"/>
  <c r="I10"/>
  <c r="I9"/>
  <c r="I8"/>
  <c r="I7"/>
  <c r="D6"/>
  <c r="D4"/>
  <c r="E3"/>
  <c r="D3"/>
  <c r="I57" i="6"/>
  <c r="E57"/>
  <c r="D57"/>
  <c r="D57" i="17" s="1"/>
  <c r="I56" i="6"/>
  <c r="E56"/>
  <c r="D56"/>
  <c r="B48" i="21" s="1"/>
  <c r="I55" i="6"/>
  <c r="E55"/>
  <c r="C51" i="21" s="1"/>
  <c r="D55" i="6"/>
  <c r="D55" i="17" s="1"/>
  <c r="I54" i="6"/>
  <c r="E54"/>
  <c r="E54" i="19" s="1"/>
  <c r="D54" i="6"/>
  <c r="B50" i="21" s="1"/>
  <c r="I53" i="6"/>
  <c r="E53"/>
  <c r="D53"/>
  <c r="D53" i="17" s="1"/>
  <c r="I52" i="6"/>
  <c r="E52"/>
  <c r="E52" i="19" s="1"/>
  <c r="D52" i="6"/>
  <c r="D52" i="19" s="1"/>
  <c r="I51" i="6"/>
  <c r="E51"/>
  <c r="D51"/>
  <c r="D51" i="17" s="1"/>
  <c r="I50" i="6"/>
  <c r="E50"/>
  <c r="E50" i="20" s="1"/>
  <c r="D50" i="6"/>
  <c r="D50" i="20" s="1"/>
  <c r="K49" i="6"/>
  <c r="I49"/>
  <c r="E49"/>
  <c r="D49"/>
  <c r="J49" s="1"/>
  <c r="I48"/>
  <c r="E48"/>
  <c r="E48" i="17" s="1"/>
  <c r="D48" i="6"/>
  <c r="D48" i="17" s="1"/>
  <c r="I47" i="6"/>
  <c r="E47"/>
  <c r="E47" i="17" s="1"/>
  <c r="D47" i="6"/>
  <c r="D47" i="17" s="1"/>
  <c r="I46" i="6"/>
  <c r="H46"/>
  <c r="E46"/>
  <c r="D46"/>
  <c r="I45"/>
  <c r="E45"/>
  <c r="D45"/>
  <c r="I44"/>
  <c r="E44"/>
  <c r="E44" i="17" s="1"/>
  <c r="D44" i="6"/>
  <c r="D44" i="17" s="1"/>
  <c r="I43" i="6"/>
  <c r="E43"/>
  <c r="D43"/>
  <c r="I42"/>
  <c r="E42"/>
  <c r="D42"/>
  <c r="D42" i="17" s="1"/>
  <c r="I41" i="6"/>
  <c r="E41"/>
  <c r="E41" i="17" s="1"/>
  <c r="D41" i="6"/>
  <c r="I40"/>
  <c r="E40"/>
  <c r="H40" s="1"/>
  <c r="D40"/>
  <c r="I39"/>
  <c r="E39"/>
  <c r="E39" i="17" s="1"/>
  <c r="D39" i="6"/>
  <c r="I38"/>
  <c r="E38"/>
  <c r="D38"/>
  <c r="D38" i="17" s="1"/>
  <c r="J38" s="1"/>
  <c r="I37" i="6"/>
  <c r="E37"/>
  <c r="D37"/>
  <c r="I36"/>
  <c r="E36"/>
  <c r="H36" s="1"/>
  <c r="D36"/>
  <c r="D36" i="17" s="1"/>
  <c r="J36" s="1"/>
  <c r="I35" i="6"/>
  <c r="E35"/>
  <c r="E35" i="17" s="1"/>
  <c r="D35" i="6"/>
  <c r="I34"/>
  <c r="H34"/>
  <c r="E34"/>
  <c r="D34"/>
  <c r="I33"/>
  <c r="E33"/>
  <c r="D33"/>
  <c r="I32"/>
  <c r="E32"/>
  <c r="D32"/>
  <c r="D32" i="17" s="1"/>
  <c r="J32" s="1"/>
  <c r="I31" i="6"/>
  <c r="E31"/>
  <c r="D31"/>
  <c r="I30"/>
  <c r="H30"/>
  <c r="E30"/>
  <c r="E30" i="17" s="1"/>
  <c r="D30" i="6"/>
  <c r="D30" i="17" s="1"/>
  <c r="J30" s="1"/>
  <c r="I29" i="6"/>
  <c r="E29"/>
  <c r="E29" i="17" s="1"/>
  <c r="D29" i="6"/>
  <c r="I28"/>
  <c r="E28"/>
  <c r="D28"/>
  <c r="I27"/>
  <c r="E27"/>
  <c r="D27"/>
  <c r="I26"/>
  <c r="E26"/>
  <c r="D26"/>
  <c r="D26" i="17" s="1"/>
  <c r="J26" s="1"/>
  <c r="I25" i="6"/>
  <c r="E25"/>
  <c r="D25"/>
  <c r="D25" i="17" s="1"/>
  <c r="J25" s="1"/>
  <c r="L24" i="6"/>
  <c r="I24"/>
  <c r="E24"/>
  <c r="D24"/>
  <c r="D24" i="17" s="1"/>
  <c r="J24" s="1"/>
  <c r="L23" i="6"/>
  <c r="I23"/>
  <c r="E23"/>
  <c r="D23"/>
  <c r="L22"/>
  <c r="I22"/>
  <c r="E22"/>
  <c r="D22"/>
  <c r="D22" i="17" s="1"/>
  <c r="J22" s="1"/>
  <c r="L21" i="6"/>
  <c r="I21"/>
  <c r="E21"/>
  <c r="E21" i="17" s="1"/>
  <c r="D21" i="6"/>
  <c r="L20"/>
  <c r="I20"/>
  <c r="E20"/>
  <c r="E20" i="18" s="1"/>
  <c r="D20" i="6"/>
  <c r="H20" s="1"/>
  <c r="L19"/>
  <c r="L26" s="1"/>
  <c r="I19"/>
  <c r="E19"/>
  <c r="H19" s="1"/>
  <c r="D19"/>
  <c r="D19" i="17" s="1"/>
  <c r="J19" s="1"/>
  <c r="L18" i="6"/>
  <c r="I18"/>
  <c r="E18"/>
  <c r="E18" i="17" s="1"/>
  <c r="D18" i="6"/>
  <c r="J18" s="1"/>
  <c r="I17"/>
  <c r="E17"/>
  <c r="E17" i="17" s="1"/>
  <c r="D17" i="6"/>
  <c r="J17" s="1"/>
  <c r="I16"/>
  <c r="E16"/>
  <c r="E16" i="18" s="1"/>
  <c r="D16" i="6"/>
  <c r="J16" s="1"/>
  <c r="I15"/>
  <c r="E15"/>
  <c r="D15"/>
  <c r="J15" s="1"/>
  <c r="R14"/>
  <c r="R15" s="1"/>
  <c r="R16" s="1"/>
  <c r="R17" s="1"/>
  <c r="R18" s="1"/>
  <c r="R19" s="1"/>
  <c r="R20" s="1"/>
  <c r="R21" s="1"/>
  <c r="R22" s="1"/>
  <c r="R23" s="1"/>
  <c r="R24" s="1"/>
  <c r="I14"/>
  <c r="E14"/>
  <c r="E14" i="17" s="1"/>
  <c r="D14" i="6"/>
  <c r="J14" s="1"/>
  <c r="R13"/>
  <c r="I13"/>
  <c r="E13"/>
  <c r="M13" s="1"/>
  <c r="D13"/>
  <c r="I12"/>
  <c r="E12"/>
  <c r="E12" i="18" s="1"/>
  <c r="D12" i="6"/>
  <c r="J12" s="1"/>
  <c r="I11"/>
  <c r="E11"/>
  <c r="K11" s="1"/>
  <c r="D11"/>
  <c r="J11" s="1"/>
  <c r="J10"/>
  <c r="I10"/>
  <c r="E10"/>
  <c r="K10" s="1"/>
  <c r="D10"/>
  <c r="K9"/>
  <c r="J9"/>
  <c r="I9"/>
  <c r="E9"/>
  <c r="D9"/>
  <c r="K8"/>
  <c r="I8"/>
  <c r="E8"/>
  <c r="D8"/>
  <c r="J8" s="1"/>
  <c r="I7"/>
  <c r="E7"/>
  <c r="E7" i="17" s="1"/>
  <c r="D7" i="6"/>
  <c r="J7" s="1"/>
  <c r="E6"/>
  <c r="D6"/>
  <c r="E5"/>
  <c r="E5" i="17" s="1"/>
  <c r="D5" i="6"/>
  <c r="E4"/>
  <c r="D4"/>
  <c r="E3"/>
  <c r="D3"/>
  <c r="N25" i="8"/>
  <c r="M25"/>
  <c r="L25"/>
  <c r="K25"/>
  <c r="J25"/>
  <c r="I25"/>
  <c r="A7"/>
  <c r="A8" s="1"/>
  <c r="A9" s="1"/>
  <c r="A10" s="1"/>
  <c r="A11" s="1"/>
  <c r="A12" s="1"/>
  <c r="A13" s="1"/>
  <c r="A14" s="1"/>
  <c r="A15" s="1"/>
  <c r="A16" s="1"/>
  <c r="A17" s="1"/>
  <c r="A18" s="1"/>
  <c r="A6"/>
  <c r="A5"/>
  <c r="A4"/>
  <c r="N24" i="3"/>
  <c r="M24"/>
  <c r="L24"/>
  <c r="K24"/>
  <c r="J24"/>
  <c r="I24"/>
  <c r="H24"/>
  <c r="G24"/>
  <c r="F24"/>
  <c r="E24"/>
  <c r="D24"/>
  <c r="C24"/>
  <c r="B24"/>
  <c r="A6"/>
  <c r="A7" s="1"/>
  <c r="A8" s="1"/>
  <c r="A9" s="1"/>
  <c r="A10" s="1"/>
  <c r="A11" s="1"/>
  <c r="A12" s="1"/>
  <c r="A13" s="1"/>
  <c r="A14" s="1"/>
  <c r="A15" s="1"/>
  <c r="A16" s="1"/>
  <c r="A17" s="1"/>
  <c r="A5"/>
  <c r="A4"/>
  <c r="Q87" i="15"/>
  <c r="P87"/>
  <c r="O87"/>
  <c r="N87"/>
  <c r="M87"/>
  <c r="L87"/>
  <c r="K87"/>
  <c r="J87"/>
  <c r="I87"/>
  <c r="H87"/>
  <c r="G87"/>
  <c r="F87"/>
  <c r="E87"/>
  <c r="D87"/>
  <c r="C87"/>
  <c r="B87"/>
  <c r="Q24" i="2"/>
  <c r="P24"/>
  <c r="O24"/>
  <c r="N24"/>
  <c r="M24"/>
  <c r="L24"/>
  <c r="K24"/>
  <c r="J24"/>
  <c r="I24"/>
  <c r="H24"/>
  <c r="G24"/>
  <c r="F24"/>
  <c r="E24"/>
  <c r="D24"/>
  <c r="C24"/>
  <c r="B24"/>
  <c r="A6"/>
  <c r="A7" s="1"/>
  <c r="A8" s="1"/>
  <c r="A9" s="1"/>
  <c r="A10" s="1"/>
  <c r="A11" s="1"/>
  <c r="A12" s="1"/>
  <c r="A13" s="1"/>
  <c r="A14" s="1"/>
  <c r="A15" s="1"/>
  <c r="A16" s="1"/>
  <c r="A5"/>
  <c r="A4"/>
  <c r="A121" i="13"/>
  <c r="CJ112"/>
  <c r="CJ111"/>
  <c r="CJ110"/>
  <c r="CK105"/>
  <c r="CJ105"/>
  <c r="CI105"/>
  <c r="CH105"/>
  <c r="CG105"/>
  <c r="CF105"/>
  <c r="CE105"/>
  <c r="CD105"/>
  <c r="CC105"/>
  <c r="CB105"/>
  <c r="CA105"/>
  <c r="BZ105"/>
  <c r="BY105"/>
  <c r="BX105"/>
  <c r="BW105"/>
  <c r="BV105"/>
  <c r="BU105"/>
  <c r="BT105"/>
  <c r="BS105"/>
  <c r="BR105"/>
  <c r="BQ105"/>
  <c r="BP105"/>
  <c r="BO105"/>
  <c r="BN105"/>
  <c r="BM105"/>
  <c r="BL105"/>
  <c r="BK105"/>
  <c r="BJ105"/>
  <c r="BI105"/>
  <c r="BH105"/>
  <c r="BG105"/>
  <c r="BF105"/>
  <c r="BE105"/>
  <c r="BD105"/>
  <c r="BC105"/>
  <c r="BB105"/>
  <c r="BA105"/>
  <c r="AZ105"/>
  <c r="AY105"/>
  <c r="AX105"/>
  <c r="AW105"/>
  <c r="AV105"/>
  <c r="AU105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X105"/>
  <c r="W105"/>
  <c r="V105"/>
  <c r="U105"/>
  <c r="T105"/>
  <c r="S105"/>
  <c r="R105"/>
  <c r="Q105"/>
  <c r="P105"/>
  <c r="O105"/>
  <c r="N105"/>
  <c r="M105"/>
  <c r="L105"/>
  <c r="K105"/>
  <c r="J105"/>
  <c r="I105"/>
  <c r="H105"/>
  <c r="G105"/>
  <c r="F105"/>
  <c r="E105"/>
  <c r="D105"/>
  <c r="C105"/>
  <c r="B105"/>
  <c r="BI101"/>
  <c r="BH101"/>
  <c r="BG101"/>
  <c r="BF101"/>
  <c r="BE101"/>
  <c r="BD101"/>
  <c r="BC101"/>
  <c r="BB101"/>
  <c r="BA101"/>
  <c r="AZ101"/>
  <c r="AY101"/>
  <c r="AX101"/>
  <c r="AW101"/>
  <c r="AV101"/>
  <c r="AU101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X101"/>
  <c r="W101"/>
  <c r="V101"/>
  <c r="U101"/>
  <c r="T101"/>
  <c r="S101"/>
  <c r="R101"/>
  <c r="Q101"/>
  <c r="P101"/>
  <c r="O101"/>
  <c r="N101"/>
  <c r="M101"/>
  <c r="L101"/>
  <c r="K101"/>
  <c r="J101"/>
  <c r="I101"/>
  <c r="H101"/>
  <c r="G101"/>
  <c r="F101"/>
  <c r="A101"/>
  <c r="BI99"/>
  <c r="BH99"/>
  <c r="BG99"/>
  <c r="BF99"/>
  <c r="BE99"/>
  <c r="BD99"/>
  <c r="BC99"/>
  <c r="BB99"/>
  <c r="BA99"/>
  <c r="AZ99"/>
  <c r="AY99"/>
  <c r="AX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U99"/>
  <c r="T99"/>
  <c r="S99"/>
  <c r="R99"/>
  <c r="Q99"/>
  <c r="P99"/>
  <c r="O99"/>
  <c r="N99"/>
  <c r="M99"/>
  <c r="L99"/>
  <c r="K99"/>
  <c r="J99"/>
  <c r="I99"/>
  <c r="H99"/>
  <c r="G99"/>
  <c r="F99"/>
  <c r="CK98"/>
  <c r="CJ98"/>
  <c r="CI98"/>
  <c r="CH98"/>
  <c r="CG98"/>
  <c r="CF98"/>
  <c r="CE98"/>
  <c r="CD98"/>
  <c r="CC98"/>
  <c r="CB98"/>
  <c r="CA98"/>
  <c r="BZ98"/>
  <c r="BY98"/>
  <c r="BX98"/>
  <c r="BW98"/>
  <c r="BV98"/>
  <c r="BU98"/>
  <c r="BT98"/>
  <c r="BS98"/>
  <c r="BR98"/>
  <c r="BQ98"/>
  <c r="BP98"/>
  <c r="BO98"/>
  <c r="BN98"/>
  <c r="BM98"/>
  <c r="BL98"/>
  <c r="BK98"/>
  <c r="BJ98"/>
  <c r="BI98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CK97"/>
  <c r="CJ97"/>
  <c r="CI97"/>
  <c r="CH97"/>
  <c r="CG97"/>
  <c r="CF97"/>
  <c r="CE97"/>
  <c r="CD97"/>
  <c r="CC97"/>
  <c r="CB97"/>
  <c r="CA97"/>
  <c r="BZ97"/>
  <c r="BY97"/>
  <c r="BX97"/>
  <c r="BW97"/>
  <c r="BV97"/>
  <c r="BU97"/>
  <c r="BT97"/>
  <c r="BS97"/>
  <c r="BR97"/>
  <c r="BQ97"/>
  <c r="BP97"/>
  <c r="BO97"/>
  <c r="BN97"/>
  <c r="BM97"/>
  <c r="BL97"/>
  <c r="BK97"/>
  <c r="BJ97"/>
  <c r="BI97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CK96"/>
  <c r="CJ96"/>
  <c r="CI96"/>
  <c r="CH96"/>
  <c r="CG96"/>
  <c r="CF96"/>
  <c r="CE96"/>
  <c r="CD96"/>
  <c r="CC96"/>
  <c r="CB96"/>
  <c r="CA96"/>
  <c r="BZ96"/>
  <c r="BY96"/>
  <c r="BX96"/>
  <c r="BW96"/>
  <c r="BV96"/>
  <c r="BU96"/>
  <c r="BT96"/>
  <c r="BS96"/>
  <c r="BR96"/>
  <c r="BQ96"/>
  <c r="BP96"/>
  <c r="BO96"/>
  <c r="BN96"/>
  <c r="BM96"/>
  <c r="BL96"/>
  <c r="BK96"/>
  <c r="BJ96"/>
  <c r="BI96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CK95"/>
  <c r="CJ95"/>
  <c r="CI95"/>
  <c r="CH95"/>
  <c r="CG95"/>
  <c r="CF95"/>
  <c r="CE95"/>
  <c r="CD95"/>
  <c r="CC95"/>
  <c r="CB95"/>
  <c r="CA95"/>
  <c r="BZ95"/>
  <c r="BY95"/>
  <c r="BX95"/>
  <c r="BW95"/>
  <c r="BV95"/>
  <c r="BU95"/>
  <c r="BT95"/>
  <c r="BS95"/>
  <c r="BR95"/>
  <c r="BQ95"/>
  <c r="BP95"/>
  <c r="BO95"/>
  <c r="BN95"/>
  <c r="BM95"/>
  <c r="BL95"/>
  <c r="BK95"/>
  <c r="BJ95"/>
  <c r="BI95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CK94"/>
  <c r="CJ94"/>
  <c r="CI94"/>
  <c r="CH94"/>
  <c r="CG94"/>
  <c r="CF94"/>
  <c r="CE94"/>
  <c r="CD94"/>
  <c r="CC94"/>
  <c r="CB94"/>
  <c r="CA94"/>
  <c r="BZ94"/>
  <c r="BY94"/>
  <c r="BX94"/>
  <c r="BW94"/>
  <c r="BV94"/>
  <c r="BU94"/>
  <c r="BT94"/>
  <c r="BS94"/>
  <c r="BR94"/>
  <c r="BQ94"/>
  <c r="BP94"/>
  <c r="BO94"/>
  <c r="BN94"/>
  <c r="BM94"/>
  <c r="BL94"/>
  <c r="BK94"/>
  <c r="BJ94"/>
  <c r="BI94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BI93"/>
  <c r="BH93"/>
  <c r="BG93"/>
  <c r="BF93"/>
  <c r="BE93"/>
  <c r="BD93"/>
  <c r="BC93"/>
  <c r="BB93"/>
  <c r="BA93"/>
  <c r="AZ93"/>
  <c r="AY93"/>
  <c r="AX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U93"/>
  <c r="T93"/>
  <c r="S93"/>
  <c r="R93"/>
  <c r="Q93"/>
  <c r="P93"/>
  <c r="O93"/>
  <c r="N93"/>
  <c r="M93"/>
  <c r="L93"/>
  <c r="K93"/>
  <c r="J93"/>
  <c r="I93"/>
  <c r="H93"/>
  <c r="G93"/>
  <c r="F93"/>
  <c r="CK92"/>
  <c r="CJ92"/>
  <c r="CI92"/>
  <c r="CH92"/>
  <c r="CG92"/>
  <c r="CF92"/>
  <c r="CE92"/>
  <c r="CD92"/>
  <c r="CC92"/>
  <c r="CB92"/>
  <c r="CA92"/>
  <c r="BZ92"/>
  <c r="BY92"/>
  <c r="BX92"/>
  <c r="BW92"/>
  <c r="BV92"/>
  <c r="BU92"/>
  <c r="BT92"/>
  <c r="BS92"/>
  <c r="BR92"/>
  <c r="BQ92"/>
  <c r="BP92"/>
  <c r="BO92"/>
  <c r="BN92"/>
  <c r="BM92"/>
  <c r="BL92"/>
  <c r="BK92"/>
  <c r="BJ92"/>
  <c r="BI92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CK91"/>
  <c r="CJ91"/>
  <c r="CI91"/>
  <c r="CH91"/>
  <c r="CG91"/>
  <c r="CF91"/>
  <c r="CE91"/>
  <c r="CD91"/>
  <c r="CC91"/>
  <c r="CB91"/>
  <c r="CA91"/>
  <c r="BZ91"/>
  <c r="BY91"/>
  <c r="BX91"/>
  <c r="BW91"/>
  <c r="BV91"/>
  <c r="BU91"/>
  <c r="BT91"/>
  <c r="BS91"/>
  <c r="BR91"/>
  <c r="BQ91"/>
  <c r="BP91"/>
  <c r="BO91"/>
  <c r="BN91"/>
  <c r="BM91"/>
  <c r="BL91"/>
  <c r="BK91"/>
  <c r="BJ91"/>
  <c r="BI91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CK90"/>
  <c r="CJ90"/>
  <c r="CI90"/>
  <c r="CH90"/>
  <c r="CG90"/>
  <c r="CF90"/>
  <c r="CE90"/>
  <c r="CD90"/>
  <c r="CC90"/>
  <c r="CB90"/>
  <c r="CA90"/>
  <c r="BZ90"/>
  <c r="BY90"/>
  <c r="BX90"/>
  <c r="BW90"/>
  <c r="BV90"/>
  <c r="BU90"/>
  <c r="BT90"/>
  <c r="BS90"/>
  <c r="BR90"/>
  <c r="BQ90"/>
  <c r="BP90"/>
  <c r="BO90"/>
  <c r="BN90"/>
  <c r="BM90"/>
  <c r="BL90"/>
  <c r="BK90"/>
  <c r="BJ90"/>
  <c r="BI90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BI89"/>
  <c r="BH89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J89"/>
  <c r="I89"/>
  <c r="H89"/>
  <c r="G89"/>
  <c r="F89"/>
  <c r="CK88"/>
  <c r="CJ88"/>
  <c r="CI88"/>
  <c r="CH88"/>
  <c r="CG88"/>
  <c r="CF88"/>
  <c r="CE88"/>
  <c r="CD88"/>
  <c r="CC88"/>
  <c r="CB88"/>
  <c r="CA88"/>
  <c r="BZ88"/>
  <c r="BY88"/>
  <c r="BX88"/>
  <c r="BW88"/>
  <c r="BV88"/>
  <c r="BU88"/>
  <c r="BT88"/>
  <c r="BS88"/>
  <c r="BR88"/>
  <c r="BQ88"/>
  <c r="BP88"/>
  <c r="BO88"/>
  <c r="BN88"/>
  <c r="BM88"/>
  <c r="BL88"/>
  <c r="BK88"/>
  <c r="BJ88"/>
  <c r="BI88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CK87"/>
  <c r="CJ87"/>
  <c r="CI87"/>
  <c r="CH87"/>
  <c r="CG87"/>
  <c r="CF87"/>
  <c r="CE87"/>
  <c r="CD87"/>
  <c r="CC87"/>
  <c r="CB87"/>
  <c r="CA87"/>
  <c r="BZ87"/>
  <c r="BY87"/>
  <c r="BX87"/>
  <c r="BW87"/>
  <c r="BV87"/>
  <c r="BU87"/>
  <c r="BT87"/>
  <c r="BS87"/>
  <c r="BR87"/>
  <c r="BQ87"/>
  <c r="BP87"/>
  <c r="BO87"/>
  <c r="BN87"/>
  <c r="BM87"/>
  <c r="BL87"/>
  <c r="BK87"/>
  <c r="BJ87"/>
  <c r="BI87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BI86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S86"/>
  <c r="R86"/>
  <c r="Q86"/>
  <c r="P86"/>
  <c r="O86"/>
  <c r="N86"/>
  <c r="M86"/>
  <c r="L86"/>
  <c r="K86"/>
  <c r="J86"/>
  <c r="I86"/>
  <c r="H86"/>
  <c r="G86"/>
  <c r="F86"/>
  <c r="CK85"/>
  <c r="CJ85"/>
  <c r="CI85"/>
  <c r="CH85"/>
  <c r="CG85"/>
  <c r="CF85"/>
  <c r="CE85"/>
  <c r="CD85"/>
  <c r="CC85"/>
  <c r="CB85"/>
  <c r="CA85"/>
  <c r="BZ85"/>
  <c r="BY85"/>
  <c r="BX85"/>
  <c r="BW85"/>
  <c r="BV85"/>
  <c r="BU85"/>
  <c r="BT85"/>
  <c r="BS85"/>
  <c r="BR85"/>
  <c r="BQ85"/>
  <c r="BP85"/>
  <c r="BO85"/>
  <c r="BN85"/>
  <c r="BM85"/>
  <c r="BL85"/>
  <c r="BK85"/>
  <c r="BJ85"/>
  <c r="BI85"/>
  <c r="BH85"/>
  <c r="BG85"/>
  <c r="BF85"/>
  <c r="BE85"/>
  <c r="BD85"/>
  <c r="BC85"/>
  <c r="BB85"/>
  <c r="BA85"/>
  <c r="AZ85"/>
  <c r="AY85"/>
  <c r="AX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S85"/>
  <c r="R85"/>
  <c r="Q85"/>
  <c r="P85"/>
  <c r="O85"/>
  <c r="N85"/>
  <c r="M85"/>
  <c r="L85"/>
  <c r="K85"/>
  <c r="J85"/>
  <c r="I85"/>
  <c r="H85"/>
  <c r="G85"/>
  <c r="F85"/>
  <c r="E85"/>
  <c r="D85"/>
  <c r="C85"/>
  <c r="B85"/>
  <c r="A81"/>
  <c r="CJ72"/>
  <c r="CF72"/>
  <c r="CI71"/>
  <c r="CE71"/>
  <c r="CK65"/>
  <c r="CJ65"/>
  <c r="CI65"/>
  <c r="CH65"/>
  <c r="CG65"/>
  <c r="CF65"/>
  <c r="CE65"/>
  <c r="CD65"/>
  <c r="CC65"/>
  <c r="CB65"/>
  <c r="CA65"/>
  <c r="BZ65"/>
  <c r="BY65"/>
  <c r="BX65"/>
  <c r="BW65"/>
  <c r="BV65"/>
  <c r="BU65"/>
  <c r="BT65"/>
  <c r="BS65"/>
  <c r="BR65"/>
  <c r="BQ65"/>
  <c r="BP65"/>
  <c r="BO65"/>
  <c r="BN65"/>
  <c r="BM65"/>
  <c r="BL65"/>
  <c r="BK65"/>
  <c r="BJ65"/>
  <c r="BI65"/>
  <c r="BH65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BI61"/>
  <c r="BH61"/>
  <c r="BG61"/>
  <c r="BF61"/>
  <c r="BE61"/>
  <c r="BD61"/>
  <c r="BC61"/>
  <c r="BB61"/>
  <c r="BA61"/>
  <c r="AZ61"/>
  <c r="AY61"/>
  <c r="AX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BI59"/>
  <c r="BH59"/>
  <c r="BG59"/>
  <c r="BF59"/>
  <c r="BE59"/>
  <c r="BD59"/>
  <c r="BC59"/>
  <c r="BB59"/>
  <c r="BA59"/>
  <c r="AZ59"/>
  <c r="AY59"/>
  <c r="AX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W59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CK58"/>
  <c r="CJ58"/>
  <c r="CI58"/>
  <c r="CH58"/>
  <c r="CG58"/>
  <c r="CF58"/>
  <c r="CE58"/>
  <c r="CD58"/>
  <c r="CC58"/>
  <c r="CB58"/>
  <c r="CA58"/>
  <c r="BZ58"/>
  <c r="BY58"/>
  <c r="BX58"/>
  <c r="BW58"/>
  <c r="BV58"/>
  <c r="BU58"/>
  <c r="BT58"/>
  <c r="BS58"/>
  <c r="BR58"/>
  <c r="BQ58"/>
  <c r="BP58"/>
  <c r="BO58"/>
  <c r="BN58"/>
  <c r="BM58"/>
  <c r="BL58"/>
  <c r="BK58"/>
  <c r="BJ58"/>
  <c r="BI58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CK57"/>
  <c r="CJ57"/>
  <c r="CI57"/>
  <c r="CH57"/>
  <c r="CG57"/>
  <c r="CF57"/>
  <c r="CE57"/>
  <c r="CD57"/>
  <c r="CC57"/>
  <c r="CB57"/>
  <c r="CA57"/>
  <c r="BZ57"/>
  <c r="BY57"/>
  <c r="BX57"/>
  <c r="BW57"/>
  <c r="BV57"/>
  <c r="BU57"/>
  <c r="BT57"/>
  <c r="BS57"/>
  <c r="BR57"/>
  <c r="BQ57"/>
  <c r="BP57"/>
  <c r="BO57"/>
  <c r="BN57"/>
  <c r="BM57"/>
  <c r="BL57"/>
  <c r="BK57"/>
  <c r="BJ57"/>
  <c r="BI57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CK56"/>
  <c r="CJ56"/>
  <c r="CI56"/>
  <c r="CH56"/>
  <c r="CG56"/>
  <c r="CF56"/>
  <c r="CE56"/>
  <c r="CD56"/>
  <c r="CC56"/>
  <c r="CB56"/>
  <c r="CA56"/>
  <c r="BZ56"/>
  <c r="BY56"/>
  <c r="BX56"/>
  <c r="BW56"/>
  <c r="BV56"/>
  <c r="BU56"/>
  <c r="BT56"/>
  <c r="BS56"/>
  <c r="BR56"/>
  <c r="BQ56"/>
  <c r="BP56"/>
  <c r="BO56"/>
  <c r="BN56"/>
  <c r="BM56"/>
  <c r="BL56"/>
  <c r="BK56"/>
  <c r="BJ56"/>
  <c r="BI56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CK55"/>
  <c r="CJ55"/>
  <c r="CI55"/>
  <c r="CH55"/>
  <c r="CG55"/>
  <c r="CF55"/>
  <c r="CE55"/>
  <c r="CD55"/>
  <c r="CC55"/>
  <c r="CB55"/>
  <c r="CA55"/>
  <c r="BZ55"/>
  <c r="BY55"/>
  <c r="BX55"/>
  <c r="BW55"/>
  <c r="BV55"/>
  <c r="BU55"/>
  <c r="BT55"/>
  <c r="BS55"/>
  <c r="BR55"/>
  <c r="BQ55"/>
  <c r="BP55"/>
  <c r="BO55"/>
  <c r="BN55"/>
  <c r="BM55"/>
  <c r="BL55"/>
  <c r="BK55"/>
  <c r="BJ55"/>
  <c r="BI55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CK54"/>
  <c r="CJ54"/>
  <c r="CI54"/>
  <c r="CH54"/>
  <c r="CG54"/>
  <c r="CF54"/>
  <c r="CE54"/>
  <c r="CD54"/>
  <c r="CC54"/>
  <c r="CB54"/>
  <c r="CA54"/>
  <c r="BZ54"/>
  <c r="BY54"/>
  <c r="BX54"/>
  <c r="BW54"/>
  <c r="BV54"/>
  <c r="BU54"/>
  <c r="BT54"/>
  <c r="BS54"/>
  <c r="BR54"/>
  <c r="BQ54"/>
  <c r="BP54"/>
  <c r="BO54"/>
  <c r="BN54"/>
  <c r="BM54"/>
  <c r="BL54"/>
  <c r="BK54"/>
  <c r="BJ54"/>
  <c r="BI54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BI53"/>
  <c r="BH53"/>
  <c r="BG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C53"/>
  <c r="CK52"/>
  <c r="CJ52"/>
  <c r="CI52"/>
  <c r="CH52"/>
  <c r="CG52"/>
  <c r="CF52"/>
  <c r="CE52"/>
  <c r="CD52"/>
  <c r="CC52"/>
  <c r="CB52"/>
  <c r="CA52"/>
  <c r="BZ52"/>
  <c r="BY52"/>
  <c r="BX52"/>
  <c r="BW52"/>
  <c r="BV52"/>
  <c r="BU52"/>
  <c r="BT52"/>
  <c r="BS52"/>
  <c r="BR52"/>
  <c r="BQ52"/>
  <c r="BP52"/>
  <c r="BO52"/>
  <c r="BN52"/>
  <c r="BM52"/>
  <c r="BL52"/>
  <c r="BK52"/>
  <c r="BJ52"/>
  <c r="BI52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CK51"/>
  <c r="CJ51"/>
  <c r="CI51"/>
  <c r="CH51"/>
  <c r="CG51"/>
  <c r="CF51"/>
  <c r="CE51"/>
  <c r="CD51"/>
  <c r="CC51"/>
  <c r="CB51"/>
  <c r="CA51"/>
  <c r="BZ51"/>
  <c r="BY51"/>
  <c r="BX51"/>
  <c r="BW51"/>
  <c r="BV51"/>
  <c r="BU51"/>
  <c r="BT51"/>
  <c r="BS51"/>
  <c r="BR51"/>
  <c r="BQ51"/>
  <c r="BP51"/>
  <c r="BO51"/>
  <c r="BN51"/>
  <c r="BM51"/>
  <c r="BL51"/>
  <c r="BK51"/>
  <c r="BJ51"/>
  <c r="BI51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CK50"/>
  <c r="CJ50"/>
  <c r="CI50"/>
  <c r="CH50"/>
  <c r="CG50"/>
  <c r="CF50"/>
  <c r="CE50"/>
  <c r="CD50"/>
  <c r="CC50"/>
  <c r="CB50"/>
  <c r="CA50"/>
  <c r="BZ50"/>
  <c r="BY50"/>
  <c r="BX50"/>
  <c r="BW50"/>
  <c r="BV50"/>
  <c r="BU50"/>
  <c r="BT50"/>
  <c r="BS50"/>
  <c r="BR50"/>
  <c r="BQ50"/>
  <c r="BP50"/>
  <c r="BO50"/>
  <c r="BN50"/>
  <c r="BM50"/>
  <c r="BL50"/>
  <c r="BK50"/>
  <c r="BJ50"/>
  <c r="BI50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I49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CK48"/>
  <c r="CJ48"/>
  <c r="CI48"/>
  <c r="CH48"/>
  <c r="CG48"/>
  <c r="CF48"/>
  <c r="CE48"/>
  <c r="CD48"/>
  <c r="CC48"/>
  <c r="CB48"/>
  <c r="CA48"/>
  <c r="BZ48"/>
  <c r="BY48"/>
  <c r="BX48"/>
  <c r="BW48"/>
  <c r="BV48"/>
  <c r="BU48"/>
  <c r="BT48"/>
  <c r="BS48"/>
  <c r="BR48"/>
  <c r="BQ48"/>
  <c r="BP48"/>
  <c r="BO48"/>
  <c r="BN48"/>
  <c r="BM48"/>
  <c r="BL48"/>
  <c r="BK48"/>
  <c r="BJ48"/>
  <c r="BI48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CK47"/>
  <c r="CJ47"/>
  <c r="CI47"/>
  <c r="CH47"/>
  <c r="CG47"/>
  <c r="CF47"/>
  <c r="CE47"/>
  <c r="CD47"/>
  <c r="CC47"/>
  <c r="CB47"/>
  <c r="CA47"/>
  <c r="BZ47"/>
  <c r="BY47"/>
  <c r="BX47"/>
  <c r="BW47"/>
  <c r="BV47"/>
  <c r="BU47"/>
  <c r="BT47"/>
  <c r="BS47"/>
  <c r="BR47"/>
  <c r="BQ47"/>
  <c r="BP47"/>
  <c r="BO47"/>
  <c r="BN47"/>
  <c r="BM47"/>
  <c r="BL47"/>
  <c r="BK47"/>
  <c r="BJ47"/>
  <c r="BI47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I46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S46"/>
  <c r="R46"/>
  <c r="Q46"/>
  <c r="P46"/>
  <c r="O46"/>
  <c r="N46"/>
  <c r="M46"/>
  <c r="L46"/>
  <c r="K46"/>
  <c r="J46"/>
  <c r="I46"/>
  <c r="H46"/>
  <c r="G46"/>
  <c r="F46"/>
  <c r="E46"/>
  <c r="D46"/>
  <c r="C46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BS45"/>
  <c r="BR45"/>
  <c r="BQ45"/>
  <c r="BP45"/>
  <c r="BO45"/>
  <c r="BN45"/>
  <c r="BM45"/>
  <c r="BL45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A39"/>
  <c r="CC38"/>
  <c r="CB38"/>
  <c r="CA38"/>
  <c r="BZ38"/>
  <c r="BY38"/>
  <c r="BX38"/>
  <c r="BW38"/>
  <c r="BV38"/>
  <c r="BU38"/>
  <c r="BT38"/>
  <c r="BS38"/>
  <c r="BR38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E78" s="1"/>
  <c r="D38"/>
  <c r="D78" s="1"/>
  <c r="C38"/>
  <c r="C78" s="1"/>
  <c r="B38"/>
  <c r="CC37"/>
  <c r="CB37"/>
  <c r="CA37"/>
  <c r="BZ37"/>
  <c r="BY37"/>
  <c r="BX37"/>
  <c r="BW37"/>
  <c r="BV37"/>
  <c r="BU37"/>
  <c r="BT37"/>
  <c r="BS37"/>
  <c r="BR37"/>
  <c r="BQ37"/>
  <c r="BP37"/>
  <c r="BO37"/>
  <c r="BN37"/>
  <c r="BM37"/>
  <c r="BL37"/>
  <c r="BK37"/>
  <c r="BJ37"/>
  <c r="BI37"/>
  <c r="BI77" s="1"/>
  <c r="BH37"/>
  <c r="BG37"/>
  <c r="BG77" s="1"/>
  <c r="BF37"/>
  <c r="BE37"/>
  <c r="BE77" s="1"/>
  <c r="BD37"/>
  <c r="BC37"/>
  <c r="BC77" s="1"/>
  <c r="BB37"/>
  <c r="BA37"/>
  <c r="BA77" s="1"/>
  <c r="AZ37"/>
  <c r="AY37"/>
  <c r="AY77" s="1"/>
  <c r="AX37"/>
  <c r="AW37"/>
  <c r="AW77" s="1"/>
  <c r="AV37"/>
  <c r="AU37"/>
  <c r="AU77" s="1"/>
  <c r="AT37"/>
  <c r="AS37"/>
  <c r="AS77" s="1"/>
  <c r="AR37"/>
  <c r="AQ37"/>
  <c r="AQ77" s="1"/>
  <c r="AP37"/>
  <c r="AO37"/>
  <c r="AO77" s="1"/>
  <c r="AN37"/>
  <c r="AM37"/>
  <c r="AM77" s="1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E77" s="1"/>
  <c r="D37"/>
  <c r="C37"/>
  <c r="C77" s="1"/>
  <c r="B37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E76" s="1"/>
  <c r="D36"/>
  <c r="C36"/>
  <c r="C76" s="1"/>
  <c r="B36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E75" s="1"/>
  <c r="D35"/>
  <c r="C35"/>
  <c r="C75" s="1"/>
  <c r="B35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E74" s="1"/>
  <c r="D34"/>
  <c r="C34"/>
  <c r="C74" s="1"/>
  <c r="B34"/>
  <c r="CK33"/>
  <c r="CJ33"/>
  <c r="CI33"/>
  <c r="CH33"/>
  <c r="CG33"/>
  <c r="CF33"/>
  <c r="CE33"/>
  <c r="CE73" s="1"/>
  <c r="CD33"/>
  <c r="CC33"/>
  <c r="CC73" s="1"/>
  <c r="CB33"/>
  <c r="CA33"/>
  <c r="CA73" s="1"/>
  <c r="BZ33"/>
  <c r="BY33"/>
  <c r="BY73" s="1"/>
  <c r="BX33"/>
  <c r="BW33"/>
  <c r="BW73" s="1"/>
  <c r="BV33"/>
  <c r="BU33"/>
  <c r="BU73" s="1"/>
  <c r="BT33"/>
  <c r="BS33"/>
  <c r="BS73" s="1"/>
  <c r="BR33"/>
  <c r="BQ33"/>
  <c r="BQ73" s="1"/>
  <c r="BP33"/>
  <c r="BO33"/>
  <c r="BO73" s="1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CK112"/>
  <c r="CI112"/>
  <c r="CH11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E72" s="1"/>
  <c r="D32"/>
  <c r="C32"/>
  <c r="C72" s="1"/>
  <c r="B32"/>
  <c r="CK71"/>
  <c r="CJ71"/>
  <c r="CI111"/>
  <c r="CH71"/>
  <c r="CG71"/>
  <c r="CF71"/>
  <c r="CC31"/>
  <c r="CC71" s="1"/>
  <c r="CB31"/>
  <c r="CA31"/>
  <c r="BZ31"/>
  <c r="BY31"/>
  <c r="BY71" s="1"/>
  <c r="BX31"/>
  <c r="BW31"/>
  <c r="BV31"/>
  <c r="BU31"/>
  <c r="BU71" s="1"/>
  <c r="BT31"/>
  <c r="BS31"/>
  <c r="BR31"/>
  <c r="BQ31"/>
  <c r="BQ71" s="1"/>
  <c r="BP31"/>
  <c r="BO31"/>
  <c r="BN31"/>
  <c r="BM31"/>
  <c r="BM71" s="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E71" s="1"/>
  <c r="D31"/>
  <c r="C31"/>
  <c r="C71" s="1"/>
  <c r="B31"/>
  <c r="CK70"/>
  <c r="CJ70"/>
  <c r="CI110"/>
  <c r="CH110"/>
  <c r="CG70"/>
  <c r="CF70"/>
  <c r="CC30"/>
  <c r="CC70" s="1"/>
  <c r="CB30"/>
  <c r="CA30"/>
  <c r="BZ30"/>
  <c r="BY30"/>
  <c r="BY70" s="1"/>
  <c r="BX30"/>
  <c r="BW30"/>
  <c r="BV30"/>
  <c r="BU30"/>
  <c r="BU70" s="1"/>
  <c r="BT30"/>
  <c r="BS30"/>
  <c r="BR30"/>
  <c r="BQ30"/>
  <c r="BQ70" s="1"/>
  <c r="BP30"/>
  <c r="BO30"/>
  <c r="BN30"/>
  <c r="BM30"/>
  <c r="BM70" s="1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E70" s="1"/>
  <c r="D30"/>
  <c r="C30"/>
  <c r="C70" s="1"/>
  <c r="B30"/>
  <c r="CK29"/>
  <c r="CK69" s="1"/>
  <c r="CJ29"/>
  <c r="CI29"/>
  <c r="CI109" s="1"/>
  <c r="CH29"/>
  <c r="CF29"/>
  <c r="CF69" s="1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D69" s="1"/>
  <c r="C29"/>
  <c r="B29"/>
  <c r="CK68"/>
  <c r="CH68"/>
  <c r="CG68"/>
  <c r="CF68"/>
  <c r="CC28"/>
  <c r="CB28"/>
  <c r="CA28"/>
  <c r="BZ28"/>
  <c r="BZ68" s="1"/>
  <c r="BY28"/>
  <c r="BX28"/>
  <c r="BW28"/>
  <c r="BV28"/>
  <c r="BV68" s="1"/>
  <c r="BU28"/>
  <c r="BT28"/>
  <c r="BS28"/>
  <c r="BR28"/>
  <c r="BR68" s="1"/>
  <c r="BQ28"/>
  <c r="BP28"/>
  <c r="BP68" s="1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D68" s="1"/>
  <c r="C28"/>
  <c r="B28"/>
  <c r="CK67"/>
  <c r="CG67"/>
  <c r="CF67"/>
  <c r="CC27"/>
  <c r="CB27"/>
  <c r="CA27"/>
  <c r="BZ27"/>
  <c r="BY27"/>
  <c r="BX27"/>
  <c r="BW27"/>
  <c r="BV27"/>
  <c r="BU27"/>
  <c r="BU67" s="1"/>
  <c r="BT27"/>
  <c r="BS27"/>
  <c r="BR27"/>
  <c r="BQ27"/>
  <c r="BQ67" s="1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E67" s="1"/>
  <c r="D27"/>
  <c r="C27"/>
  <c r="C67" s="1"/>
  <c r="B27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E66" s="1"/>
  <c r="D26"/>
  <c r="C26"/>
  <c r="C66" s="1"/>
  <c r="B26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A23"/>
  <c r="A63" s="1"/>
  <c r="A103" s="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CK13"/>
  <c r="CJ13"/>
  <c r="CJ53" s="1"/>
  <c r="CI13"/>
  <c r="CI53" s="1"/>
  <c r="CH13"/>
  <c r="CH53" s="1"/>
  <c r="CG13"/>
  <c r="CF13"/>
  <c r="CF53" s="1"/>
  <c r="CE13"/>
  <c r="CE53" s="1"/>
  <c r="CD13"/>
  <c r="CD53" s="1"/>
  <c r="CC13"/>
  <c r="CB13"/>
  <c r="CB53" s="1"/>
  <c r="CA13"/>
  <c r="CA53" s="1"/>
  <c r="BZ13"/>
  <c r="BZ53" s="1"/>
  <c r="BY13"/>
  <c r="BX13"/>
  <c r="BX53" s="1"/>
  <c r="BW13"/>
  <c r="BW53" s="1"/>
  <c r="BV13"/>
  <c r="BV53" s="1"/>
  <c r="BU13"/>
  <c r="BT13"/>
  <c r="BT53" s="1"/>
  <c r="BS13"/>
  <c r="BS53" s="1"/>
  <c r="BR13"/>
  <c r="BR53" s="1"/>
  <c r="BQ13"/>
  <c r="BP13"/>
  <c r="BP53" s="1"/>
  <c r="BO13"/>
  <c r="BO53" s="1"/>
  <c r="BN13"/>
  <c r="BN53" s="1"/>
  <c r="BM13"/>
  <c r="BM93" s="1"/>
  <c r="BL13"/>
  <c r="BL93" s="1"/>
  <c r="BK13"/>
  <c r="BK93" s="1"/>
  <c r="BJ13"/>
  <c r="BJ93" s="1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CK9"/>
  <c r="CK89" s="1"/>
  <c r="CJ9"/>
  <c r="CJ89" s="1"/>
  <c r="CI9"/>
  <c r="CI89" s="1"/>
  <c r="CH9"/>
  <c r="CH49" s="1"/>
  <c r="CG9"/>
  <c r="CG89" s="1"/>
  <c r="CF9"/>
  <c r="CF89" s="1"/>
  <c r="CE9"/>
  <c r="CE89" s="1"/>
  <c r="CD9"/>
  <c r="CD49" s="1"/>
  <c r="CC9"/>
  <c r="CC89" s="1"/>
  <c r="CB9"/>
  <c r="CB89" s="1"/>
  <c r="CA9"/>
  <c r="CA89" s="1"/>
  <c r="BZ9"/>
  <c r="BZ49" s="1"/>
  <c r="BY9"/>
  <c r="BY89" s="1"/>
  <c r="BX9"/>
  <c r="BX89" s="1"/>
  <c r="BW9"/>
  <c r="BW89" s="1"/>
  <c r="BV9"/>
  <c r="BV49" s="1"/>
  <c r="BU9"/>
  <c r="BU89" s="1"/>
  <c r="BT9"/>
  <c r="BT89" s="1"/>
  <c r="BS9"/>
  <c r="BS89" s="1"/>
  <c r="BR9"/>
  <c r="BR49" s="1"/>
  <c r="BQ9"/>
  <c r="BQ89" s="1"/>
  <c r="BP9"/>
  <c r="BP89" s="1"/>
  <c r="BO9"/>
  <c r="BO89" s="1"/>
  <c r="BN9"/>
  <c r="BN49" s="1"/>
  <c r="BM9"/>
  <c r="BM89" s="1"/>
  <c r="BL9"/>
  <c r="BL89" s="1"/>
  <c r="BK9"/>
  <c r="BK89" s="1"/>
  <c r="BJ9"/>
  <c r="BJ49" s="1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CK6"/>
  <c r="CJ6"/>
  <c r="CI6"/>
  <c r="CH6"/>
  <c r="CH19" s="1"/>
  <c r="CG6"/>
  <c r="CF6"/>
  <c r="CE6"/>
  <c r="CE19" s="1"/>
  <c r="CD6"/>
  <c r="CC6"/>
  <c r="CC19" s="1"/>
  <c r="CB6"/>
  <c r="CA6"/>
  <c r="BZ6"/>
  <c r="BY6"/>
  <c r="BX6"/>
  <c r="BW6"/>
  <c r="BW19" s="1"/>
  <c r="BV6"/>
  <c r="BU6"/>
  <c r="BT6"/>
  <c r="BS6"/>
  <c r="BR6"/>
  <c r="BR19" s="1"/>
  <c r="BQ6"/>
  <c r="BP6"/>
  <c r="BO6"/>
  <c r="BO19" s="1"/>
  <c r="BN6"/>
  <c r="BM6"/>
  <c r="BM19" s="1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A3"/>
  <c r="A43" s="1"/>
  <c r="A83" s="1"/>
  <c r="W181" i="12"/>
  <c r="V181"/>
  <c r="U181"/>
  <c r="T181"/>
  <c r="S181"/>
  <c r="R181"/>
  <c r="Q181"/>
  <c r="P181"/>
  <c r="O181"/>
  <c r="N181"/>
  <c r="M181"/>
  <c r="L181"/>
  <c r="K181"/>
  <c r="J181"/>
  <c r="I181"/>
  <c r="H181"/>
  <c r="G181"/>
  <c r="F181"/>
  <c r="E181"/>
  <c r="D181"/>
  <c r="C181"/>
  <c r="A181"/>
  <c r="W180"/>
  <c r="V180"/>
  <c r="U180"/>
  <c r="T180"/>
  <c r="S180"/>
  <c r="R180"/>
  <c r="Q180"/>
  <c r="P180"/>
  <c r="O180"/>
  <c r="N180"/>
  <c r="M180"/>
  <c r="L180"/>
  <c r="K180"/>
  <c r="J180"/>
  <c r="I180"/>
  <c r="H180"/>
  <c r="G180"/>
  <c r="F180"/>
  <c r="E180"/>
  <c r="D180"/>
  <c r="C180"/>
  <c r="W179"/>
  <c r="V179"/>
  <c r="U179"/>
  <c r="T179"/>
  <c r="S179"/>
  <c r="R179"/>
  <c r="Q179"/>
  <c r="P179"/>
  <c r="O179"/>
  <c r="N179"/>
  <c r="M179"/>
  <c r="L179"/>
  <c r="K179"/>
  <c r="J179"/>
  <c r="I179"/>
  <c r="H179"/>
  <c r="G179"/>
  <c r="F179"/>
  <c r="E179"/>
  <c r="D179"/>
  <c r="C179"/>
  <c r="A179"/>
  <c r="W178"/>
  <c r="V178"/>
  <c r="U178"/>
  <c r="T178"/>
  <c r="S178"/>
  <c r="R178"/>
  <c r="Q178"/>
  <c r="P178"/>
  <c r="O178"/>
  <c r="N178"/>
  <c r="M178"/>
  <c r="L178"/>
  <c r="K178"/>
  <c r="J178"/>
  <c r="I178"/>
  <c r="H178"/>
  <c r="G178"/>
  <c r="F178"/>
  <c r="E178"/>
  <c r="D178"/>
  <c r="C178"/>
  <c r="W177"/>
  <c r="V177"/>
  <c r="U177"/>
  <c r="T177"/>
  <c r="S177"/>
  <c r="R177"/>
  <c r="Q177"/>
  <c r="P177"/>
  <c r="O177"/>
  <c r="N177"/>
  <c r="M177"/>
  <c r="L177"/>
  <c r="K177"/>
  <c r="J177"/>
  <c r="I177"/>
  <c r="H177"/>
  <c r="G177"/>
  <c r="F177"/>
  <c r="E177"/>
  <c r="D177"/>
  <c r="C177"/>
  <c r="W176"/>
  <c r="V176"/>
  <c r="U176"/>
  <c r="T176"/>
  <c r="S176"/>
  <c r="R176"/>
  <c r="Q176"/>
  <c r="P176"/>
  <c r="O176"/>
  <c r="N176"/>
  <c r="M176"/>
  <c r="L176"/>
  <c r="K176"/>
  <c r="J176"/>
  <c r="I176"/>
  <c r="H176"/>
  <c r="G176"/>
  <c r="F176"/>
  <c r="E176"/>
  <c r="D176"/>
  <c r="C176"/>
  <c r="W175"/>
  <c r="V175"/>
  <c r="U175"/>
  <c r="T175"/>
  <c r="S175"/>
  <c r="R175"/>
  <c r="Q175"/>
  <c r="P175"/>
  <c r="O175"/>
  <c r="N175"/>
  <c r="M175"/>
  <c r="L175"/>
  <c r="K175"/>
  <c r="J175"/>
  <c r="I175"/>
  <c r="H175"/>
  <c r="G175"/>
  <c r="F175"/>
  <c r="E175"/>
  <c r="D175"/>
  <c r="C175"/>
  <c r="W174"/>
  <c r="V174"/>
  <c r="U174"/>
  <c r="T174"/>
  <c r="S174"/>
  <c r="R174"/>
  <c r="Q174"/>
  <c r="P174"/>
  <c r="O174"/>
  <c r="N174"/>
  <c r="M174"/>
  <c r="L174"/>
  <c r="K174"/>
  <c r="J174"/>
  <c r="I174"/>
  <c r="H174"/>
  <c r="G174"/>
  <c r="F174"/>
  <c r="E174"/>
  <c r="D174"/>
  <c r="C174"/>
  <c r="W173"/>
  <c r="V173"/>
  <c r="U173"/>
  <c r="T173"/>
  <c r="S173"/>
  <c r="R173"/>
  <c r="Q173"/>
  <c r="P173"/>
  <c r="O173"/>
  <c r="N173"/>
  <c r="M173"/>
  <c r="L173"/>
  <c r="K173"/>
  <c r="J173"/>
  <c r="I173"/>
  <c r="H173"/>
  <c r="G173"/>
  <c r="F173"/>
  <c r="E173"/>
  <c r="D173"/>
  <c r="C173"/>
  <c r="W172"/>
  <c r="V172"/>
  <c r="U172"/>
  <c r="T172"/>
  <c r="S172"/>
  <c r="R172"/>
  <c r="Q172"/>
  <c r="P172"/>
  <c r="O172"/>
  <c r="N172"/>
  <c r="M172"/>
  <c r="L172"/>
  <c r="K172"/>
  <c r="J172"/>
  <c r="I172"/>
  <c r="H172"/>
  <c r="G172"/>
  <c r="F172"/>
  <c r="E172"/>
  <c r="D172"/>
  <c r="C172"/>
  <c r="W171"/>
  <c r="V171"/>
  <c r="U171"/>
  <c r="T171"/>
  <c r="S171"/>
  <c r="R171"/>
  <c r="Q171"/>
  <c r="P171"/>
  <c r="O171"/>
  <c r="N171"/>
  <c r="M171"/>
  <c r="L171"/>
  <c r="K171"/>
  <c r="J171"/>
  <c r="I171"/>
  <c r="H171"/>
  <c r="G171"/>
  <c r="F171"/>
  <c r="E171"/>
  <c r="D171"/>
  <c r="C171"/>
  <c r="W170"/>
  <c r="V170"/>
  <c r="U170"/>
  <c r="T170"/>
  <c r="S170"/>
  <c r="R170"/>
  <c r="Q170"/>
  <c r="P170"/>
  <c r="O170"/>
  <c r="N170"/>
  <c r="M170"/>
  <c r="L170"/>
  <c r="K170"/>
  <c r="J170"/>
  <c r="I170"/>
  <c r="H170"/>
  <c r="G170"/>
  <c r="F170"/>
  <c r="E170"/>
  <c r="D170"/>
  <c r="C170"/>
  <c r="W169"/>
  <c r="V169"/>
  <c r="U169"/>
  <c r="T169"/>
  <c r="S169"/>
  <c r="R169"/>
  <c r="Q169"/>
  <c r="P169"/>
  <c r="O169"/>
  <c r="N169"/>
  <c r="M169"/>
  <c r="L169"/>
  <c r="K169"/>
  <c r="J169"/>
  <c r="I169"/>
  <c r="H169"/>
  <c r="G169"/>
  <c r="F169"/>
  <c r="E169"/>
  <c r="D169"/>
  <c r="C169"/>
  <c r="W168"/>
  <c r="V168"/>
  <c r="U168"/>
  <c r="T168"/>
  <c r="S168"/>
  <c r="R168"/>
  <c r="Q168"/>
  <c r="P168"/>
  <c r="O168"/>
  <c r="N168"/>
  <c r="M168"/>
  <c r="L168"/>
  <c r="K168"/>
  <c r="J168"/>
  <c r="I168"/>
  <c r="H168"/>
  <c r="G168"/>
  <c r="F168"/>
  <c r="E168"/>
  <c r="D168"/>
  <c r="C168"/>
  <c r="W167"/>
  <c r="V167"/>
  <c r="U167"/>
  <c r="T167"/>
  <c r="S167"/>
  <c r="R167"/>
  <c r="Q167"/>
  <c r="P167"/>
  <c r="O167"/>
  <c r="N167"/>
  <c r="M167"/>
  <c r="L167"/>
  <c r="K167"/>
  <c r="J167"/>
  <c r="I167"/>
  <c r="H167"/>
  <c r="G167"/>
  <c r="F167"/>
  <c r="E167"/>
  <c r="D167"/>
  <c r="C167"/>
  <c r="W166"/>
  <c r="V166"/>
  <c r="U166"/>
  <c r="T166"/>
  <c r="S166"/>
  <c r="R166"/>
  <c r="Q166"/>
  <c r="P166"/>
  <c r="O166"/>
  <c r="N166"/>
  <c r="M166"/>
  <c r="L166"/>
  <c r="K166"/>
  <c r="J166"/>
  <c r="I166"/>
  <c r="H166"/>
  <c r="G166"/>
  <c r="F166"/>
  <c r="E166"/>
  <c r="D166"/>
  <c r="C166"/>
  <c r="P160"/>
  <c r="O160"/>
  <c r="N160"/>
  <c r="M160"/>
  <c r="L160"/>
  <c r="K160"/>
  <c r="J160"/>
  <c r="I160"/>
  <c r="H160"/>
  <c r="G160"/>
  <c r="F160"/>
  <c r="E160"/>
  <c r="D160"/>
  <c r="C160"/>
  <c r="B160"/>
  <c r="P159"/>
  <c r="O159"/>
  <c r="N159"/>
  <c r="M159"/>
  <c r="L159"/>
  <c r="K159"/>
  <c r="J159"/>
  <c r="I159"/>
  <c r="H159"/>
  <c r="G159"/>
  <c r="F159"/>
  <c r="E159"/>
  <c r="D159"/>
  <c r="C159"/>
  <c r="B159"/>
  <c r="P158"/>
  <c r="O158"/>
  <c r="N158"/>
  <c r="M158"/>
  <c r="L158"/>
  <c r="K158"/>
  <c r="J158"/>
  <c r="I158"/>
  <c r="H158"/>
  <c r="G158"/>
  <c r="F158"/>
  <c r="E158"/>
  <c r="D158"/>
  <c r="C158"/>
  <c r="B158"/>
  <c r="P157"/>
  <c r="O157"/>
  <c r="N157"/>
  <c r="M157"/>
  <c r="L157"/>
  <c r="K157"/>
  <c r="J157"/>
  <c r="I157"/>
  <c r="H157"/>
  <c r="G157"/>
  <c r="F157"/>
  <c r="E157"/>
  <c r="D157"/>
  <c r="C157"/>
  <c r="B157"/>
  <c r="P156"/>
  <c r="O156"/>
  <c r="N156"/>
  <c r="M156"/>
  <c r="L156"/>
  <c r="K156"/>
  <c r="J156"/>
  <c r="I156"/>
  <c r="H156"/>
  <c r="G156"/>
  <c r="F156"/>
  <c r="E156"/>
  <c r="D156"/>
  <c r="C156"/>
  <c r="B156"/>
  <c r="P155"/>
  <c r="O155"/>
  <c r="N155"/>
  <c r="M155"/>
  <c r="L155"/>
  <c r="K155"/>
  <c r="J155"/>
  <c r="I155"/>
  <c r="H155"/>
  <c r="G155"/>
  <c r="F155"/>
  <c r="E155"/>
  <c r="D155"/>
  <c r="C155"/>
  <c r="B155"/>
  <c r="P154"/>
  <c r="O154"/>
  <c r="N154"/>
  <c r="M154"/>
  <c r="L154"/>
  <c r="K154"/>
  <c r="J154"/>
  <c r="I154"/>
  <c r="H154"/>
  <c r="G154"/>
  <c r="F154"/>
  <c r="E154"/>
  <c r="D154"/>
  <c r="C154"/>
  <c r="B154"/>
  <c r="P153"/>
  <c r="O153"/>
  <c r="N153"/>
  <c r="M153"/>
  <c r="L153"/>
  <c r="K153"/>
  <c r="J153"/>
  <c r="I153"/>
  <c r="H153"/>
  <c r="G153"/>
  <c r="F153"/>
  <c r="E153"/>
  <c r="D153"/>
  <c r="C153"/>
  <c r="B153"/>
  <c r="P152"/>
  <c r="O152"/>
  <c r="N152"/>
  <c r="M152"/>
  <c r="L152"/>
  <c r="K152"/>
  <c r="J152"/>
  <c r="I152"/>
  <c r="H152"/>
  <c r="G152"/>
  <c r="F152"/>
  <c r="E152"/>
  <c r="D152"/>
  <c r="C152"/>
  <c r="B152"/>
  <c r="P151"/>
  <c r="O151"/>
  <c r="N151"/>
  <c r="M151"/>
  <c r="L151"/>
  <c r="K151"/>
  <c r="J151"/>
  <c r="I151"/>
  <c r="H151"/>
  <c r="G151"/>
  <c r="F151"/>
  <c r="E151"/>
  <c r="D151"/>
  <c r="C151"/>
  <c r="B151"/>
  <c r="P150"/>
  <c r="O150"/>
  <c r="N150"/>
  <c r="M150"/>
  <c r="L150"/>
  <c r="K150"/>
  <c r="J150"/>
  <c r="I150"/>
  <c r="H150"/>
  <c r="G150"/>
  <c r="F150"/>
  <c r="E150"/>
  <c r="D150"/>
  <c r="C150"/>
  <c r="B150"/>
  <c r="P149"/>
  <c r="O149"/>
  <c r="N149"/>
  <c r="M149"/>
  <c r="L149"/>
  <c r="K149"/>
  <c r="J149"/>
  <c r="I149"/>
  <c r="H149"/>
  <c r="G149"/>
  <c r="F149"/>
  <c r="E149"/>
  <c r="D149"/>
  <c r="C149"/>
  <c r="B149"/>
  <c r="P148"/>
  <c r="O148"/>
  <c r="N148"/>
  <c r="M148"/>
  <c r="L148"/>
  <c r="K148"/>
  <c r="J148"/>
  <c r="I148"/>
  <c r="H148"/>
  <c r="G148"/>
  <c r="F148"/>
  <c r="E148"/>
  <c r="D148"/>
  <c r="C148"/>
  <c r="B148"/>
  <c r="P146"/>
  <c r="O146"/>
  <c r="N146"/>
  <c r="M146"/>
  <c r="L146"/>
  <c r="K146"/>
  <c r="J146"/>
  <c r="I146"/>
  <c r="H146"/>
  <c r="G146"/>
  <c r="F146"/>
  <c r="E146"/>
  <c r="D146"/>
  <c r="C146"/>
  <c r="B146"/>
  <c r="P145"/>
  <c r="O145"/>
  <c r="N145"/>
  <c r="M145"/>
  <c r="L145"/>
  <c r="K145"/>
  <c r="J145"/>
  <c r="I145"/>
  <c r="H145"/>
  <c r="G145"/>
  <c r="F145"/>
  <c r="E145"/>
  <c r="D145"/>
  <c r="C145"/>
  <c r="B145"/>
  <c r="P144"/>
  <c r="O144"/>
  <c r="N144"/>
  <c r="M144"/>
  <c r="L144"/>
  <c r="K144"/>
  <c r="J144"/>
  <c r="I144"/>
  <c r="H144"/>
  <c r="G144"/>
  <c r="F144"/>
  <c r="E144"/>
  <c r="D144"/>
  <c r="C144"/>
  <c r="B144"/>
  <c r="P143"/>
  <c r="O143"/>
  <c r="N143"/>
  <c r="M143"/>
  <c r="L143"/>
  <c r="K143"/>
  <c r="J143"/>
  <c r="I143"/>
  <c r="H143"/>
  <c r="G143"/>
  <c r="F143"/>
  <c r="E143"/>
  <c r="D143"/>
  <c r="C143"/>
  <c r="B143"/>
  <c r="P142"/>
  <c r="O142"/>
  <c r="N142"/>
  <c r="M142"/>
  <c r="L142"/>
  <c r="K142"/>
  <c r="J142"/>
  <c r="I142"/>
  <c r="H142"/>
  <c r="G142"/>
  <c r="F142"/>
  <c r="E142"/>
  <c r="D142"/>
  <c r="C142"/>
  <c r="B142"/>
  <c r="P141"/>
  <c r="O141"/>
  <c r="N141"/>
  <c r="M141"/>
  <c r="L141"/>
  <c r="K141"/>
  <c r="J141"/>
  <c r="I141"/>
  <c r="H141"/>
  <c r="G141"/>
  <c r="F141"/>
  <c r="E141"/>
  <c r="D141"/>
  <c r="C141"/>
  <c r="B141"/>
  <c r="P140"/>
  <c r="O140"/>
  <c r="N140"/>
  <c r="M140"/>
  <c r="L140"/>
  <c r="K140"/>
  <c r="J140"/>
  <c r="I140"/>
  <c r="H140"/>
  <c r="G140"/>
  <c r="F140"/>
  <c r="E140"/>
  <c r="D140"/>
  <c r="C140"/>
  <c r="B140"/>
  <c r="P139"/>
  <c r="O139"/>
  <c r="N139"/>
  <c r="M139"/>
  <c r="L139"/>
  <c r="K139"/>
  <c r="J139"/>
  <c r="I139"/>
  <c r="H139"/>
  <c r="G139"/>
  <c r="F139"/>
  <c r="E139"/>
  <c r="D139"/>
  <c r="C139"/>
  <c r="B139"/>
  <c r="P138"/>
  <c r="O138"/>
  <c r="N138"/>
  <c r="M138"/>
  <c r="L138"/>
  <c r="K138"/>
  <c r="J138"/>
  <c r="I138"/>
  <c r="H138"/>
  <c r="G138"/>
  <c r="F138"/>
  <c r="E138"/>
  <c r="D138"/>
  <c r="C138"/>
  <c r="B138"/>
  <c r="P137"/>
  <c r="O137"/>
  <c r="N137"/>
  <c r="M137"/>
  <c r="L137"/>
  <c r="K137"/>
  <c r="J137"/>
  <c r="I137"/>
  <c r="H137"/>
  <c r="G137"/>
  <c r="F137"/>
  <c r="E137"/>
  <c r="D137"/>
  <c r="C137"/>
  <c r="B137"/>
  <c r="P136"/>
  <c r="O136"/>
  <c r="N136"/>
  <c r="M136"/>
  <c r="L136"/>
  <c r="K136"/>
  <c r="J136"/>
  <c r="I136"/>
  <c r="H136"/>
  <c r="G136"/>
  <c r="F136"/>
  <c r="E136"/>
  <c r="D136"/>
  <c r="C136"/>
  <c r="B136"/>
  <c r="P135"/>
  <c r="O135"/>
  <c r="N135"/>
  <c r="M135"/>
  <c r="L135"/>
  <c r="K135"/>
  <c r="J135"/>
  <c r="I135"/>
  <c r="H135"/>
  <c r="G135"/>
  <c r="F135"/>
  <c r="E135"/>
  <c r="D135"/>
  <c r="C135"/>
  <c r="B135"/>
  <c r="P134"/>
  <c r="O134"/>
  <c r="N134"/>
  <c r="M134"/>
  <c r="L134"/>
  <c r="K134"/>
  <c r="J134"/>
  <c r="I134"/>
  <c r="H134"/>
  <c r="G134"/>
  <c r="F134"/>
  <c r="E134"/>
  <c r="D134"/>
  <c r="C134"/>
  <c r="B134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E100"/>
  <c r="D100"/>
  <c r="C100"/>
  <c r="A100"/>
  <c r="W99"/>
  <c r="V99"/>
  <c r="U99"/>
  <c r="T99"/>
  <c r="S99"/>
  <c r="R99"/>
  <c r="Q99"/>
  <c r="P99"/>
  <c r="O99"/>
  <c r="N99"/>
  <c r="M99"/>
  <c r="L99"/>
  <c r="K99"/>
  <c r="J99"/>
  <c r="I99"/>
  <c r="H99"/>
  <c r="G99"/>
  <c r="F99"/>
  <c r="E99"/>
  <c r="D99"/>
  <c r="C99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E98"/>
  <c r="D98"/>
  <c r="C98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E97"/>
  <c r="D97"/>
  <c r="C97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E96"/>
  <c r="D96"/>
  <c r="C96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E95"/>
  <c r="D95"/>
  <c r="C95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E94"/>
  <c r="D94"/>
  <c r="C94"/>
  <c r="W93"/>
  <c r="V93"/>
  <c r="U93"/>
  <c r="T93"/>
  <c r="S93"/>
  <c r="R93"/>
  <c r="Q93"/>
  <c r="P93"/>
  <c r="O93"/>
  <c r="N93"/>
  <c r="M93"/>
  <c r="L93"/>
  <c r="K93"/>
  <c r="J93"/>
  <c r="I93"/>
  <c r="H93"/>
  <c r="G93"/>
  <c r="F93"/>
  <c r="E93"/>
  <c r="D93"/>
  <c r="C93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E92"/>
  <c r="D92"/>
  <c r="C92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E91"/>
  <c r="D91"/>
  <c r="C91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E90"/>
  <c r="D90"/>
  <c r="C90"/>
  <c r="W89"/>
  <c r="V89"/>
  <c r="U89"/>
  <c r="T89"/>
  <c r="S89"/>
  <c r="R89"/>
  <c r="Q89"/>
  <c r="P89"/>
  <c r="O89"/>
  <c r="N89"/>
  <c r="M89"/>
  <c r="L89"/>
  <c r="K89"/>
  <c r="J89"/>
  <c r="I89"/>
  <c r="H89"/>
  <c r="G89"/>
  <c r="F89"/>
  <c r="E89"/>
  <c r="D89"/>
  <c r="C89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E88"/>
  <c r="D88"/>
  <c r="C88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E87"/>
  <c r="D87"/>
  <c r="C87"/>
  <c r="W86"/>
  <c r="V86"/>
  <c r="U86"/>
  <c r="T86"/>
  <c r="S86"/>
  <c r="R86"/>
  <c r="Q86"/>
  <c r="P86"/>
  <c r="O86"/>
  <c r="N86"/>
  <c r="M86"/>
  <c r="L86"/>
  <c r="K86"/>
  <c r="J86"/>
  <c r="I86"/>
  <c r="H86"/>
  <c r="G86"/>
  <c r="F86"/>
  <c r="E86"/>
  <c r="D86"/>
  <c r="C86"/>
  <c r="W85"/>
  <c r="V85"/>
  <c r="U85"/>
  <c r="T85"/>
  <c r="S85"/>
  <c r="R85"/>
  <c r="Q85"/>
  <c r="P85"/>
  <c r="O85"/>
  <c r="N85"/>
  <c r="M85"/>
  <c r="L85"/>
  <c r="K85"/>
  <c r="J85"/>
  <c r="I85"/>
  <c r="H85"/>
  <c r="G85"/>
  <c r="F85"/>
  <c r="E85"/>
  <c r="D85"/>
  <c r="C85"/>
  <c r="W80"/>
  <c r="V80"/>
  <c r="U80"/>
  <c r="T80"/>
  <c r="S80"/>
  <c r="R80"/>
  <c r="Q80"/>
  <c r="P80"/>
  <c r="O80"/>
  <c r="N80"/>
  <c r="M80"/>
  <c r="L80"/>
  <c r="K80"/>
  <c r="J80"/>
  <c r="I80"/>
  <c r="H80"/>
  <c r="G80"/>
  <c r="F80"/>
  <c r="E80"/>
  <c r="D80"/>
  <c r="C80"/>
  <c r="A80"/>
  <c r="W79"/>
  <c r="V79"/>
  <c r="U79"/>
  <c r="T79"/>
  <c r="S79"/>
  <c r="R79"/>
  <c r="Q79"/>
  <c r="P79"/>
  <c r="O79"/>
  <c r="N79"/>
  <c r="M79"/>
  <c r="L79"/>
  <c r="K79"/>
  <c r="J79"/>
  <c r="I79"/>
  <c r="H79"/>
  <c r="G79"/>
  <c r="F79"/>
  <c r="E79"/>
  <c r="D79"/>
  <c r="C79"/>
  <c r="W78"/>
  <c r="V78"/>
  <c r="U78"/>
  <c r="T78"/>
  <c r="S78"/>
  <c r="R78"/>
  <c r="Q78"/>
  <c r="P78"/>
  <c r="O78"/>
  <c r="N78"/>
  <c r="M78"/>
  <c r="L78"/>
  <c r="K78"/>
  <c r="J78"/>
  <c r="I78"/>
  <c r="H78"/>
  <c r="G78"/>
  <c r="F78"/>
  <c r="E78"/>
  <c r="D78"/>
  <c r="C78"/>
  <c r="W77"/>
  <c r="V77"/>
  <c r="U77"/>
  <c r="T77"/>
  <c r="S77"/>
  <c r="R77"/>
  <c r="Q77"/>
  <c r="P77"/>
  <c r="O77"/>
  <c r="N77"/>
  <c r="M77"/>
  <c r="L77"/>
  <c r="K77"/>
  <c r="J77"/>
  <c r="I77"/>
  <c r="H77"/>
  <c r="G77"/>
  <c r="F77"/>
  <c r="E77"/>
  <c r="D77"/>
  <c r="C77"/>
  <c r="W76"/>
  <c r="V76"/>
  <c r="U76"/>
  <c r="T76"/>
  <c r="S76"/>
  <c r="R76"/>
  <c r="Q76"/>
  <c r="P76"/>
  <c r="O76"/>
  <c r="N76"/>
  <c r="M76"/>
  <c r="L76"/>
  <c r="K76"/>
  <c r="J76"/>
  <c r="I76"/>
  <c r="H76"/>
  <c r="G76"/>
  <c r="F76"/>
  <c r="E76"/>
  <c r="D76"/>
  <c r="C76"/>
  <c r="W75"/>
  <c r="V75"/>
  <c r="U75"/>
  <c r="T75"/>
  <c r="S75"/>
  <c r="R75"/>
  <c r="Q75"/>
  <c r="P75"/>
  <c r="O75"/>
  <c r="N75"/>
  <c r="M75"/>
  <c r="L75"/>
  <c r="K75"/>
  <c r="J75"/>
  <c r="I75"/>
  <c r="H75"/>
  <c r="G75"/>
  <c r="F75"/>
  <c r="E75"/>
  <c r="D75"/>
  <c r="C75"/>
  <c r="W74"/>
  <c r="V74"/>
  <c r="U74"/>
  <c r="T74"/>
  <c r="S74"/>
  <c r="R74"/>
  <c r="Q74"/>
  <c r="P74"/>
  <c r="O74"/>
  <c r="N74"/>
  <c r="M74"/>
  <c r="L74"/>
  <c r="K74"/>
  <c r="J74"/>
  <c r="I74"/>
  <c r="H74"/>
  <c r="G74"/>
  <c r="F74"/>
  <c r="E74"/>
  <c r="D74"/>
  <c r="C74"/>
  <c r="W73"/>
  <c r="V73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W72"/>
  <c r="V72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C72"/>
  <c r="W71"/>
  <c r="V71"/>
  <c r="U71"/>
  <c r="T71"/>
  <c r="S71"/>
  <c r="R71"/>
  <c r="Q71"/>
  <c r="P71"/>
  <c r="O71"/>
  <c r="N71"/>
  <c r="M71"/>
  <c r="L71"/>
  <c r="K71"/>
  <c r="J71"/>
  <c r="I71"/>
  <c r="H71"/>
  <c r="G71"/>
  <c r="F71"/>
  <c r="E71"/>
  <c r="D71"/>
  <c r="C71"/>
  <c r="W70"/>
  <c r="V70"/>
  <c r="U70"/>
  <c r="T70"/>
  <c r="S70"/>
  <c r="R70"/>
  <c r="Q70"/>
  <c r="P70"/>
  <c r="O70"/>
  <c r="N70"/>
  <c r="M70"/>
  <c r="L70"/>
  <c r="K70"/>
  <c r="J70"/>
  <c r="I70"/>
  <c r="H70"/>
  <c r="G70"/>
  <c r="F70"/>
  <c r="E70"/>
  <c r="D70"/>
  <c r="C70"/>
  <c r="W69"/>
  <c r="V69"/>
  <c r="U69"/>
  <c r="T69"/>
  <c r="S69"/>
  <c r="R69"/>
  <c r="Q69"/>
  <c r="P69"/>
  <c r="O69"/>
  <c r="N69"/>
  <c r="M69"/>
  <c r="L69"/>
  <c r="K69"/>
  <c r="J69"/>
  <c r="I69"/>
  <c r="H69"/>
  <c r="G69"/>
  <c r="F69"/>
  <c r="E69"/>
  <c r="D69"/>
  <c r="C69"/>
  <c r="W68"/>
  <c r="V6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W67"/>
  <c r="V67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C67"/>
  <c r="W66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C66"/>
  <c r="W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X60"/>
  <c r="W60"/>
  <c r="V60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C60"/>
  <c r="B60"/>
  <c r="A60"/>
  <c r="X59"/>
  <c r="W59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B59"/>
  <c r="X58"/>
  <c r="W58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8"/>
  <c r="X57"/>
  <c r="W57"/>
  <c r="V57"/>
  <c r="U57"/>
  <c r="T57"/>
  <c r="S57"/>
  <c r="X56"/>
  <c r="W56"/>
  <c r="V56"/>
  <c r="U56"/>
  <c r="T56"/>
  <c r="S56"/>
  <c r="X55"/>
  <c r="W55"/>
  <c r="V55"/>
  <c r="U55"/>
  <c r="T55"/>
  <c r="S55"/>
  <c r="X54"/>
  <c r="W54"/>
  <c r="V54"/>
  <c r="U54"/>
  <c r="T54"/>
  <c r="S54"/>
  <c r="X53"/>
  <c r="W53"/>
  <c r="V53"/>
  <c r="U53"/>
  <c r="T53"/>
  <c r="S53"/>
  <c r="X52"/>
  <c r="W52"/>
  <c r="V52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X51"/>
  <c r="W51"/>
  <c r="V51"/>
  <c r="U51"/>
  <c r="T51"/>
  <c r="S51"/>
  <c r="X50"/>
  <c r="W50"/>
  <c r="V50"/>
  <c r="U50"/>
  <c r="T50"/>
  <c r="S50"/>
  <c r="X49"/>
  <c r="W49"/>
  <c r="V49"/>
  <c r="U49"/>
  <c r="T49"/>
  <c r="S49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X47"/>
  <c r="W47"/>
  <c r="V47"/>
  <c r="U47"/>
  <c r="T47"/>
  <c r="S47"/>
  <c r="X46"/>
  <c r="W46"/>
  <c r="V46"/>
  <c r="U46"/>
  <c r="T46"/>
  <c r="S46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E45"/>
  <c r="D45"/>
  <c r="C45"/>
  <c r="B45"/>
  <c r="W44"/>
  <c r="V44"/>
  <c r="U44"/>
  <c r="T44"/>
  <c r="S44"/>
  <c r="R44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B39"/>
  <c r="A39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B38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B37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W25"/>
  <c r="V25"/>
  <c r="U25"/>
  <c r="T25"/>
  <c r="S25"/>
  <c r="R25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G106" i="13" l="1"/>
  <c r="G66"/>
  <c r="I106"/>
  <c r="I66"/>
  <c r="K106"/>
  <c r="K66"/>
  <c r="M106"/>
  <c r="M66"/>
  <c r="O106"/>
  <c r="O66"/>
  <c r="Q106"/>
  <c r="Q66"/>
  <c r="S106"/>
  <c r="S66"/>
  <c r="U106"/>
  <c r="U66"/>
  <c r="W106"/>
  <c r="W66"/>
  <c r="Y106"/>
  <c r="Y66"/>
  <c r="AA106"/>
  <c r="AA66"/>
  <c r="AC106"/>
  <c r="AC66"/>
  <c r="AE106"/>
  <c r="AE66"/>
  <c r="AG106"/>
  <c r="AG66"/>
  <c r="AI106"/>
  <c r="AI66"/>
  <c r="AK106"/>
  <c r="AK66"/>
  <c r="AM106"/>
  <c r="AM66"/>
  <c r="AO106"/>
  <c r="AO66"/>
  <c r="AQ106"/>
  <c r="AQ66"/>
  <c r="AS106"/>
  <c r="AS66"/>
  <c r="AU106"/>
  <c r="AU66"/>
  <c r="AW106"/>
  <c r="AW66"/>
  <c r="AY106"/>
  <c r="AY66"/>
  <c r="BA106"/>
  <c r="BA66"/>
  <c r="BC106"/>
  <c r="BC66"/>
  <c r="BE106"/>
  <c r="BE66"/>
  <c r="BG106"/>
  <c r="BG66"/>
  <c r="BI106"/>
  <c r="BI66"/>
  <c r="G107"/>
  <c r="G67"/>
  <c r="I107"/>
  <c r="I67"/>
  <c r="K107"/>
  <c r="K67"/>
  <c r="M107"/>
  <c r="M67"/>
  <c r="O107"/>
  <c r="O67"/>
  <c r="Q107"/>
  <c r="Q67"/>
  <c r="S107"/>
  <c r="S67"/>
  <c r="U107"/>
  <c r="U67"/>
  <c r="W107"/>
  <c r="W67"/>
  <c r="Y107"/>
  <c r="Y67"/>
  <c r="AA107"/>
  <c r="AA67"/>
  <c r="AC107"/>
  <c r="AC67"/>
  <c r="AE107"/>
  <c r="AE67"/>
  <c r="AG107"/>
  <c r="AG67"/>
  <c r="AI107"/>
  <c r="AI67"/>
  <c r="AK107"/>
  <c r="AK67"/>
  <c r="AM107"/>
  <c r="AM67"/>
  <c r="AO107"/>
  <c r="AO67"/>
  <c r="AQ107"/>
  <c r="AQ67"/>
  <c r="AS107"/>
  <c r="AS67"/>
  <c r="AU107"/>
  <c r="AU67"/>
  <c r="AW107"/>
  <c r="AW67"/>
  <c r="AY107"/>
  <c r="AY67"/>
  <c r="BA107"/>
  <c r="BA67"/>
  <c r="BC107"/>
  <c r="BC67"/>
  <c r="BE107"/>
  <c r="BE67"/>
  <c r="BG107"/>
  <c r="BG67"/>
  <c r="BI107"/>
  <c r="BI67"/>
  <c r="F108"/>
  <c r="F68"/>
  <c r="H108"/>
  <c r="H68"/>
  <c r="J108"/>
  <c r="J68"/>
  <c r="L108"/>
  <c r="L68"/>
  <c r="N108"/>
  <c r="N68"/>
  <c r="P108"/>
  <c r="P68"/>
  <c r="R108"/>
  <c r="R68"/>
  <c r="T108"/>
  <c r="T68"/>
  <c r="V108"/>
  <c r="V68"/>
  <c r="X108"/>
  <c r="X68"/>
  <c r="Z108"/>
  <c r="Z68"/>
  <c r="AB108"/>
  <c r="AB68"/>
  <c r="AD108"/>
  <c r="AD68"/>
  <c r="AF108"/>
  <c r="AF68"/>
  <c r="AH108"/>
  <c r="AH68"/>
  <c r="AJ108"/>
  <c r="AJ68"/>
  <c r="AL108"/>
  <c r="AL68"/>
  <c r="AN108"/>
  <c r="AN68"/>
  <c r="AP108"/>
  <c r="AP68"/>
  <c r="AR108"/>
  <c r="AR68"/>
  <c r="AT108"/>
  <c r="AT68"/>
  <c r="AV108"/>
  <c r="AV68"/>
  <c r="AX108"/>
  <c r="AX68"/>
  <c r="AZ108"/>
  <c r="AZ68"/>
  <c r="BB108"/>
  <c r="BB68"/>
  <c r="BD108"/>
  <c r="BD68"/>
  <c r="BF108"/>
  <c r="BF68"/>
  <c r="BH108"/>
  <c r="BH68"/>
  <c r="F109"/>
  <c r="F69"/>
  <c r="H109"/>
  <c r="H69"/>
  <c r="J109"/>
  <c r="J69"/>
  <c r="L109"/>
  <c r="L69"/>
  <c r="N109"/>
  <c r="N69"/>
  <c r="P109"/>
  <c r="P69"/>
  <c r="R109"/>
  <c r="R69"/>
  <c r="T109"/>
  <c r="T69"/>
  <c r="V109"/>
  <c r="V69"/>
  <c r="X109"/>
  <c r="X69"/>
  <c r="Z109"/>
  <c r="Z69"/>
  <c r="AB109"/>
  <c r="AB69"/>
  <c r="BK106"/>
  <c r="BK107"/>
  <c r="BM107"/>
  <c r="BJ108"/>
  <c r="BL108"/>
  <c r="F106"/>
  <c r="F66"/>
  <c r="H106"/>
  <c r="H66"/>
  <c r="J106"/>
  <c r="J66"/>
  <c r="L106"/>
  <c r="L66"/>
  <c r="N106"/>
  <c r="N66"/>
  <c r="P106"/>
  <c r="P66"/>
  <c r="R106"/>
  <c r="R66"/>
  <c r="T106"/>
  <c r="T66"/>
  <c r="V106"/>
  <c r="V66"/>
  <c r="X106"/>
  <c r="X66"/>
  <c r="Z106"/>
  <c r="Z66"/>
  <c r="AB106"/>
  <c r="AB66"/>
  <c r="AD106"/>
  <c r="AD66"/>
  <c r="AF106"/>
  <c r="AF66"/>
  <c r="AH106"/>
  <c r="AH66"/>
  <c r="AJ106"/>
  <c r="AJ66"/>
  <c r="AL106"/>
  <c r="AL66"/>
  <c r="AN106"/>
  <c r="AN66"/>
  <c r="AP106"/>
  <c r="AP66"/>
  <c r="AR106"/>
  <c r="AR66"/>
  <c r="AT106"/>
  <c r="AT66"/>
  <c r="AV106"/>
  <c r="AV66"/>
  <c r="AX106"/>
  <c r="AX66"/>
  <c r="AZ106"/>
  <c r="AZ66"/>
  <c r="BB106"/>
  <c r="BB66"/>
  <c r="BD106"/>
  <c r="BD66"/>
  <c r="BF106"/>
  <c r="BF66"/>
  <c r="BH106"/>
  <c r="BH66"/>
  <c r="F107"/>
  <c r="F67"/>
  <c r="H107"/>
  <c r="H67"/>
  <c r="J107"/>
  <c r="J67"/>
  <c r="L107"/>
  <c r="L67"/>
  <c r="N107"/>
  <c r="N67"/>
  <c r="P107"/>
  <c r="P67"/>
  <c r="R107"/>
  <c r="R67"/>
  <c r="T107"/>
  <c r="T67"/>
  <c r="V107"/>
  <c r="V67"/>
  <c r="X107"/>
  <c r="X67"/>
  <c r="Z107"/>
  <c r="Z67"/>
  <c r="AB107"/>
  <c r="AB67"/>
  <c r="AD107"/>
  <c r="AD67"/>
  <c r="AF107"/>
  <c r="AF67"/>
  <c r="AH107"/>
  <c r="AH67"/>
  <c r="AJ107"/>
  <c r="AJ67"/>
  <c r="AL107"/>
  <c r="AL67"/>
  <c r="AN107"/>
  <c r="AN67"/>
  <c r="AP107"/>
  <c r="AP67"/>
  <c r="AR107"/>
  <c r="AR67"/>
  <c r="AT107"/>
  <c r="AT67"/>
  <c r="AV107"/>
  <c r="AV67"/>
  <c r="AX107"/>
  <c r="AX67"/>
  <c r="AZ107"/>
  <c r="AZ67"/>
  <c r="BB107"/>
  <c r="BB67"/>
  <c r="BD107"/>
  <c r="BD67"/>
  <c r="BF107"/>
  <c r="BF67"/>
  <c r="BH107"/>
  <c r="BH67"/>
  <c r="G108"/>
  <c r="G68"/>
  <c r="I108"/>
  <c r="I68"/>
  <c r="K108"/>
  <c r="K68"/>
  <c r="M108"/>
  <c r="M68"/>
  <c r="O108"/>
  <c r="O68"/>
  <c r="Q108"/>
  <c r="Q68"/>
  <c r="S108"/>
  <c r="S68"/>
  <c r="U108"/>
  <c r="U68"/>
  <c r="W108"/>
  <c r="W68"/>
  <c r="Y108"/>
  <c r="Y68"/>
  <c r="AA108"/>
  <c r="AA68"/>
  <c r="AC108"/>
  <c r="AC68"/>
  <c r="AE108"/>
  <c r="AE68"/>
  <c r="AG108"/>
  <c r="AG68"/>
  <c r="AI108"/>
  <c r="AI68"/>
  <c r="AK108"/>
  <c r="AK68"/>
  <c r="AM108"/>
  <c r="AM68"/>
  <c r="AO108"/>
  <c r="AO68"/>
  <c r="AQ108"/>
  <c r="AQ68"/>
  <c r="AS108"/>
  <c r="AS68"/>
  <c r="AU108"/>
  <c r="AU68"/>
  <c r="AW108"/>
  <c r="AW68"/>
  <c r="AY108"/>
  <c r="AY68"/>
  <c r="BA108"/>
  <c r="BA68"/>
  <c r="BC108"/>
  <c r="BC68"/>
  <c r="BE108"/>
  <c r="BE68"/>
  <c r="BG108"/>
  <c r="BG68"/>
  <c r="BI108"/>
  <c r="BI68"/>
  <c r="G109"/>
  <c r="G69"/>
  <c r="I109"/>
  <c r="I69"/>
  <c r="K109"/>
  <c r="K69"/>
  <c r="D66"/>
  <c r="BR66"/>
  <c r="BV66"/>
  <c r="BZ66"/>
  <c r="CD66"/>
  <c r="CH66"/>
  <c r="D67"/>
  <c r="BL107"/>
  <c r="BP67"/>
  <c r="C68"/>
  <c r="E68"/>
  <c r="BM108"/>
  <c r="BQ68"/>
  <c r="BU68"/>
  <c r="C69"/>
  <c r="E69"/>
  <c r="AD109"/>
  <c r="AD69"/>
  <c r="AF109"/>
  <c r="AF69"/>
  <c r="AH109"/>
  <c r="AH69"/>
  <c r="AJ109"/>
  <c r="AJ69"/>
  <c r="AL109"/>
  <c r="AL69"/>
  <c r="AN109"/>
  <c r="AN69"/>
  <c r="AP109"/>
  <c r="AP69"/>
  <c r="AR109"/>
  <c r="AR69"/>
  <c r="AT109"/>
  <c r="AT69"/>
  <c r="AV109"/>
  <c r="AV69"/>
  <c r="AX109"/>
  <c r="AX69"/>
  <c r="AZ109"/>
  <c r="AZ69"/>
  <c r="BB109"/>
  <c r="BB69"/>
  <c r="BD109"/>
  <c r="BD69"/>
  <c r="BF109"/>
  <c r="BF69"/>
  <c r="BH109"/>
  <c r="BH69"/>
  <c r="BL69"/>
  <c r="BL109"/>
  <c r="BP69"/>
  <c r="BP109"/>
  <c r="BT69"/>
  <c r="BT109"/>
  <c r="BX69"/>
  <c r="BX109"/>
  <c r="CB69"/>
  <c r="CB109"/>
  <c r="G110"/>
  <c r="G70"/>
  <c r="I110"/>
  <c r="I70"/>
  <c r="K110"/>
  <c r="K70"/>
  <c r="M110"/>
  <c r="M70"/>
  <c r="O110"/>
  <c r="O70"/>
  <c r="Q110"/>
  <c r="Q70"/>
  <c r="S110"/>
  <c r="S70"/>
  <c r="U110"/>
  <c r="U70"/>
  <c r="W110"/>
  <c r="W70"/>
  <c r="Y110"/>
  <c r="Y70"/>
  <c r="AA110"/>
  <c r="AA70"/>
  <c r="AC110"/>
  <c r="AC70"/>
  <c r="AE110"/>
  <c r="AE70"/>
  <c r="AG110"/>
  <c r="AG70"/>
  <c r="AI110"/>
  <c r="AI70"/>
  <c r="AK110"/>
  <c r="AK70"/>
  <c r="AM110"/>
  <c r="AM70"/>
  <c r="AO110"/>
  <c r="AO70"/>
  <c r="AQ110"/>
  <c r="AQ70"/>
  <c r="AS110"/>
  <c r="AS70"/>
  <c r="AU110"/>
  <c r="AU70"/>
  <c r="AW110"/>
  <c r="AW70"/>
  <c r="AY110"/>
  <c r="AY70"/>
  <c r="BA110"/>
  <c r="BA70"/>
  <c r="BC110"/>
  <c r="BC70"/>
  <c r="BE110"/>
  <c r="BE70"/>
  <c r="BG110"/>
  <c r="BG70"/>
  <c r="BI110"/>
  <c r="BI70"/>
  <c r="G111"/>
  <c r="G71"/>
  <c r="I111"/>
  <c r="I71"/>
  <c r="K111"/>
  <c r="K71"/>
  <c r="M111"/>
  <c r="M71"/>
  <c r="O111"/>
  <c r="O71"/>
  <c r="Q111"/>
  <c r="Q71"/>
  <c r="S111"/>
  <c r="S71"/>
  <c r="U111"/>
  <c r="U71"/>
  <c r="W111"/>
  <c r="W71"/>
  <c r="Y111"/>
  <c r="Y71"/>
  <c r="AA111"/>
  <c r="AA71"/>
  <c r="AC111"/>
  <c r="AC71"/>
  <c r="AE111"/>
  <c r="AE71"/>
  <c r="AG111"/>
  <c r="AG71"/>
  <c r="AI111"/>
  <c r="AI71"/>
  <c r="AK111"/>
  <c r="AK71"/>
  <c r="AM111"/>
  <c r="AM71"/>
  <c r="AO111"/>
  <c r="AO71"/>
  <c r="AQ111"/>
  <c r="AQ71"/>
  <c r="AS111"/>
  <c r="AS71"/>
  <c r="AU111"/>
  <c r="AU71"/>
  <c r="AW111"/>
  <c r="AW71"/>
  <c r="AY111"/>
  <c r="AY71"/>
  <c r="BA111"/>
  <c r="BA71"/>
  <c r="BC111"/>
  <c r="BC71"/>
  <c r="BE111"/>
  <c r="BE71"/>
  <c r="BG111"/>
  <c r="BG71"/>
  <c r="BI111"/>
  <c r="BI71"/>
  <c r="BK111"/>
  <c r="BK71"/>
  <c r="BO111"/>
  <c r="BO71"/>
  <c r="BS111"/>
  <c r="BS71"/>
  <c r="BW111"/>
  <c r="BW71"/>
  <c r="CA111"/>
  <c r="CA71"/>
  <c r="G112"/>
  <c r="G72"/>
  <c r="I112"/>
  <c r="I72"/>
  <c r="K112"/>
  <c r="K72"/>
  <c r="M112"/>
  <c r="M72"/>
  <c r="O112"/>
  <c r="O72"/>
  <c r="Q112"/>
  <c r="Q72"/>
  <c r="S112"/>
  <c r="S72"/>
  <c r="U112"/>
  <c r="U72"/>
  <c r="W112"/>
  <c r="W72"/>
  <c r="Y112"/>
  <c r="Y72"/>
  <c r="AA112"/>
  <c r="AA72"/>
  <c r="AC112"/>
  <c r="AC72"/>
  <c r="AE112"/>
  <c r="AE72"/>
  <c r="AG112"/>
  <c r="AG72"/>
  <c r="AI112"/>
  <c r="AI72"/>
  <c r="AK112"/>
  <c r="AK72"/>
  <c r="AM112"/>
  <c r="AM72"/>
  <c r="AO112"/>
  <c r="AO72"/>
  <c r="AQ112"/>
  <c r="AQ72"/>
  <c r="AS112"/>
  <c r="AS72"/>
  <c r="AU112"/>
  <c r="AU72"/>
  <c r="AW112"/>
  <c r="AW72"/>
  <c r="AY112"/>
  <c r="AY72"/>
  <c r="BA112"/>
  <c r="BA72"/>
  <c r="BC112"/>
  <c r="BC72"/>
  <c r="BE112"/>
  <c r="BE72"/>
  <c r="BG112"/>
  <c r="BG72"/>
  <c r="BI112"/>
  <c r="BI72"/>
  <c r="C73"/>
  <c r="C39"/>
  <c r="E73"/>
  <c r="E39"/>
  <c r="G113"/>
  <c r="G73"/>
  <c r="G39"/>
  <c r="I113"/>
  <c r="I73"/>
  <c r="I39"/>
  <c r="K113"/>
  <c r="K73"/>
  <c r="K39"/>
  <c r="M113"/>
  <c r="M73"/>
  <c r="M39"/>
  <c r="O113"/>
  <c r="O73"/>
  <c r="O39"/>
  <c r="Q113"/>
  <c r="Q73"/>
  <c r="Q39"/>
  <c r="S113"/>
  <c r="S73"/>
  <c r="S39"/>
  <c r="U113"/>
  <c r="U73"/>
  <c r="U39"/>
  <c r="W113"/>
  <c r="W73"/>
  <c r="W39"/>
  <c r="Y113"/>
  <c r="Y73"/>
  <c r="Y39"/>
  <c r="AA113"/>
  <c r="AA73"/>
  <c r="AA39"/>
  <c r="AC113"/>
  <c r="AC73"/>
  <c r="AC39"/>
  <c r="AE113"/>
  <c r="AE73"/>
  <c r="AE39"/>
  <c r="AG113"/>
  <c r="AG73"/>
  <c r="AG39"/>
  <c r="AI113"/>
  <c r="AI73"/>
  <c r="AI39"/>
  <c r="AK113"/>
  <c r="AK73"/>
  <c r="AK39"/>
  <c r="AM113"/>
  <c r="AM73"/>
  <c r="AM39"/>
  <c r="AO113"/>
  <c r="AO73"/>
  <c r="AO39"/>
  <c r="AQ113"/>
  <c r="AQ73"/>
  <c r="AQ39"/>
  <c r="AS113"/>
  <c r="AS73"/>
  <c r="AS39"/>
  <c r="AU113"/>
  <c r="AU73"/>
  <c r="AU39"/>
  <c r="AW113"/>
  <c r="AW73"/>
  <c r="AW39"/>
  <c r="AY113"/>
  <c r="AY73"/>
  <c r="AY39"/>
  <c r="BA113"/>
  <c r="BA73"/>
  <c r="BA39"/>
  <c r="BC113"/>
  <c r="BC73"/>
  <c r="BC39"/>
  <c r="BE113"/>
  <c r="BE73"/>
  <c r="BE39"/>
  <c r="BG113"/>
  <c r="BG73"/>
  <c r="BG39"/>
  <c r="BI113"/>
  <c r="BI73"/>
  <c r="BI39"/>
  <c r="G114"/>
  <c r="G74"/>
  <c r="I114"/>
  <c r="I74"/>
  <c r="K114"/>
  <c r="K74"/>
  <c r="M114"/>
  <c r="M74"/>
  <c r="O114"/>
  <c r="O74"/>
  <c r="Q114"/>
  <c r="Q74"/>
  <c r="S114"/>
  <c r="S74"/>
  <c r="U114"/>
  <c r="U74"/>
  <c r="W114"/>
  <c r="W74"/>
  <c r="Y114"/>
  <c r="Y74"/>
  <c r="AA114"/>
  <c r="AA74"/>
  <c r="AC114"/>
  <c r="AC74"/>
  <c r="AE114"/>
  <c r="AE74"/>
  <c r="AG114"/>
  <c r="AG74"/>
  <c r="AI114"/>
  <c r="AI74"/>
  <c r="AK114"/>
  <c r="AK74"/>
  <c r="AM114"/>
  <c r="AM74"/>
  <c r="AO114"/>
  <c r="AO74"/>
  <c r="AQ114"/>
  <c r="AQ74"/>
  <c r="AS114"/>
  <c r="AS74"/>
  <c r="AU114"/>
  <c r="AU74"/>
  <c r="AW114"/>
  <c r="AW74"/>
  <c r="AY114"/>
  <c r="AY74"/>
  <c r="BA114"/>
  <c r="BA74"/>
  <c r="BC114"/>
  <c r="BC74"/>
  <c r="BE114"/>
  <c r="BE74"/>
  <c r="BG114"/>
  <c r="BG74"/>
  <c r="BI114"/>
  <c r="BI74"/>
  <c r="G115"/>
  <c r="G75"/>
  <c r="I115"/>
  <c r="I75"/>
  <c r="K115"/>
  <c r="K75"/>
  <c r="M115"/>
  <c r="M75"/>
  <c r="O115"/>
  <c r="O75"/>
  <c r="Q115"/>
  <c r="Q75"/>
  <c r="S115"/>
  <c r="S75"/>
  <c r="U115"/>
  <c r="U75"/>
  <c r="W115"/>
  <c r="W75"/>
  <c r="Y115"/>
  <c r="Y75"/>
  <c r="AA115"/>
  <c r="AA75"/>
  <c r="AC115"/>
  <c r="AC75"/>
  <c r="AE115"/>
  <c r="AE75"/>
  <c r="AG115"/>
  <c r="AG75"/>
  <c r="AI115"/>
  <c r="AI75"/>
  <c r="AK115"/>
  <c r="AK75"/>
  <c r="AM115"/>
  <c r="AM75"/>
  <c r="AO115"/>
  <c r="AO75"/>
  <c r="AQ115"/>
  <c r="AQ75"/>
  <c r="AS115"/>
  <c r="AS75"/>
  <c r="AU115"/>
  <c r="AU75"/>
  <c r="AW115"/>
  <c r="AW75"/>
  <c r="AY115"/>
  <c r="AY75"/>
  <c r="BA115"/>
  <c r="BA75"/>
  <c r="BC115"/>
  <c r="BC75"/>
  <c r="BE115"/>
  <c r="BE75"/>
  <c r="BG115"/>
  <c r="BG75"/>
  <c r="BI115"/>
  <c r="BI75"/>
  <c r="G116"/>
  <c r="G76"/>
  <c r="I116"/>
  <c r="I76"/>
  <c r="K116"/>
  <c r="K76"/>
  <c r="M116"/>
  <c r="M76"/>
  <c r="O116"/>
  <c r="O76"/>
  <c r="Q116"/>
  <c r="Q76"/>
  <c r="S116"/>
  <c r="S76"/>
  <c r="U116"/>
  <c r="U76"/>
  <c r="W116"/>
  <c r="W76"/>
  <c r="Y116"/>
  <c r="Y76"/>
  <c r="AA116"/>
  <c r="AA76"/>
  <c r="AC116"/>
  <c r="AC76"/>
  <c r="AE116"/>
  <c r="AE76"/>
  <c r="AG116"/>
  <c r="AG76"/>
  <c r="AI116"/>
  <c r="AI76"/>
  <c r="AK116"/>
  <c r="AK76"/>
  <c r="AM116"/>
  <c r="AM76"/>
  <c r="AO116"/>
  <c r="AO76"/>
  <c r="AQ116"/>
  <c r="AQ76"/>
  <c r="AS116"/>
  <c r="AS76"/>
  <c r="AU116"/>
  <c r="AU76"/>
  <c r="AW116"/>
  <c r="AW76"/>
  <c r="AY116"/>
  <c r="AY76"/>
  <c r="BA116"/>
  <c r="BA76"/>
  <c r="BC116"/>
  <c r="BC76"/>
  <c r="BE116"/>
  <c r="BE76"/>
  <c r="BG116"/>
  <c r="BG76"/>
  <c r="BI116"/>
  <c r="BI76"/>
  <c r="G117"/>
  <c r="G77"/>
  <c r="I117"/>
  <c r="I77"/>
  <c r="K117"/>
  <c r="K77"/>
  <c r="M117"/>
  <c r="M77"/>
  <c r="O117"/>
  <c r="O77"/>
  <c r="Q117"/>
  <c r="Q77"/>
  <c r="S117"/>
  <c r="S77"/>
  <c r="U117"/>
  <c r="U77"/>
  <c r="W117"/>
  <c r="W77"/>
  <c r="Y117"/>
  <c r="Y77"/>
  <c r="AA117"/>
  <c r="AA77"/>
  <c r="AC117"/>
  <c r="AC77"/>
  <c r="AE117"/>
  <c r="AE77"/>
  <c r="AG117"/>
  <c r="AG77"/>
  <c r="AI117"/>
  <c r="AI77"/>
  <c r="AK117"/>
  <c r="AK77"/>
  <c r="BJ109"/>
  <c r="BN109"/>
  <c r="BR109"/>
  <c r="BV109"/>
  <c r="BZ109"/>
  <c r="CD109"/>
  <c r="BK110"/>
  <c r="BO110"/>
  <c r="BS110"/>
  <c r="BW110"/>
  <c r="CA110"/>
  <c r="CE110"/>
  <c r="CE111"/>
  <c r="BK112"/>
  <c r="BM112"/>
  <c r="BO112"/>
  <c r="BQ112"/>
  <c r="BS112"/>
  <c r="BU112"/>
  <c r="BW112"/>
  <c r="BY112"/>
  <c r="CA112"/>
  <c r="CC112"/>
  <c r="CE112"/>
  <c r="BK113"/>
  <c r="BM113"/>
  <c r="M109"/>
  <c r="M69"/>
  <c r="O109"/>
  <c r="O69"/>
  <c r="Q109"/>
  <c r="Q69"/>
  <c r="S109"/>
  <c r="S69"/>
  <c r="U109"/>
  <c r="U69"/>
  <c r="W109"/>
  <c r="W69"/>
  <c r="Y109"/>
  <c r="Y69"/>
  <c r="AA109"/>
  <c r="AA69"/>
  <c r="AC109"/>
  <c r="AC69"/>
  <c r="AE109"/>
  <c r="AE69"/>
  <c r="AG109"/>
  <c r="AG69"/>
  <c r="AI109"/>
  <c r="AI69"/>
  <c r="AK109"/>
  <c r="AK69"/>
  <c r="AM109"/>
  <c r="AM69"/>
  <c r="AO109"/>
  <c r="AO69"/>
  <c r="AQ109"/>
  <c r="AQ69"/>
  <c r="AS109"/>
  <c r="AS69"/>
  <c r="AU109"/>
  <c r="AU69"/>
  <c r="AW109"/>
  <c r="AW69"/>
  <c r="AY109"/>
  <c r="AY69"/>
  <c r="BA109"/>
  <c r="BA69"/>
  <c r="BC109"/>
  <c r="BC69"/>
  <c r="BE109"/>
  <c r="BE69"/>
  <c r="BG109"/>
  <c r="BG69"/>
  <c r="BI109"/>
  <c r="BI69"/>
  <c r="F110"/>
  <c r="F70"/>
  <c r="H110"/>
  <c r="H70"/>
  <c r="J110"/>
  <c r="J70"/>
  <c r="L110"/>
  <c r="L70"/>
  <c r="N110"/>
  <c r="N70"/>
  <c r="P110"/>
  <c r="P70"/>
  <c r="R110"/>
  <c r="R70"/>
  <c r="T110"/>
  <c r="T70"/>
  <c r="V110"/>
  <c r="V70"/>
  <c r="X110"/>
  <c r="X70"/>
  <c r="Z110"/>
  <c r="Z70"/>
  <c r="AB110"/>
  <c r="AB70"/>
  <c r="AD110"/>
  <c r="AD70"/>
  <c r="AF110"/>
  <c r="AF70"/>
  <c r="AH110"/>
  <c r="AH70"/>
  <c r="AJ110"/>
  <c r="AJ70"/>
  <c r="AL110"/>
  <c r="AL70"/>
  <c r="AN110"/>
  <c r="AN70"/>
  <c r="AP110"/>
  <c r="AP70"/>
  <c r="AR110"/>
  <c r="AR70"/>
  <c r="AT110"/>
  <c r="AT70"/>
  <c r="AV110"/>
  <c r="AV70"/>
  <c r="AX110"/>
  <c r="AX70"/>
  <c r="AZ110"/>
  <c r="AZ70"/>
  <c r="BB110"/>
  <c r="BB70"/>
  <c r="BD110"/>
  <c r="BD70"/>
  <c r="BF110"/>
  <c r="BF70"/>
  <c r="BH110"/>
  <c r="BH70"/>
  <c r="BJ110"/>
  <c r="BJ70"/>
  <c r="BL70"/>
  <c r="BL110"/>
  <c r="BP70"/>
  <c r="BP110"/>
  <c r="BT70"/>
  <c r="BT110"/>
  <c r="BX70"/>
  <c r="BX110"/>
  <c r="CB70"/>
  <c r="CF110"/>
  <c r="CB110"/>
  <c r="F111"/>
  <c r="F71"/>
  <c r="H111"/>
  <c r="H71"/>
  <c r="J111"/>
  <c r="J71"/>
  <c r="L111"/>
  <c r="L71"/>
  <c r="N111"/>
  <c r="N71"/>
  <c r="P111"/>
  <c r="P71"/>
  <c r="R111"/>
  <c r="R71"/>
  <c r="T111"/>
  <c r="T71"/>
  <c r="V111"/>
  <c r="V71"/>
  <c r="X111"/>
  <c r="X71"/>
  <c r="Z111"/>
  <c r="Z71"/>
  <c r="AB111"/>
  <c r="AB71"/>
  <c r="AD111"/>
  <c r="AD71"/>
  <c r="AF111"/>
  <c r="AF71"/>
  <c r="AH111"/>
  <c r="AH71"/>
  <c r="AJ111"/>
  <c r="AJ71"/>
  <c r="AL111"/>
  <c r="AL71"/>
  <c r="AN111"/>
  <c r="AN71"/>
  <c r="AP111"/>
  <c r="AP71"/>
  <c r="AR111"/>
  <c r="AR71"/>
  <c r="AT111"/>
  <c r="AT71"/>
  <c r="AV111"/>
  <c r="AV71"/>
  <c r="AX111"/>
  <c r="AX71"/>
  <c r="AZ111"/>
  <c r="AZ71"/>
  <c r="BB111"/>
  <c r="BB71"/>
  <c r="BD111"/>
  <c r="BD71"/>
  <c r="BF111"/>
  <c r="BF71"/>
  <c r="BH111"/>
  <c r="BH71"/>
  <c r="BL71"/>
  <c r="BL111"/>
  <c r="BP71"/>
  <c r="BP111"/>
  <c r="BT71"/>
  <c r="BT111"/>
  <c r="BX71"/>
  <c r="BX111"/>
  <c r="CB71"/>
  <c r="CF111"/>
  <c r="CB111"/>
  <c r="F112"/>
  <c r="F72"/>
  <c r="H112"/>
  <c r="H72"/>
  <c r="J112"/>
  <c r="J72"/>
  <c r="L112"/>
  <c r="L72"/>
  <c r="N112"/>
  <c r="N72"/>
  <c r="P112"/>
  <c r="P72"/>
  <c r="R112"/>
  <c r="R72"/>
  <c r="T112"/>
  <c r="T72"/>
  <c r="V112"/>
  <c r="V72"/>
  <c r="X112"/>
  <c r="X72"/>
  <c r="Z112"/>
  <c r="Z72"/>
  <c r="AB112"/>
  <c r="AB72"/>
  <c r="AD112"/>
  <c r="AD72"/>
  <c r="AF112"/>
  <c r="AF72"/>
  <c r="AH112"/>
  <c r="AH72"/>
  <c r="AJ112"/>
  <c r="AJ72"/>
  <c r="AL112"/>
  <c r="AL72"/>
  <c r="AN112"/>
  <c r="AN72"/>
  <c r="AP112"/>
  <c r="AP72"/>
  <c r="AR112"/>
  <c r="AR72"/>
  <c r="AT112"/>
  <c r="AT72"/>
  <c r="AV112"/>
  <c r="AV72"/>
  <c r="AX112"/>
  <c r="AX72"/>
  <c r="AZ112"/>
  <c r="AZ72"/>
  <c r="BB112"/>
  <c r="BB72"/>
  <c r="BD112"/>
  <c r="BD72"/>
  <c r="BF112"/>
  <c r="BF72"/>
  <c r="BH112"/>
  <c r="BH72"/>
  <c r="BL112"/>
  <c r="BL72"/>
  <c r="BP112"/>
  <c r="BP72"/>
  <c r="BT112"/>
  <c r="BT72"/>
  <c r="BX112"/>
  <c r="BX72"/>
  <c r="CB112"/>
  <c r="CF112"/>
  <c r="CB72"/>
  <c r="D73"/>
  <c r="D39"/>
  <c r="F113"/>
  <c r="F73"/>
  <c r="F39"/>
  <c r="H113"/>
  <c r="H73"/>
  <c r="H39"/>
  <c r="J113"/>
  <c r="J73"/>
  <c r="J39"/>
  <c r="L113"/>
  <c r="L73"/>
  <c r="L39"/>
  <c r="N113"/>
  <c r="N73"/>
  <c r="N39"/>
  <c r="P113"/>
  <c r="P73"/>
  <c r="P39"/>
  <c r="R113"/>
  <c r="R73"/>
  <c r="R39"/>
  <c r="T113"/>
  <c r="T73"/>
  <c r="T39"/>
  <c r="V113"/>
  <c r="V73"/>
  <c r="V39"/>
  <c r="X113"/>
  <c r="X73"/>
  <c r="X39"/>
  <c r="Z113"/>
  <c r="Z73"/>
  <c r="Z39"/>
  <c r="AB113"/>
  <c r="AB73"/>
  <c r="AB39"/>
  <c r="AD113"/>
  <c r="AD73"/>
  <c r="AD39"/>
  <c r="AF113"/>
  <c r="AF73"/>
  <c r="AF39"/>
  <c r="AH113"/>
  <c r="AH73"/>
  <c r="AH39"/>
  <c r="AJ113"/>
  <c r="AJ73"/>
  <c r="AJ39"/>
  <c r="AL113"/>
  <c r="AL73"/>
  <c r="AL39"/>
  <c r="AN113"/>
  <c r="AN73"/>
  <c r="AN39"/>
  <c r="AP113"/>
  <c r="AP73"/>
  <c r="AP39"/>
  <c r="AR113"/>
  <c r="AR73"/>
  <c r="AR39"/>
  <c r="AT113"/>
  <c r="AT73"/>
  <c r="AT39"/>
  <c r="AV113"/>
  <c r="AV73"/>
  <c r="AV39"/>
  <c r="AX113"/>
  <c r="AX73"/>
  <c r="AX39"/>
  <c r="AZ113"/>
  <c r="AZ73"/>
  <c r="AZ39"/>
  <c r="BB113"/>
  <c r="BB73"/>
  <c r="BB39"/>
  <c r="BD113"/>
  <c r="BD73"/>
  <c r="BD39"/>
  <c r="BF113"/>
  <c r="BF73"/>
  <c r="BF39"/>
  <c r="BH113"/>
  <c r="BH73"/>
  <c r="BH39"/>
  <c r="F114"/>
  <c r="F74"/>
  <c r="H114"/>
  <c r="H74"/>
  <c r="J114"/>
  <c r="J74"/>
  <c r="L114"/>
  <c r="L74"/>
  <c r="N114"/>
  <c r="N74"/>
  <c r="P114"/>
  <c r="P74"/>
  <c r="R114"/>
  <c r="R74"/>
  <c r="T114"/>
  <c r="T74"/>
  <c r="V114"/>
  <c r="V74"/>
  <c r="X114"/>
  <c r="X74"/>
  <c r="Z114"/>
  <c r="Z74"/>
  <c r="AB114"/>
  <c r="AB74"/>
  <c r="AD114"/>
  <c r="AD74"/>
  <c r="AF114"/>
  <c r="AF74"/>
  <c r="AH114"/>
  <c r="AH74"/>
  <c r="AJ114"/>
  <c r="AJ74"/>
  <c r="AL114"/>
  <c r="AL74"/>
  <c r="AN114"/>
  <c r="AN74"/>
  <c r="AP114"/>
  <c r="AP74"/>
  <c r="AR114"/>
  <c r="AR74"/>
  <c r="AT114"/>
  <c r="AT74"/>
  <c r="AV114"/>
  <c r="AV74"/>
  <c r="AX114"/>
  <c r="AX74"/>
  <c r="AZ114"/>
  <c r="AZ74"/>
  <c r="BB114"/>
  <c r="BB74"/>
  <c r="BD114"/>
  <c r="BD74"/>
  <c r="BF114"/>
  <c r="BF74"/>
  <c r="BH114"/>
  <c r="BH74"/>
  <c r="F115"/>
  <c r="F75"/>
  <c r="H115"/>
  <c r="H75"/>
  <c r="J115"/>
  <c r="J75"/>
  <c r="L115"/>
  <c r="L75"/>
  <c r="N115"/>
  <c r="N75"/>
  <c r="P115"/>
  <c r="P75"/>
  <c r="R115"/>
  <c r="R75"/>
  <c r="T115"/>
  <c r="T75"/>
  <c r="V115"/>
  <c r="V75"/>
  <c r="X115"/>
  <c r="X75"/>
  <c r="Z115"/>
  <c r="Z75"/>
  <c r="AB115"/>
  <c r="AB75"/>
  <c r="AD115"/>
  <c r="AD75"/>
  <c r="AF115"/>
  <c r="AF75"/>
  <c r="AH115"/>
  <c r="AH75"/>
  <c r="AJ115"/>
  <c r="AJ75"/>
  <c r="AL115"/>
  <c r="AL75"/>
  <c r="AN115"/>
  <c r="AN75"/>
  <c r="AP115"/>
  <c r="AP75"/>
  <c r="AR115"/>
  <c r="AR75"/>
  <c r="AT115"/>
  <c r="AT75"/>
  <c r="AV115"/>
  <c r="AV75"/>
  <c r="AX115"/>
  <c r="AX75"/>
  <c r="AZ115"/>
  <c r="AZ75"/>
  <c r="BB115"/>
  <c r="BB75"/>
  <c r="BD115"/>
  <c r="BD75"/>
  <c r="BF115"/>
  <c r="BF75"/>
  <c r="BH115"/>
  <c r="BH75"/>
  <c r="F116"/>
  <c r="F76"/>
  <c r="H116"/>
  <c r="H76"/>
  <c r="J116"/>
  <c r="J76"/>
  <c r="L116"/>
  <c r="L76"/>
  <c r="N116"/>
  <c r="N76"/>
  <c r="P116"/>
  <c r="P76"/>
  <c r="R116"/>
  <c r="R76"/>
  <c r="T116"/>
  <c r="T76"/>
  <c r="V116"/>
  <c r="V76"/>
  <c r="X116"/>
  <c r="X76"/>
  <c r="Z116"/>
  <c r="Z76"/>
  <c r="AB116"/>
  <c r="AB76"/>
  <c r="AD116"/>
  <c r="AD76"/>
  <c r="AF116"/>
  <c r="AF76"/>
  <c r="AH116"/>
  <c r="AH76"/>
  <c r="AJ116"/>
  <c r="AJ76"/>
  <c r="AL116"/>
  <c r="AL76"/>
  <c r="AN116"/>
  <c r="AN76"/>
  <c r="AP116"/>
  <c r="AP76"/>
  <c r="AR116"/>
  <c r="AR76"/>
  <c r="AT116"/>
  <c r="AT76"/>
  <c r="AV116"/>
  <c r="AV76"/>
  <c r="AX116"/>
  <c r="AX76"/>
  <c r="AZ116"/>
  <c r="AZ76"/>
  <c r="BB116"/>
  <c r="BB76"/>
  <c r="BD116"/>
  <c r="BD76"/>
  <c r="BF116"/>
  <c r="BF76"/>
  <c r="BH116"/>
  <c r="BH76"/>
  <c r="F117"/>
  <c r="F77"/>
  <c r="H117"/>
  <c r="H77"/>
  <c r="J117"/>
  <c r="J77"/>
  <c r="L117"/>
  <c r="L77"/>
  <c r="N117"/>
  <c r="N77"/>
  <c r="P117"/>
  <c r="P77"/>
  <c r="R117"/>
  <c r="R77"/>
  <c r="T117"/>
  <c r="T77"/>
  <c r="V117"/>
  <c r="V77"/>
  <c r="X117"/>
  <c r="X77"/>
  <c r="Z117"/>
  <c r="Z77"/>
  <c r="AB117"/>
  <c r="AB77"/>
  <c r="AD117"/>
  <c r="AD77"/>
  <c r="AF117"/>
  <c r="AF77"/>
  <c r="AH117"/>
  <c r="AH77"/>
  <c r="AJ117"/>
  <c r="AJ77"/>
  <c r="AL117"/>
  <c r="AL77"/>
  <c r="AN117"/>
  <c r="AN77"/>
  <c r="BK109"/>
  <c r="BM69"/>
  <c r="BO109"/>
  <c r="BQ109"/>
  <c r="BS109"/>
  <c r="BU69"/>
  <c r="BW109"/>
  <c r="BY69"/>
  <c r="CA109"/>
  <c r="CC109"/>
  <c r="CE109"/>
  <c r="D70"/>
  <c r="BN110"/>
  <c r="BR110"/>
  <c r="BV110"/>
  <c r="BZ110"/>
  <c r="CD110"/>
  <c r="D71"/>
  <c r="BJ71"/>
  <c r="BN71"/>
  <c r="BR71"/>
  <c r="BV71"/>
  <c r="BZ71"/>
  <c r="CD71"/>
  <c r="D72"/>
  <c r="BJ112"/>
  <c r="BN112"/>
  <c r="BR112"/>
  <c r="BV112"/>
  <c r="BZ112"/>
  <c r="CD112"/>
  <c r="CG112"/>
  <c r="B39"/>
  <c r="B41" s="1"/>
  <c r="BJ113"/>
  <c r="BL113"/>
  <c r="BN73"/>
  <c r="BR73"/>
  <c r="BV73"/>
  <c r="BZ73"/>
  <c r="CD73"/>
  <c r="D74"/>
  <c r="D75"/>
  <c r="D76"/>
  <c r="D77"/>
  <c r="AP117"/>
  <c r="AR117"/>
  <c r="AT117"/>
  <c r="AV117"/>
  <c r="AX117"/>
  <c r="AZ117"/>
  <c r="BB117"/>
  <c r="BD117"/>
  <c r="BF117"/>
  <c r="BH117"/>
  <c r="F118"/>
  <c r="H118"/>
  <c r="J118"/>
  <c r="L118"/>
  <c r="N118"/>
  <c r="P118"/>
  <c r="R118"/>
  <c r="T118"/>
  <c r="V118"/>
  <c r="X118"/>
  <c r="Z118"/>
  <c r="AB118"/>
  <c r="AD118"/>
  <c r="AF118"/>
  <c r="AH118"/>
  <c r="AJ118"/>
  <c r="AL118"/>
  <c r="AN118"/>
  <c r="AP118"/>
  <c r="AR118"/>
  <c r="AT118"/>
  <c r="AV118"/>
  <c r="AX118"/>
  <c r="AZ118"/>
  <c r="BB118"/>
  <c r="BD118"/>
  <c r="BF118"/>
  <c r="BH118"/>
  <c r="F78"/>
  <c r="H78"/>
  <c r="J78"/>
  <c r="L78"/>
  <c r="N78"/>
  <c r="P78"/>
  <c r="R78"/>
  <c r="T78"/>
  <c r="V78"/>
  <c r="X78"/>
  <c r="Z78"/>
  <c r="AB78"/>
  <c r="AD78"/>
  <c r="AF78"/>
  <c r="AH78"/>
  <c r="AJ78"/>
  <c r="AL78"/>
  <c r="AN78"/>
  <c r="AP78"/>
  <c r="AR78"/>
  <c r="AT78"/>
  <c r="AV78"/>
  <c r="AX78"/>
  <c r="AZ78"/>
  <c r="BB78"/>
  <c r="BD78"/>
  <c r="BF78"/>
  <c r="BH78"/>
  <c r="AM117"/>
  <c r="AO117"/>
  <c r="AQ117"/>
  <c r="AS117"/>
  <c r="AU117"/>
  <c r="AW117"/>
  <c r="AY117"/>
  <c r="BA117"/>
  <c r="BC117"/>
  <c r="BE117"/>
  <c r="BG117"/>
  <c r="BI117"/>
  <c r="G118"/>
  <c r="I118"/>
  <c r="K118"/>
  <c r="M118"/>
  <c r="O118"/>
  <c r="Q118"/>
  <c r="S118"/>
  <c r="U118"/>
  <c r="W118"/>
  <c r="Y118"/>
  <c r="AA118"/>
  <c r="AC118"/>
  <c r="AE118"/>
  <c r="AG118"/>
  <c r="AI118"/>
  <c r="AK118"/>
  <c r="AM118"/>
  <c r="AO118"/>
  <c r="AQ118"/>
  <c r="AS118"/>
  <c r="AU118"/>
  <c r="AW118"/>
  <c r="AY118"/>
  <c r="BA118"/>
  <c r="BC118"/>
  <c r="BE118"/>
  <c r="BG118"/>
  <c r="BI118"/>
  <c r="AP77"/>
  <c r="AR77"/>
  <c r="AT77"/>
  <c r="AV77"/>
  <c r="AX77"/>
  <c r="AZ77"/>
  <c r="BB77"/>
  <c r="BD77"/>
  <c r="BF77"/>
  <c r="BH77"/>
  <c r="G78"/>
  <c r="I78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U78"/>
  <c r="AW78"/>
  <c r="AY78"/>
  <c r="BA78"/>
  <c r="BC78"/>
  <c r="BE78"/>
  <c r="BG78"/>
  <c r="BI78"/>
  <c r="M30" i="17"/>
  <c r="H22" i="6"/>
  <c r="H23"/>
  <c r="H32"/>
  <c r="H38"/>
  <c r="H51"/>
  <c r="D50" i="17"/>
  <c r="D52"/>
  <c r="D51" i="18"/>
  <c r="D53"/>
  <c r="D51" i="19"/>
  <c r="D56"/>
  <c r="D51" i="20"/>
  <c r="D53"/>
  <c r="H24" i="6"/>
  <c r="H26"/>
  <c r="H42"/>
  <c r="D54" i="17"/>
  <c r="D56"/>
  <c r="D55" i="18"/>
  <c r="D57"/>
  <c r="D53" i="19"/>
  <c r="D55"/>
  <c r="D55" i="20"/>
  <c r="D57"/>
  <c r="B47" i="21"/>
  <c r="B49"/>
  <c r="B51"/>
  <c r="J50" i="6"/>
  <c r="J51"/>
  <c r="J52"/>
  <c r="J53"/>
  <c r="J54"/>
  <c r="J55"/>
  <c r="J56"/>
  <c r="J57"/>
  <c r="D50" i="18"/>
  <c r="D52"/>
  <c r="D50" i="19"/>
  <c r="D57"/>
  <c r="D52" i="20"/>
  <c r="H28" i="6"/>
  <c r="D54" i="18"/>
  <c r="D56"/>
  <c r="D54" i="19"/>
  <c r="D54" i="20"/>
  <c r="D56"/>
  <c r="B46" i="21"/>
  <c r="E13" i="17"/>
  <c r="C48" i="21"/>
  <c r="B46" i="23"/>
  <c r="B48"/>
  <c r="B50"/>
  <c r="B52"/>
  <c r="H13" i="6"/>
  <c r="H44"/>
  <c r="K48"/>
  <c r="H50"/>
  <c r="H52"/>
  <c r="H54"/>
  <c r="H56"/>
  <c r="E19" i="17"/>
  <c r="K19" s="1"/>
  <c r="E52"/>
  <c r="E56"/>
  <c r="E52" i="18"/>
  <c r="E56"/>
  <c r="E50" i="19"/>
  <c r="E52" i="20"/>
  <c r="E56"/>
  <c r="C47" i="21"/>
  <c r="K50" i="6"/>
  <c r="K52"/>
  <c r="K54"/>
  <c r="K56"/>
  <c r="K51"/>
  <c r="K53"/>
  <c r="K55"/>
  <c r="K57"/>
  <c r="E51" i="17"/>
  <c r="E55"/>
  <c r="E51" i="18"/>
  <c r="E55"/>
  <c r="E53" i="19"/>
  <c r="E57"/>
  <c r="E51" i="20"/>
  <c r="E55"/>
  <c r="C46" i="21"/>
  <c r="C50"/>
  <c r="B47" i="23"/>
  <c r="B49"/>
  <c r="B51"/>
  <c r="B53"/>
  <c r="H48" i="6"/>
  <c r="H53"/>
  <c r="H55"/>
  <c r="H57"/>
  <c r="E50" i="17"/>
  <c r="E54"/>
  <c r="E50" i="18"/>
  <c r="E54"/>
  <c r="E56" i="19"/>
  <c r="E54" i="20"/>
  <c r="C49" i="21"/>
  <c r="B5" i="23"/>
  <c r="E9" i="20"/>
  <c r="E9" i="19"/>
  <c r="E9" i="17"/>
  <c r="M9" i="6"/>
  <c r="H9"/>
  <c r="E9" i="18"/>
  <c r="D10" i="20"/>
  <c r="J10" s="1"/>
  <c r="D10" i="19"/>
  <c r="J10" s="1"/>
  <c r="D10" i="18"/>
  <c r="J10" s="1"/>
  <c r="D10" i="17"/>
  <c r="J10" s="1"/>
  <c r="K12" i="18"/>
  <c r="M15" i="6"/>
  <c r="D16" i="20"/>
  <c r="J16" s="1"/>
  <c r="D16" i="19"/>
  <c r="J16" s="1"/>
  <c r="D16" i="18"/>
  <c r="J16" s="1"/>
  <c r="D16" i="17"/>
  <c r="J16" s="1"/>
  <c r="M21"/>
  <c r="K21"/>
  <c r="M29"/>
  <c r="K29"/>
  <c r="E4" i="20"/>
  <c r="E4" i="19"/>
  <c r="E4" i="18"/>
  <c r="E4" i="17"/>
  <c r="E6" i="20"/>
  <c r="E6" i="19"/>
  <c r="E6" i="18"/>
  <c r="E6" i="17"/>
  <c r="B6" i="23"/>
  <c r="E10" i="20"/>
  <c r="E10" i="19"/>
  <c r="E10" i="17"/>
  <c r="M10" i="6"/>
  <c r="H10"/>
  <c r="E10" i="18"/>
  <c r="D11" i="20"/>
  <c r="J11" s="1"/>
  <c r="D11" i="19"/>
  <c r="J11" s="1"/>
  <c r="D11" i="17"/>
  <c r="J11" s="1"/>
  <c r="D11" i="18"/>
  <c r="J11" s="1"/>
  <c r="C9" i="23"/>
  <c r="O13" i="6"/>
  <c r="D5" i="21" s="1"/>
  <c r="D14" i="20"/>
  <c r="J14" s="1"/>
  <c r="D14" i="19"/>
  <c r="J14" s="1"/>
  <c r="D14" i="17"/>
  <c r="J14" s="1"/>
  <c r="D14" i="18"/>
  <c r="J14" s="1"/>
  <c r="K16"/>
  <c r="D17" i="20"/>
  <c r="J17" s="1"/>
  <c r="D17" i="19"/>
  <c r="J17" s="1"/>
  <c r="D17" i="18"/>
  <c r="J17" s="1"/>
  <c r="D17" i="17"/>
  <c r="J17" s="1"/>
  <c r="M23" i="6"/>
  <c r="M19"/>
  <c r="M30"/>
  <c r="M28"/>
  <c r="M22"/>
  <c r="M18"/>
  <c r="K35" i="17"/>
  <c r="M35" s="1"/>
  <c r="D26" i="23"/>
  <c r="Q30" i="17"/>
  <c r="D5" i="20"/>
  <c r="D5" i="19"/>
  <c r="D5" i="17"/>
  <c r="D5" i="18"/>
  <c r="D7" i="20"/>
  <c r="J7" s="1"/>
  <c r="D7" i="19"/>
  <c r="J7" s="1"/>
  <c r="D7" i="17"/>
  <c r="J7" s="1"/>
  <c r="D7" i="18"/>
  <c r="J7" s="1"/>
  <c r="D8" i="20"/>
  <c r="J8" s="1"/>
  <c r="D8" i="19"/>
  <c r="J8" s="1"/>
  <c r="D8" i="18"/>
  <c r="J8" s="1"/>
  <c r="D8" i="17"/>
  <c r="J8" s="1"/>
  <c r="B7" i="23"/>
  <c r="E11" i="20"/>
  <c r="E11" i="18"/>
  <c r="E11" i="19"/>
  <c r="M11" i="6"/>
  <c r="H11"/>
  <c r="E11" i="17"/>
  <c r="K14"/>
  <c r="M14"/>
  <c r="M17"/>
  <c r="K17"/>
  <c r="D18" i="20"/>
  <c r="J18" s="1"/>
  <c r="D18" i="19"/>
  <c r="J18" s="1"/>
  <c r="D18" i="17"/>
  <c r="J18" s="1"/>
  <c r="D18" i="18"/>
  <c r="J18" s="1"/>
  <c r="D34" i="23"/>
  <c r="Q38" i="17"/>
  <c r="K7"/>
  <c r="M7"/>
  <c r="B4" i="23"/>
  <c r="E8" i="19"/>
  <c r="E8" i="20"/>
  <c r="E8" i="17"/>
  <c r="M8" i="6"/>
  <c r="H8"/>
  <c r="E8" i="18"/>
  <c r="D9" i="20"/>
  <c r="J9" s="1"/>
  <c r="D9" i="19"/>
  <c r="J9" s="1"/>
  <c r="D9" i="17"/>
  <c r="J9" s="1"/>
  <c r="D9" i="18"/>
  <c r="J9" s="1"/>
  <c r="D12" i="20"/>
  <c r="J12" s="1"/>
  <c r="D12" i="19"/>
  <c r="J12" s="1"/>
  <c r="D12" i="18"/>
  <c r="J12" s="1"/>
  <c r="D12" i="17"/>
  <c r="J12" s="1"/>
  <c r="D15" i="20"/>
  <c r="J15" s="1"/>
  <c r="D15" i="19"/>
  <c r="J15" s="1"/>
  <c r="D15" i="18"/>
  <c r="J15" s="1"/>
  <c r="D15" i="17"/>
  <c r="J15" s="1"/>
  <c r="M18"/>
  <c r="K18"/>
  <c r="K20" i="18"/>
  <c r="D4" i="20"/>
  <c r="D4" i="19"/>
  <c r="D4" i="18"/>
  <c r="D6" i="20"/>
  <c r="D6" i="19"/>
  <c r="D6" i="18"/>
  <c r="H7" i="6"/>
  <c r="M7"/>
  <c r="H12"/>
  <c r="M12"/>
  <c r="N13" s="1"/>
  <c r="B9" i="23"/>
  <c r="E13" i="20"/>
  <c r="E13" i="18"/>
  <c r="E13" i="19"/>
  <c r="K13" i="6"/>
  <c r="H14"/>
  <c r="M14"/>
  <c r="H15"/>
  <c r="H16"/>
  <c r="M16"/>
  <c r="H17"/>
  <c r="M17"/>
  <c r="H18"/>
  <c r="B15" i="23"/>
  <c r="E19" i="20"/>
  <c r="E19" i="19"/>
  <c r="E19" i="18"/>
  <c r="K19" i="6"/>
  <c r="D20" i="20"/>
  <c r="J20" s="1"/>
  <c r="D20" i="19"/>
  <c r="J20" s="1"/>
  <c r="D20" i="18"/>
  <c r="J20" s="1"/>
  <c r="D20" i="17"/>
  <c r="J20" s="1"/>
  <c r="J20" i="6"/>
  <c r="M21"/>
  <c r="B19" i="23"/>
  <c r="E23" i="20"/>
  <c r="E23" i="19"/>
  <c r="E23" i="18"/>
  <c r="K23" i="6"/>
  <c r="D24" i="20"/>
  <c r="J24" s="1"/>
  <c r="D24" i="19"/>
  <c r="J24" s="1"/>
  <c r="D24" i="18"/>
  <c r="J24" s="1"/>
  <c r="J24" i="6"/>
  <c r="D26" i="20"/>
  <c r="J26" s="1"/>
  <c r="D26" i="18"/>
  <c r="J26" s="1"/>
  <c r="D26" i="19"/>
  <c r="J26" s="1"/>
  <c r="J26" i="6"/>
  <c r="B24" i="23"/>
  <c r="E28" i="20"/>
  <c r="E28" i="18"/>
  <c r="E28" i="19"/>
  <c r="E28" i="17"/>
  <c r="K28" i="6"/>
  <c r="B26" i="23"/>
  <c r="E30" i="20"/>
  <c r="E30" i="18"/>
  <c r="E30" i="19"/>
  <c r="K30" i="6"/>
  <c r="B28" i="23"/>
  <c r="C24" i="21"/>
  <c r="E32" i="20"/>
  <c r="E32" i="18"/>
  <c r="E32" i="19"/>
  <c r="E32" i="17"/>
  <c r="K32" i="6"/>
  <c r="M32" s="1"/>
  <c r="B30" i="23"/>
  <c r="C26" i="21"/>
  <c r="E34" i="20"/>
  <c r="E34" i="19"/>
  <c r="E34" i="18"/>
  <c r="K34" i="6"/>
  <c r="M34" s="1"/>
  <c r="B32" i="23"/>
  <c r="C28" i="21"/>
  <c r="E36" i="20"/>
  <c r="E36" i="18"/>
  <c r="E36" i="19"/>
  <c r="E36" i="17"/>
  <c r="K36" i="6"/>
  <c r="M36" s="1"/>
  <c r="B34" i="23"/>
  <c r="C30" i="21"/>
  <c r="E38" i="20"/>
  <c r="E38" i="18"/>
  <c r="E38" i="19"/>
  <c r="K38" i="6"/>
  <c r="M38" s="1"/>
  <c r="B36" i="23"/>
  <c r="C32" i="21"/>
  <c r="E40" i="20"/>
  <c r="E40" i="18"/>
  <c r="E40" i="19"/>
  <c r="K40" i="6"/>
  <c r="B38" i="23"/>
  <c r="C34" i="21"/>
  <c r="E42" i="19"/>
  <c r="E42" i="20"/>
  <c r="E42" i="18"/>
  <c r="E42" i="17"/>
  <c r="K42" i="6"/>
  <c r="B40" i="23"/>
  <c r="C36" i="21"/>
  <c r="E44" i="20"/>
  <c r="E44" i="18"/>
  <c r="E44" i="19"/>
  <c r="K44" i="6"/>
  <c r="B42" i="23"/>
  <c r="C42" i="21"/>
  <c r="C38"/>
  <c r="E46" i="20"/>
  <c r="E46" i="19"/>
  <c r="E46" i="18"/>
  <c r="E46" i="17"/>
  <c r="K46" i="6"/>
  <c r="B44" i="23"/>
  <c r="C44" i="21"/>
  <c r="C40"/>
  <c r="E48" i="20"/>
  <c r="E48" i="19"/>
  <c r="E48" i="18"/>
  <c r="B45" i="23"/>
  <c r="C45" i="21"/>
  <c r="C41"/>
  <c r="E49" i="20"/>
  <c r="E49" i="18"/>
  <c r="E49" i="19"/>
  <c r="H49" i="6"/>
  <c r="E12" i="17"/>
  <c r="E23"/>
  <c r="E34"/>
  <c r="H38"/>
  <c r="E49"/>
  <c r="B16" i="23"/>
  <c r="E20" i="20"/>
  <c r="E20" i="19"/>
  <c r="K20" i="6"/>
  <c r="D21" i="20"/>
  <c r="J21" s="1"/>
  <c r="D21" i="19"/>
  <c r="J21" s="1"/>
  <c r="D21" i="18"/>
  <c r="J21" s="1"/>
  <c r="J21" i="6"/>
  <c r="B20" i="23"/>
  <c r="E24" i="20"/>
  <c r="E24" i="18"/>
  <c r="E24" i="19"/>
  <c r="K24" i="6"/>
  <c r="D25" i="20"/>
  <c r="J25" s="1"/>
  <c r="D25" i="19"/>
  <c r="J25" s="1"/>
  <c r="D25" i="18"/>
  <c r="J25" s="1"/>
  <c r="J25" i="6"/>
  <c r="B22" i="23"/>
  <c r="E26" i="20"/>
  <c r="E26" i="19"/>
  <c r="E26" i="18"/>
  <c r="E26" i="17"/>
  <c r="K26" i="6"/>
  <c r="D27" i="20"/>
  <c r="J27" s="1"/>
  <c r="D27" i="18"/>
  <c r="J27" s="1"/>
  <c r="D27" i="19"/>
  <c r="J27" s="1"/>
  <c r="D27" i="17"/>
  <c r="J27" s="1"/>
  <c r="J27" i="6"/>
  <c r="D29" i="20"/>
  <c r="J29" s="1"/>
  <c r="D29" i="19"/>
  <c r="J29" s="1"/>
  <c r="D29" i="18"/>
  <c r="J29" s="1"/>
  <c r="J29" i="6"/>
  <c r="B23" i="21"/>
  <c r="D31" i="20"/>
  <c r="J31" s="1"/>
  <c r="D31" i="18"/>
  <c r="J31" s="1"/>
  <c r="D31" i="19"/>
  <c r="J31" s="1"/>
  <c r="D31" i="17"/>
  <c r="J31" s="1"/>
  <c r="J31" i="6"/>
  <c r="B25" i="21"/>
  <c r="D33" i="20"/>
  <c r="J33" s="1"/>
  <c r="D33" i="19"/>
  <c r="J33" s="1"/>
  <c r="D33" i="18"/>
  <c r="J33" s="1"/>
  <c r="J33" i="6"/>
  <c r="B27" i="21"/>
  <c r="D35" i="20"/>
  <c r="J35" s="1"/>
  <c r="D35" i="18"/>
  <c r="J35" s="1"/>
  <c r="D35" i="19"/>
  <c r="J35" s="1"/>
  <c r="D35" i="17"/>
  <c r="J35" s="1"/>
  <c r="J35" i="6"/>
  <c r="B29" i="21"/>
  <c r="D37" i="20"/>
  <c r="J37" s="1"/>
  <c r="D37" i="19"/>
  <c r="J37" s="1"/>
  <c r="D37" i="18"/>
  <c r="J37" s="1"/>
  <c r="J37" i="6"/>
  <c r="B31" i="21"/>
  <c r="D39" i="20"/>
  <c r="D39" i="18"/>
  <c r="D39" i="19"/>
  <c r="D39" i="17"/>
  <c r="H39" s="1"/>
  <c r="J39" i="6"/>
  <c r="B33" i="21"/>
  <c r="D41" i="20"/>
  <c r="D41" i="19"/>
  <c r="D41" i="18"/>
  <c r="D41" i="17"/>
  <c r="J41" i="6"/>
  <c r="B35" i="21"/>
  <c r="D43" i="20"/>
  <c r="D43" i="18"/>
  <c r="D43" i="19"/>
  <c r="J43" i="6"/>
  <c r="B37" i="21"/>
  <c r="D45" i="19"/>
  <c r="D45" i="20"/>
  <c r="D45" i="18"/>
  <c r="D45" i="17"/>
  <c r="J45" i="6"/>
  <c r="D47" i="20"/>
  <c r="B43" i="21"/>
  <c r="B39"/>
  <c r="D47" i="18"/>
  <c r="D47" i="19"/>
  <c r="J47" i="6"/>
  <c r="B53" i="21"/>
  <c r="B55"/>
  <c r="H19" i="17"/>
  <c r="E20"/>
  <c r="K30"/>
  <c r="D37"/>
  <c r="J37" s="1"/>
  <c r="B17" i="23"/>
  <c r="E21" i="20"/>
  <c r="E21" i="19"/>
  <c r="E21" i="18"/>
  <c r="K21" i="6"/>
  <c r="D22" i="20"/>
  <c r="J22" s="1"/>
  <c r="D22" i="19"/>
  <c r="J22" s="1"/>
  <c r="D22" i="18"/>
  <c r="J22" s="1"/>
  <c r="J22" i="6"/>
  <c r="B21" i="23"/>
  <c r="E25" i="20"/>
  <c r="E25" i="19"/>
  <c r="E25" i="18"/>
  <c r="E25" i="17"/>
  <c r="K25" i="6"/>
  <c r="B23" i="23"/>
  <c r="E27" i="20"/>
  <c r="E27" i="18"/>
  <c r="E27" i="19"/>
  <c r="K27" i="6"/>
  <c r="B25" i="23"/>
  <c r="E29" i="20"/>
  <c r="E29" i="19"/>
  <c r="E29" i="18"/>
  <c r="K29" i="6"/>
  <c r="B27" i="23"/>
  <c r="C23" i="21"/>
  <c r="E31" i="20"/>
  <c r="E31" i="18"/>
  <c r="E31" i="19"/>
  <c r="K31" i="6"/>
  <c r="M31" s="1"/>
  <c r="B29" i="23"/>
  <c r="C25" i="21"/>
  <c r="E33" i="20"/>
  <c r="E33" i="19"/>
  <c r="E33" i="18"/>
  <c r="K33" i="6"/>
  <c r="M33" s="1"/>
  <c r="B31" i="23"/>
  <c r="C27" i="21"/>
  <c r="E35" i="20"/>
  <c r="E35" i="18"/>
  <c r="E35" i="19"/>
  <c r="K35" i="6"/>
  <c r="M35" s="1"/>
  <c r="B33" i="23"/>
  <c r="C29" i="21"/>
  <c r="E37" i="20"/>
  <c r="E37" i="19"/>
  <c r="E37" i="18"/>
  <c r="K37" i="6"/>
  <c r="M37" s="1"/>
  <c r="B35" i="23"/>
  <c r="C31" i="21"/>
  <c r="E39" i="20"/>
  <c r="E39" i="19"/>
  <c r="E39" i="18"/>
  <c r="K39" i="6"/>
  <c r="B37" i="23"/>
  <c r="C33" i="21"/>
  <c r="E41" i="20"/>
  <c r="E41" i="19"/>
  <c r="E41" i="18"/>
  <c r="K41" i="6"/>
  <c r="B39" i="23"/>
  <c r="C35" i="21"/>
  <c r="E43" i="20"/>
  <c r="E43" i="18"/>
  <c r="E43" i="19"/>
  <c r="K43" i="6"/>
  <c r="B41" i="23"/>
  <c r="C37" i="21"/>
  <c r="E45" i="20"/>
  <c r="E45" i="19"/>
  <c r="E45" i="18"/>
  <c r="K45" i="6"/>
  <c r="B43" i="23"/>
  <c r="C43" i="21"/>
  <c r="C39"/>
  <c r="E47" i="20"/>
  <c r="E47" i="19"/>
  <c r="E47" i="18"/>
  <c r="K47" i="6"/>
  <c r="B56" i="23"/>
  <c r="C52" i="21"/>
  <c r="B57" i="23"/>
  <c r="C53" i="21"/>
  <c r="B58" i="23"/>
  <c r="C54" i="21"/>
  <c r="B59" i="23"/>
  <c r="C55" i="21"/>
  <c r="M19" i="17"/>
  <c r="H30"/>
  <c r="E31"/>
  <c r="D33"/>
  <c r="J33" s="1"/>
  <c r="E37"/>
  <c r="D43"/>
  <c r="E45"/>
  <c r="E5" i="20"/>
  <c r="E5" i="18"/>
  <c r="E5" i="19"/>
  <c r="B3" i="23"/>
  <c r="E7" i="20"/>
  <c r="E7" i="19"/>
  <c r="E7" i="18"/>
  <c r="K7" i="6"/>
  <c r="B8" i="23"/>
  <c r="E12" i="20"/>
  <c r="E12" i="19"/>
  <c r="K12" i="6"/>
  <c r="D13" i="20"/>
  <c r="J13" s="1"/>
  <c r="D13" i="19"/>
  <c r="J13" s="1"/>
  <c r="D13" i="17"/>
  <c r="J13" s="1"/>
  <c r="J13" i="6"/>
  <c r="B10" i="23"/>
  <c r="E14" i="20"/>
  <c r="E14" i="18"/>
  <c r="E14" i="19"/>
  <c r="K14" i="6"/>
  <c r="B11" i="23"/>
  <c r="E15" i="20"/>
  <c r="E15" i="19"/>
  <c r="E15" i="18"/>
  <c r="K15" i="6"/>
  <c r="B12" i="23"/>
  <c r="E16" i="20"/>
  <c r="E16" i="19"/>
  <c r="K16" i="6"/>
  <c r="B13" i="23"/>
  <c r="E17" i="20"/>
  <c r="E17" i="19"/>
  <c r="K17" i="6"/>
  <c r="B14" i="23"/>
  <c r="E18" i="20"/>
  <c r="E18" i="19"/>
  <c r="E18" i="18"/>
  <c r="K18" i="6"/>
  <c r="D19" i="20"/>
  <c r="J19" s="1"/>
  <c r="D19" i="18"/>
  <c r="J19" s="1"/>
  <c r="D19" i="19"/>
  <c r="J19" s="1"/>
  <c r="J19" i="6"/>
  <c r="M20"/>
  <c r="H21"/>
  <c r="B18" i="23"/>
  <c r="E22" i="20"/>
  <c r="E22" i="19"/>
  <c r="E22" i="17"/>
  <c r="K22" i="6"/>
  <c r="D23" i="20"/>
  <c r="J23" s="1"/>
  <c r="D23" i="18"/>
  <c r="J23" s="1"/>
  <c r="D23" i="19"/>
  <c r="J23" s="1"/>
  <c r="D23" i="17"/>
  <c r="J23" s="1"/>
  <c r="J23" i="6"/>
  <c r="M24"/>
  <c r="H25"/>
  <c r="M25"/>
  <c r="M26"/>
  <c r="H27"/>
  <c r="M27"/>
  <c r="D28" i="20"/>
  <c r="J28" s="1"/>
  <c r="D28" i="19"/>
  <c r="J28" s="1"/>
  <c r="D28" i="18"/>
  <c r="J28" s="1"/>
  <c r="J28" i="6"/>
  <c r="H29"/>
  <c r="M29"/>
  <c r="D30" i="20"/>
  <c r="J30" s="1"/>
  <c r="D30" i="19"/>
  <c r="J30" s="1"/>
  <c r="D30" i="18"/>
  <c r="J30" s="1"/>
  <c r="J30" i="6"/>
  <c r="H31"/>
  <c r="B24" i="21"/>
  <c r="D32" i="20"/>
  <c r="J32" s="1"/>
  <c r="D32" i="19"/>
  <c r="J32" s="1"/>
  <c r="D32" i="18"/>
  <c r="J32" s="1"/>
  <c r="J32" i="6"/>
  <c r="H33"/>
  <c r="B26" i="21"/>
  <c r="D34" i="20"/>
  <c r="J34" s="1"/>
  <c r="D34" i="18"/>
  <c r="J34" s="1"/>
  <c r="D34" i="19"/>
  <c r="J34" s="1"/>
  <c r="J34" i="6"/>
  <c r="H35"/>
  <c r="B28" i="21"/>
  <c r="D36" i="20"/>
  <c r="J36" s="1"/>
  <c r="D36" i="19"/>
  <c r="J36" s="1"/>
  <c r="D36" i="18"/>
  <c r="J36" s="1"/>
  <c r="J36" i="6"/>
  <c r="H37"/>
  <c r="B30" i="21"/>
  <c r="D38" i="20"/>
  <c r="J38" s="1"/>
  <c r="D38" i="18"/>
  <c r="J38" s="1"/>
  <c r="D38" i="19"/>
  <c r="J38" s="1"/>
  <c r="J38" i="6"/>
  <c r="H39"/>
  <c r="B32" i="21"/>
  <c r="D40" i="20"/>
  <c r="D40" i="19"/>
  <c r="D40" i="18"/>
  <c r="D40" i="17"/>
  <c r="H40" s="1"/>
  <c r="J40" i="6"/>
  <c r="H41"/>
  <c r="B34" i="21"/>
  <c r="D42" i="20"/>
  <c r="D42" i="19"/>
  <c r="D42" i="18"/>
  <c r="J42" i="6"/>
  <c r="H43"/>
  <c r="B36" i="21"/>
  <c r="D44" i="20"/>
  <c r="D44" i="19"/>
  <c r="D44" i="18"/>
  <c r="J44" i="6"/>
  <c r="H45"/>
  <c r="B42" i="21"/>
  <c r="B38"/>
  <c r="D46" i="20"/>
  <c r="D46" i="19"/>
  <c r="D46" i="18"/>
  <c r="J46" i="6"/>
  <c r="H47"/>
  <c r="B45" i="21"/>
  <c r="B41"/>
  <c r="D49" i="20"/>
  <c r="D49" i="18"/>
  <c r="D49" i="19"/>
  <c r="D49" i="17"/>
  <c r="E15"/>
  <c r="E16"/>
  <c r="D21"/>
  <c r="J21" s="1"/>
  <c r="E24"/>
  <c r="E27"/>
  <c r="D28"/>
  <c r="J28" s="1"/>
  <c r="D29"/>
  <c r="J29" s="1"/>
  <c r="E33"/>
  <c r="D34"/>
  <c r="J34" s="1"/>
  <c r="E43"/>
  <c r="D46"/>
  <c r="D13" i="18"/>
  <c r="J13" s="1"/>
  <c r="E17"/>
  <c r="E22"/>
  <c r="B44" i="21"/>
  <c r="B40"/>
  <c r="D48" i="19"/>
  <c r="D48" i="20"/>
  <c r="J48" i="6"/>
  <c r="B52" i="21"/>
  <c r="B54"/>
  <c r="D48" i="18"/>
  <c r="CG73" i="13"/>
  <c r="CJ69"/>
  <c r="CJ109"/>
  <c r="CH109"/>
  <c r="CF109"/>
  <c r="BQ93"/>
  <c r="BU93"/>
  <c r="BY93"/>
  <c r="CC93"/>
  <c r="CG93"/>
  <c r="CK93"/>
  <c r="BP113"/>
  <c r="BT113"/>
  <c r="BX113"/>
  <c r="CB113"/>
  <c r="CF113"/>
  <c r="CJ73"/>
  <c r="CJ113"/>
  <c r="BL74"/>
  <c r="BL114"/>
  <c r="BP74"/>
  <c r="BP114"/>
  <c r="BT74"/>
  <c r="BT114"/>
  <c r="BX74"/>
  <c r="BX114"/>
  <c r="CB74"/>
  <c r="CB114"/>
  <c r="CF74"/>
  <c r="CF114"/>
  <c r="CJ74"/>
  <c r="CJ114"/>
  <c r="BL75"/>
  <c r="BL115"/>
  <c r="BP75"/>
  <c r="BP115"/>
  <c r="BT75"/>
  <c r="BT115"/>
  <c r="BX75"/>
  <c r="BX115"/>
  <c r="CB75"/>
  <c r="CB115"/>
  <c r="CF75"/>
  <c r="CF115"/>
  <c r="CJ75"/>
  <c r="CJ115"/>
  <c r="BL116"/>
  <c r="BL76"/>
  <c r="BP116"/>
  <c r="BP76"/>
  <c r="BT116"/>
  <c r="BT76"/>
  <c r="BX116"/>
  <c r="BX76"/>
  <c r="CB116"/>
  <c r="CB76"/>
  <c r="CF116"/>
  <c r="CF76"/>
  <c r="CJ116"/>
  <c r="CJ76"/>
  <c r="BL77"/>
  <c r="BL117"/>
  <c r="BP77"/>
  <c r="BP117"/>
  <c r="BT77"/>
  <c r="BT117"/>
  <c r="BX77"/>
  <c r="BX117"/>
  <c r="CB77"/>
  <c r="CB117"/>
  <c r="CF77"/>
  <c r="CF117"/>
  <c r="CJ77"/>
  <c r="CJ117"/>
  <c r="BL78"/>
  <c r="BL118"/>
  <c r="BP78"/>
  <c r="BP118"/>
  <c r="BT78"/>
  <c r="BT118"/>
  <c r="BX78"/>
  <c r="BX118"/>
  <c r="CB78"/>
  <c r="CB118"/>
  <c r="CF78"/>
  <c r="CF118"/>
  <c r="CJ78"/>
  <c r="CJ118"/>
  <c r="BJ53"/>
  <c r="BM73"/>
  <c r="BN93"/>
  <c r="BR93"/>
  <c r="BV93"/>
  <c r="BZ93"/>
  <c r="CD93"/>
  <c r="CH93"/>
  <c r="CI19"/>
  <c r="BQ113"/>
  <c r="BU113"/>
  <c r="BY113"/>
  <c r="CC113"/>
  <c r="CG113"/>
  <c r="CK113"/>
  <c r="CK73"/>
  <c r="BM74"/>
  <c r="BM114"/>
  <c r="BQ74"/>
  <c r="BQ114"/>
  <c r="BU74"/>
  <c r="BU114"/>
  <c r="BY74"/>
  <c r="BY114"/>
  <c r="CC74"/>
  <c r="CC114"/>
  <c r="CG74"/>
  <c r="CG114"/>
  <c r="CK74"/>
  <c r="CK114"/>
  <c r="BM75"/>
  <c r="BM115"/>
  <c r="BQ75"/>
  <c r="BQ115"/>
  <c r="BU75"/>
  <c r="BU115"/>
  <c r="BY75"/>
  <c r="BY115"/>
  <c r="CC75"/>
  <c r="CC115"/>
  <c r="CG75"/>
  <c r="CG115"/>
  <c r="CK75"/>
  <c r="CK115"/>
  <c r="BM116"/>
  <c r="BM76"/>
  <c r="BQ116"/>
  <c r="BQ76"/>
  <c r="BU116"/>
  <c r="BU76"/>
  <c r="BY116"/>
  <c r="BY76"/>
  <c r="CC116"/>
  <c r="CC76"/>
  <c r="CG116"/>
  <c r="CG76"/>
  <c r="CK116"/>
  <c r="CK76"/>
  <c r="BM117"/>
  <c r="BM77"/>
  <c r="BQ117"/>
  <c r="BQ77"/>
  <c r="BU117"/>
  <c r="BU77"/>
  <c r="BY117"/>
  <c r="BY77"/>
  <c r="CC117"/>
  <c r="CC77"/>
  <c r="CG117"/>
  <c r="CG77"/>
  <c r="CK117"/>
  <c r="CK77"/>
  <c r="BM78"/>
  <c r="BM118"/>
  <c r="BQ78"/>
  <c r="BQ118"/>
  <c r="BU78"/>
  <c r="BU118"/>
  <c r="BY78"/>
  <c r="BY118"/>
  <c r="CC78"/>
  <c r="CC118"/>
  <c r="CG78"/>
  <c r="CG118"/>
  <c r="CK78"/>
  <c r="CK118"/>
  <c r="BK53"/>
  <c r="BJ73"/>
  <c r="BO93"/>
  <c r="BS93"/>
  <c r="BW93"/>
  <c r="CA93"/>
  <c r="CE93"/>
  <c r="CI93"/>
  <c r="BN113"/>
  <c r="BR113"/>
  <c r="BV113"/>
  <c r="BZ113"/>
  <c r="CD113"/>
  <c r="CH113"/>
  <c r="CH73"/>
  <c r="BJ114"/>
  <c r="BJ74"/>
  <c r="BN114"/>
  <c r="BN74"/>
  <c r="BR114"/>
  <c r="BR74"/>
  <c r="BV114"/>
  <c r="BV74"/>
  <c r="BZ114"/>
  <c r="BZ74"/>
  <c r="CD114"/>
  <c r="CD74"/>
  <c r="CH114"/>
  <c r="CH74"/>
  <c r="BJ75"/>
  <c r="BJ115"/>
  <c r="BN75"/>
  <c r="BN115"/>
  <c r="BR75"/>
  <c r="BR115"/>
  <c r="BV75"/>
  <c r="BV115"/>
  <c r="BZ75"/>
  <c r="BZ115"/>
  <c r="CD75"/>
  <c r="CD115"/>
  <c r="CH75"/>
  <c r="CH115"/>
  <c r="BJ116"/>
  <c r="BJ76"/>
  <c r="BN116"/>
  <c r="BN76"/>
  <c r="BR116"/>
  <c r="BR76"/>
  <c r="BV116"/>
  <c r="BV76"/>
  <c r="BZ116"/>
  <c r="BZ76"/>
  <c r="CD116"/>
  <c r="CD76"/>
  <c r="CH116"/>
  <c r="CH76"/>
  <c r="BJ117"/>
  <c r="BJ77"/>
  <c r="BN117"/>
  <c r="BN77"/>
  <c r="BR117"/>
  <c r="BR77"/>
  <c r="BV117"/>
  <c r="BV77"/>
  <c r="BZ117"/>
  <c r="BZ77"/>
  <c r="CD117"/>
  <c r="CD77"/>
  <c r="CH117"/>
  <c r="CH77"/>
  <c r="BJ118"/>
  <c r="BJ78"/>
  <c r="BN118"/>
  <c r="BN78"/>
  <c r="BR118"/>
  <c r="BR78"/>
  <c r="BV118"/>
  <c r="BV78"/>
  <c r="BZ118"/>
  <c r="BZ78"/>
  <c r="CD118"/>
  <c r="CD78"/>
  <c r="CH118"/>
  <c r="CH78"/>
  <c r="BL53"/>
  <c r="BK73"/>
  <c r="BP93"/>
  <c r="BT93"/>
  <c r="BX93"/>
  <c r="CB93"/>
  <c r="CF93"/>
  <c r="CJ93"/>
  <c r="BO113"/>
  <c r="BS113"/>
  <c r="BW113"/>
  <c r="CA113"/>
  <c r="CE113"/>
  <c r="CI113"/>
  <c r="CI73"/>
  <c r="BK114"/>
  <c r="BK74"/>
  <c r="BO114"/>
  <c r="BO74"/>
  <c r="BS114"/>
  <c r="BS74"/>
  <c r="BW114"/>
  <c r="BW74"/>
  <c r="CA114"/>
  <c r="CA74"/>
  <c r="CE114"/>
  <c r="CE74"/>
  <c r="CI114"/>
  <c r="CI74"/>
  <c r="BK115"/>
  <c r="BK75"/>
  <c r="BO115"/>
  <c r="BO75"/>
  <c r="BS115"/>
  <c r="BS75"/>
  <c r="BW115"/>
  <c r="BW75"/>
  <c r="CA115"/>
  <c r="CA75"/>
  <c r="CE115"/>
  <c r="CE75"/>
  <c r="CI115"/>
  <c r="CI75"/>
  <c r="BK116"/>
  <c r="BK76"/>
  <c r="BO116"/>
  <c r="BO76"/>
  <c r="BS116"/>
  <c r="BS76"/>
  <c r="BW116"/>
  <c r="BW76"/>
  <c r="CA116"/>
  <c r="CA76"/>
  <c r="CE116"/>
  <c r="CE76"/>
  <c r="CI116"/>
  <c r="CI76"/>
  <c r="BK117"/>
  <c r="BK77"/>
  <c r="BO117"/>
  <c r="BO77"/>
  <c r="BS117"/>
  <c r="BS77"/>
  <c r="BW117"/>
  <c r="BW77"/>
  <c r="CA117"/>
  <c r="CA77"/>
  <c r="CE117"/>
  <c r="CE77"/>
  <c r="CI117"/>
  <c r="CI77"/>
  <c r="BK118"/>
  <c r="BK78"/>
  <c r="BO118"/>
  <c r="BO78"/>
  <c r="BS118"/>
  <c r="BS78"/>
  <c r="BW118"/>
  <c r="BW78"/>
  <c r="CA118"/>
  <c r="CA78"/>
  <c r="CE118"/>
  <c r="CE78"/>
  <c r="CI118"/>
  <c r="CI78"/>
  <c r="BM53"/>
  <c r="BQ53"/>
  <c r="BU53"/>
  <c r="BY53"/>
  <c r="CC53"/>
  <c r="CG53"/>
  <c r="CK53"/>
  <c r="BL73"/>
  <c r="BP73"/>
  <c r="BT73"/>
  <c r="BX73"/>
  <c r="CB73"/>
  <c r="CF73"/>
  <c r="BO49"/>
  <c r="CA49"/>
  <c r="CI49"/>
  <c r="BQ69"/>
  <c r="CC69"/>
  <c r="BN70"/>
  <c r="BZ70"/>
  <c r="BR89"/>
  <c r="CD89"/>
  <c r="BS19"/>
  <c r="BW99" s="1"/>
  <c r="BL49"/>
  <c r="BP49"/>
  <c r="BT49"/>
  <c r="BX49"/>
  <c r="CB49"/>
  <c r="CF49"/>
  <c r="CJ49"/>
  <c r="BJ69"/>
  <c r="BN69"/>
  <c r="BR69"/>
  <c r="BV69"/>
  <c r="BZ69"/>
  <c r="CD69"/>
  <c r="BK70"/>
  <c r="BO70"/>
  <c r="BS70"/>
  <c r="BW70"/>
  <c r="CA70"/>
  <c r="CE70"/>
  <c r="CI70"/>
  <c r="BM72"/>
  <c r="BQ72"/>
  <c r="BU72"/>
  <c r="BY72"/>
  <c r="CC72"/>
  <c r="CG72"/>
  <c r="CK72"/>
  <c r="BM109"/>
  <c r="BU109"/>
  <c r="BY109"/>
  <c r="BM110"/>
  <c r="BQ110"/>
  <c r="BU110"/>
  <c r="BY110"/>
  <c r="CC110"/>
  <c r="CG110"/>
  <c r="CK110"/>
  <c r="BM111"/>
  <c r="BQ111"/>
  <c r="BU111"/>
  <c r="BY111"/>
  <c r="CC111"/>
  <c r="CG111"/>
  <c r="CK111"/>
  <c r="BN19"/>
  <c r="BR99" s="1"/>
  <c r="CG29"/>
  <c r="CH69" s="1"/>
  <c r="BW49"/>
  <c r="BV70"/>
  <c r="CH70"/>
  <c r="BJ89"/>
  <c r="BV89"/>
  <c r="CH89"/>
  <c r="CD19"/>
  <c r="CH99" s="1"/>
  <c r="BM49"/>
  <c r="BQ49"/>
  <c r="BU49"/>
  <c r="BY49"/>
  <c r="CC49"/>
  <c r="CG49"/>
  <c r="CK49"/>
  <c r="BK69"/>
  <c r="BO69"/>
  <c r="BS69"/>
  <c r="BW69"/>
  <c r="CA69"/>
  <c r="CE69"/>
  <c r="CI69"/>
  <c r="BJ72"/>
  <c r="BN72"/>
  <c r="BR72"/>
  <c r="BV72"/>
  <c r="BZ72"/>
  <c r="CD72"/>
  <c r="CH72"/>
  <c r="BJ111"/>
  <c r="BN111"/>
  <c r="BR111"/>
  <c r="BV111"/>
  <c r="BZ111"/>
  <c r="CD111"/>
  <c r="CH111"/>
  <c r="BK49"/>
  <c r="BS49"/>
  <c r="CE49"/>
  <c r="BR70"/>
  <c r="CD70"/>
  <c r="BN89"/>
  <c r="BZ89"/>
  <c r="BK72"/>
  <c r="BO72"/>
  <c r="BS72"/>
  <c r="BW72"/>
  <c r="CA72"/>
  <c r="CE72"/>
  <c r="CI72"/>
  <c r="BR21"/>
  <c r="CH21"/>
  <c r="BO59"/>
  <c r="BO21"/>
  <c r="BW21"/>
  <c r="CE59"/>
  <c r="CE21"/>
  <c r="BM99"/>
  <c r="BM21"/>
  <c r="CC21"/>
  <c r="BL86"/>
  <c r="BL46"/>
  <c r="BL19"/>
  <c r="BM59" s="1"/>
  <c r="BP86"/>
  <c r="BP46"/>
  <c r="BP19"/>
  <c r="BT86"/>
  <c r="BT46"/>
  <c r="BT19"/>
  <c r="BX86"/>
  <c r="BX46"/>
  <c r="BX19"/>
  <c r="BM106"/>
  <c r="BM39"/>
  <c r="BM66"/>
  <c r="BQ106"/>
  <c r="BQ39"/>
  <c r="BQ66"/>
  <c r="BU106"/>
  <c r="BU39"/>
  <c r="BU66"/>
  <c r="BY106"/>
  <c r="BY39"/>
  <c r="BY66"/>
  <c r="CC106"/>
  <c r="CC39"/>
  <c r="CC66"/>
  <c r="CG106"/>
  <c r="CG39"/>
  <c r="CG66"/>
  <c r="BM86"/>
  <c r="BM46"/>
  <c r="BQ86"/>
  <c r="BQ46"/>
  <c r="BU86"/>
  <c r="BU46"/>
  <c r="BY86"/>
  <c r="BY46"/>
  <c r="CC86"/>
  <c r="CC46"/>
  <c r="CG86"/>
  <c r="CG46"/>
  <c r="CK86"/>
  <c r="CK46"/>
  <c r="BN59"/>
  <c r="BS59"/>
  <c r="BY19"/>
  <c r="CC99" s="1"/>
  <c r="CD59"/>
  <c r="CI99"/>
  <c r="CI59"/>
  <c r="BJ106"/>
  <c r="BJ66"/>
  <c r="BJ39"/>
  <c r="BN106"/>
  <c r="BJ86"/>
  <c r="BJ46"/>
  <c r="BN86"/>
  <c r="BN46"/>
  <c r="BR86"/>
  <c r="BR46"/>
  <c r="BV86"/>
  <c r="BV46"/>
  <c r="BZ86"/>
  <c r="BZ46"/>
  <c r="CD86"/>
  <c r="CD46"/>
  <c r="CH86"/>
  <c r="CH46"/>
  <c r="BJ19"/>
  <c r="BU19"/>
  <c r="BZ19"/>
  <c r="CK19"/>
  <c r="BS21"/>
  <c r="CD21"/>
  <c r="CI21"/>
  <c r="BK86"/>
  <c r="BK46"/>
  <c r="BO86"/>
  <c r="BO46"/>
  <c r="BS86"/>
  <c r="BS46"/>
  <c r="BW86"/>
  <c r="BW46"/>
  <c r="CA86"/>
  <c r="CA46"/>
  <c r="CE86"/>
  <c r="CE46"/>
  <c r="CI86"/>
  <c r="CI46"/>
  <c r="BK19"/>
  <c r="BQ19"/>
  <c r="BR59" s="1"/>
  <c r="BV19"/>
  <c r="CA19"/>
  <c r="CG19"/>
  <c r="BL106"/>
  <c r="BL39"/>
  <c r="BL66"/>
  <c r="BP106"/>
  <c r="BP39"/>
  <c r="BP66"/>
  <c r="BT106"/>
  <c r="BT39"/>
  <c r="BT66"/>
  <c r="BX106"/>
  <c r="BX39"/>
  <c r="BX66"/>
  <c r="CB106"/>
  <c r="CB39"/>
  <c r="CB66"/>
  <c r="CF106"/>
  <c r="CF39"/>
  <c r="CF66"/>
  <c r="CJ106"/>
  <c r="CJ39"/>
  <c r="CJ66"/>
  <c r="CB86"/>
  <c r="CF86"/>
  <c r="CJ86"/>
  <c r="CB19"/>
  <c r="CF19"/>
  <c r="CJ19"/>
  <c r="BO106"/>
  <c r="BS106"/>
  <c r="BW106"/>
  <c r="CA106"/>
  <c r="CE106"/>
  <c r="CI106"/>
  <c r="BO107"/>
  <c r="BS107"/>
  <c r="BW107"/>
  <c r="CA107"/>
  <c r="CE107"/>
  <c r="CI107"/>
  <c r="BK108"/>
  <c r="BK68"/>
  <c r="BO108"/>
  <c r="BO68"/>
  <c r="BS108"/>
  <c r="BS68"/>
  <c r="BW108"/>
  <c r="BW68"/>
  <c r="CA108"/>
  <c r="CA68"/>
  <c r="CE108"/>
  <c r="CE68"/>
  <c r="CI108"/>
  <c r="CI68"/>
  <c r="BN39"/>
  <c r="BR39"/>
  <c r="BV39"/>
  <c r="BZ39"/>
  <c r="CD39"/>
  <c r="CH39"/>
  <c r="BK67"/>
  <c r="CA67"/>
  <c r="BJ68"/>
  <c r="BP107"/>
  <c r="BT107"/>
  <c r="BX107"/>
  <c r="CB107"/>
  <c r="CF107"/>
  <c r="CJ107"/>
  <c r="BP108"/>
  <c r="BT108"/>
  <c r="BX108"/>
  <c r="CB108"/>
  <c r="CF108"/>
  <c r="CJ108"/>
  <c r="BK39"/>
  <c r="BO39"/>
  <c r="BS39"/>
  <c r="BW39"/>
  <c r="CA39"/>
  <c r="CE39"/>
  <c r="CI39"/>
  <c r="BL67"/>
  <c r="BW67"/>
  <c r="CB67"/>
  <c r="BL68"/>
  <c r="CB68"/>
  <c r="CK66"/>
  <c r="CK106"/>
  <c r="BQ107"/>
  <c r="BU107"/>
  <c r="BY107"/>
  <c r="CC107"/>
  <c r="CG107"/>
  <c r="CK107"/>
  <c r="BQ108"/>
  <c r="BU108"/>
  <c r="BY108"/>
  <c r="CC108"/>
  <c r="CG108"/>
  <c r="CK108"/>
  <c r="CB46"/>
  <c r="CF46"/>
  <c r="CJ46"/>
  <c r="BN66"/>
  <c r="BM67"/>
  <c r="BS67"/>
  <c r="BX67"/>
  <c r="CC67"/>
  <c r="CI67"/>
  <c r="BM68"/>
  <c r="BX68"/>
  <c r="CC68"/>
  <c r="BR106"/>
  <c r="BV106"/>
  <c r="BZ106"/>
  <c r="CD106"/>
  <c r="CH106"/>
  <c r="BJ67"/>
  <c r="BJ107"/>
  <c r="BN67"/>
  <c r="BN107"/>
  <c r="BR67"/>
  <c r="BR107"/>
  <c r="BV67"/>
  <c r="BV107"/>
  <c r="BZ67"/>
  <c r="BZ107"/>
  <c r="CD67"/>
  <c r="CD107"/>
  <c r="CH67"/>
  <c r="CH107"/>
  <c r="BN108"/>
  <c r="BR108"/>
  <c r="BV108"/>
  <c r="BZ108"/>
  <c r="CD108"/>
  <c r="CH108"/>
  <c r="CK39"/>
  <c r="BK66"/>
  <c r="BO66"/>
  <c r="BS66"/>
  <c r="BW66"/>
  <c r="CA66"/>
  <c r="CE66"/>
  <c r="CI66"/>
  <c r="BO67"/>
  <c r="BT67"/>
  <c r="BY67"/>
  <c r="CE67"/>
  <c r="CJ67"/>
  <c r="BN68"/>
  <c r="BT68"/>
  <c r="BY68"/>
  <c r="CD68"/>
  <c r="CJ68"/>
  <c r="BF119" l="1"/>
  <c r="BF79"/>
  <c r="BF41"/>
  <c r="BB119"/>
  <c r="BB79"/>
  <c r="BB41"/>
  <c r="AX119"/>
  <c r="AX79"/>
  <c r="AX41"/>
  <c r="AT119"/>
  <c r="AT79"/>
  <c r="AT41"/>
  <c r="AP119"/>
  <c r="AP79"/>
  <c r="AP41"/>
  <c r="AL119"/>
  <c r="AL79"/>
  <c r="AL41"/>
  <c r="AH119"/>
  <c r="AH79"/>
  <c r="AH41"/>
  <c r="AD119"/>
  <c r="AD79"/>
  <c r="AD41"/>
  <c r="Z119"/>
  <c r="Z79"/>
  <c r="Z41"/>
  <c r="V119"/>
  <c r="V121" s="1"/>
  <c r="V79"/>
  <c r="V41"/>
  <c r="R119"/>
  <c r="R79"/>
  <c r="R41"/>
  <c r="N119"/>
  <c r="N79"/>
  <c r="N41"/>
  <c r="J119"/>
  <c r="J79"/>
  <c r="J41"/>
  <c r="F119"/>
  <c r="F79"/>
  <c r="F41"/>
  <c r="BI119"/>
  <c r="BI79"/>
  <c r="BI41"/>
  <c r="BE119"/>
  <c r="BE79"/>
  <c r="BE41"/>
  <c r="BA119"/>
  <c r="BA79"/>
  <c r="BA41"/>
  <c r="AW119"/>
  <c r="AW79"/>
  <c r="AW41"/>
  <c r="AS119"/>
  <c r="AS79"/>
  <c r="AS41"/>
  <c r="AO119"/>
  <c r="AO79"/>
  <c r="AO41"/>
  <c r="AK119"/>
  <c r="AK79"/>
  <c r="AK41"/>
  <c r="AG119"/>
  <c r="AG79"/>
  <c r="AG41"/>
  <c r="AC119"/>
  <c r="AC79"/>
  <c r="AC41"/>
  <c r="Y119"/>
  <c r="Y121" s="1"/>
  <c r="Y79"/>
  <c r="Y41"/>
  <c r="U119"/>
  <c r="U79"/>
  <c r="U41"/>
  <c r="Q119"/>
  <c r="Q79"/>
  <c r="Q41"/>
  <c r="M119"/>
  <c r="M79"/>
  <c r="M41"/>
  <c r="I119"/>
  <c r="I79"/>
  <c r="I41"/>
  <c r="E79"/>
  <c r="E41"/>
  <c r="C79"/>
  <c r="C41"/>
  <c r="C81" s="1"/>
  <c r="N30" i="17"/>
  <c r="BH119" i="13"/>
  <c r="BH79"/>
  <c r="BH41"/>
  <c r="BD119"/>
  <c r="BD79"/>
  <c r="BD41"/>
  <c r="AZ119"/>
  <c r="AZ79"/>
  <c r="AZ41"/>
  <c r="AV119"/>
  <c r="AV79"/>
  <c r="AV41"/>
  <c r="AR119"/>
  <c r="AR79"/>
  <c r="AR41"/>
  <c r="AN119"/>
  <c r="AN79"/>
  <c r="AN41"/>
  <c r="AJ119"/>
  <c r="AJ79"/>
  <c r="AJ41"/>
  <c r="AF119"/>
  <c r="AF79"/>
  <c r="AF41"/>
  <c r="AB119"/>
  <c r="AB79"/>
  <c r="AB41"/>
  <c r="X119"/>
  <c r="X121" s="1"/>
  <c r="X79"/>
  <c r="X41"/>
  <c r="T119"/>
  <c r="T79"/>
  <c r="T41"/>
  <c r="P119"/>
  <c r="P79"/>
  <c r="P41"/>
  <c r="L119"/>
  <c r="L79"/>
  <c r="L41"/>
  <c r="H119"/>
  <c r="H79"/>
  <c r="H41"/>
  <c r="D79"/>
  <c r="D41"/>
  <c r="D81" s="1"/>
  <c r="BG119"/>
  <c r="BG79"/>
  <c r="BG41"/>
  <c r="BC119"/>
  <c r="BC79"/>
  <c r="BC41"/>
  <c r="AY119"/>
  <c r="AY79"/>
  <c r="AY41"/>
  <c r="AU119"/>
  <c r="AU79"/>
  <c r="AU41"/>
  <c r="AQ119"/>
  <c r="AQ79"/>
  <c r="AQ41"/>
  <c r="AM119"/>
  <c r="AM79"/>
  <c r="AM41"/>
  <c r="AI119"/>
  <c r="AI79"/>
  <c r="AI41"/>
  <c r="AE119"/>
  <c r="AE79"/>
  <c r="AE41"/>
  <c r="AA119"/>
  <c r="AA79"/>
  <c r="AA41"/>
  <c r="W119"/>
  <c r="W121" s="1"/>
  <c r="W79"/>
  <c r="W41"/>
  <c r="W81" s="1"/>
  <c r="S119"/>
  <c r="S79"/>
  <c r="S41"/>
  <c r="O119"/>
  <c r="O79"/>
  <c r="O41"/>
  <c r="K119"/>
  <c r="K79"/>
  <c r="K41"/>
  <c r="G119"/>
  <c r="G79"/>
  <c r="G41"/>
  <c r="H18" i="17"/>
  <c r="H7"/>
  <c r="H17"/>
  <c r="H16" i="18"/>
  <c r="H14" i="17"/>
  <c r="M13"/>
  <c r="D9" i="23" s="1"/>
  <c r="D70" s="1"/>
  <c r="K13" i="17"/>
  <c r="K18" i="18"/>
  <c r="H18"/>
  <c r="K14" i="20"/>
  <c r="H14"/>
  <c r="M27" i="17"/>
  <c r="K27"/>
  <c r="H27"/>
  <c r="H15"/>
  <c r="K15"/>
  <c r="M15"/>
  <c r="O19" s="1"/>
  <c r="E11" i="21" s="1"/>
  <c r="C23" i="23"/>
  <c r="C84" s="1"/>
  <c r="Q27" i="6"/>
  <c r="O27"/>
  <c r="D19" i="21" s="1"/>
  <c r="S18" i="6"/>
  <c r="N27"/>
  <c r="K22" i="17"/>
  <c r="H22"/>
  <c r="M22"/>
  <c r="K18" i="19"/>
  <c r="H18"/>
  <c r="K17"/>
  <c r="H17"/>
  <c r="K16"/>
  <c r="H16"/>
  <c r="K15" i="18"/>
  <c r="H15"/>
  <c r="K7" i="20"/>
  <c r="H7"/>
  <c r="K37"/>
  <c r="M37" s="1"/>
  <c r="H37"/>
  <c r="H35" i="19"/>
  <c r="K35"/>
  <c r="M35" s="1"/>
  <c r="H33" i="20"/>
  <c r="K33"/>
  <c r="M33" s="1"/>
  <c r="H31" i="19"/>
  <c r="K31"/>
  <c r="M31" s="1"/>
  <c r="H29" i="20"/>
  <c r="K29"/>
  <c r="K27" i="18"/>
  <c r="H27"/>
  <c r="K25" i="17"/>
  <c r="H25"/>
  <c r="M25"/>
  <c r="O29" s="1"/>
  <c r="E21" i="21" s="1"/>
  <c r="H21" i="20"/>
  <c r="K21"/>
  <c r="K26" i="19"/>
  <c r="H26"/>
  <c r="H24"/>
  <c r="K24"/>
  <c r="K23" i="17"/>
  <c r="M23"/>
  <c r="H23"/>
  <c r="K38" i="20"/>
  <c r="M38" s="1"/>
  <c r="H38"/>
  <c r="K36" i="17"/>
  <c r="M36" s="1"/>
  <c r="H36"/>
  <c r="H34" i="19"/>
  <c r="K34"/>
  <c r="M34" s="1"/>
  <c r="C28" i="23"/>
  <c r="C89" s="1"/>
  <c r="O32" i="6"/>
  <c r="D24" i="21" s="1"/>
  <c r="N32" i="6"/>
  <c r="Q32"/>
  <c r="H32" i="20"/>
  <c r="K32"/>
  <c r="M32" s="1"/>
  <c r="H30" i="19"/>
  <c r="K30"/>
  <c r="H28" i="20"/>
  <c r="K28"/>
  <c r="H23" i="19"/>
  <c r="K23"/>
  <c r="K19" i="20"/>
  <c r="H19"/>
  <c r="C10" i="23"/>
  <c r="C71" s="1"/>
  <c r="N14" i="6"/>
  <c r="O14"/>
  <c r="D6" i="21" s="1"/>
  <c r="K13" i="18"/>
  <c r="H13"/>
  <c r="D14" i="23"/>
  <c r="D75" s="1"/>
  <c r="N18" i="17"/>
  <c r="O18"/>
  <c r="E10" i="21" s="1"/>
  <c r="K8" i="17"/>
  <c r="H8"/>
  <c r="M8"/>
  <c r="D3" i="23"/>
  <c r="D64" s="1"/>
  <c r="D10"/>
  <c r="D71" s="1"/>
  <c r="K11" i="20"/>
  <c r="H11"/>
  <c r="H35" i="17"/>
  <c r="C26" i="23"/>
  <c r="C87" s="1"/>
  <c r="O30" i="6"/>
  <c r="D22" i="21" s="1"/>
  <c r="N30" i="6"/>
  <c r="Q30"/>
  <c r="H10" i="18"/>
  <c r="K10"/>
  <c r="H10" i="19"/>
  <c r="K10"/>
  <c r="H29" i="17"/>
  <c r="D17" i="23"/>
  <c r="D78" s="1"/>
  <c r="O21" i="17"/>
  <c r="E13" i="21" s="1"/>
  <c r="H12" i="18"/>
  <c r="K9" i="17"/>
  <c r="M9"/>
  <c r="H9"/>
  <c r="H33"/>
  <c r="K33"/>
  <c r="M33" s="1"/>
  <c r="M24"/>
  <c r="H24"/>
  <c r="K24"/>
  <c r="C20" i="23"/>
  <c r="C81" s="1"/>
  <c r="O24" i="6"/>
  <c r="D16" i="21" s="1"/>
  <c r="N24" i="6"/>
  <c r="K22" i="19"/>
  <c r="H22"/>
  <c r="C16" i="23"/>
  <c r="C77" s="1"/>
  <c r="O20" i="6"/>
  <c r="D12" i="21" s="1"/>
  <c r="N20" i="6"/>
  <c r="K18" i="20"/>
  <c r="H18"/>
  <c r="H17"/>
  <c r="K17"/>
  <c r="H16"/>
  <c r="K16"/>
  <c r="H15" i="19"/>
  <c r="K15"/>
  <c r="H14"/>
  <c r="K14"/>
  <c r="H37" i="17"/>
  <c r="K37"/>
  <c r="M37" s="1"/>
  <c r="D15" i="23"/>
  <c r="D76" s="1"/>
  <c r="N19" i="17"/>
  <c r="C33" i="23"/>
  <c r="C94" s="1"/>
  <c r="Q37" i="6"/>
  <c r="O37"/>
  <c r="D29" i="21" s="1"/>
  <c r="N37" i="6"/>
  <c r="H35" i="18"/>
  <c r="K35"/>
  <c r="M35" s="1"/>
  <c r="C29" i="23"/>
  <c r="C90" s="1"/>
  <c r="Q33" i="6"/>
  <c r="O33"/>
  <c r="D25" i="21" s="1"/>
  <c r="N33" i="6"/>
  <c r="H31" i="18"/>
  <c r="K31"/>
  <c r="M31" s="1"/>
  <c r="K27" i="20"/>
  <c r="H27"/>
  <c r="H25" i="18"/>
  <c r="K25"/>
  <c r="M20" i="17"/>
  <c r="H20"/>
  <c r="K20"/>
  <c r="H26" i="20"/>
  <c r="K26"/>
  <c r="H24" i="18"/>
  <c r="K24"/>
  <c r="H20" i="19"/>
  <c r="K20"/>
  <c r="H13" i="17"/>
  <c r="C34" i="23"/>
  <c r="C95" s="1"/>
  <c r="O38" i="6"/>
  <c r="D30" i="21" s="1"/>
  <c r="N38" i="6"/>
  <c r="Q38"/>
  <c r="H36" i="19"/>
  <c r="K36"/>
  <c r="M36" s="1"/>
  <c r="H34" i="20"/>
  <c r="K34"/>
  <c r="M34" s="1"/>
  <c r="K32" i="17"/>
  <c r="M32" s="1"/>
  <c r="H32"/>
  <c r="H30" i="18"/>
  <c r="K30"/>
  <c r="K28" i="17"/>
  <c r="M28"/>
  <c r="N29" s="1"/>
  <c r="H28"/>
  <c r="K23" i="20"/>
  <c r="H23"/>
  <c r="C12" i="23"/>
  <c r="C73" s="1"/>
  <c r="N16" i="6"/>
  <c r="O16"/>
  <c r="D8" i="21" s="1"/>
  <c r="K13" i="20"/>
  <c r="H13"/>
  <c r="C3" i="23"/>
  <c r="C64" s="1"/>
  <c r="S13" i="6"/>
  <c r="H20" i="18"/>
  <c r="H8"/>
  <c r="K8"/>
  <c r="H8" i="20"/>
  <c r="K8"/>
  <c r="D13" i="23"/>
  <c r="D74" s="1"/>
  <c r="C7"/>
  <c r="C68" s="1"/>
  <c r="S14" i="6"/>
  <c r="T14" s="1"/>
  <c r="N11"/>
  <c r="O11"/>
  <c r="D3" i="21" s="1"/>
  <c r="C14" i="23"/>
  <c r="C75" s="1"/>
  <c r="O18" i="6"/>
  <c r="D10" i="21" s="1"/>
  <c r="N18" i="6"/>
  <c r="C15" i="23"/>
  <c r="C76" s="1"/>
  <c r="N19" i="6"/>
  <c r="O19"/>
  <c r="D11" i="21" s="1"/>
  <c r="S16" i="6"/>
  <c r="H10" i="20"/>
  <c r="K10"/>
  <c r="D25" i="23"/>
  <c r="D86" s="1"/>
  <c r="Q29" i="17"/>
  <c r="C11" i="23"/>
  <c r="C72" s="1"/>
  <c r="N15" i="6"/>
  <c r="S15"/>
  <c r="T15" s="1"/>
  <c r="O15"/>
  <c r="D7" i="21" s="1"/>
  <c r="H9" i="18"/>
  <c r="K9"/>
  <c r="K9" i="19"/>
  <c r="H9"/>
  <c r="H22" i="18"/>
  <c r="K22"/>
  <c r="C25" i="23"/>
  <c r="C86" s="1"/>
  <c r="Q29" i="6"/>
  <c r="Q41" s="1"/>
  <c r="O29"/>
  <c r="D21" i="21" s="1"/>
  <c r="N29" i="6"/>
  <c r="C22" i="23"/>
  <c r="C83" s="1"/>
  <c r="Q26" i="6"/>
  <c r="O26"/>
  <c r="D18" i="21" s="1"/>
  <c r="N26" i="6"/>
  <c r="H22" i="20"/>
  <c r="K22"/>
  <c r="H15"/>
  <c r="K15"/>
  <c r="K14" i="18"/>
  <c r="H14"/>
  <c r="K12" i="19"/>
  <c r="H12"/>
  <c r="K7" i="18"/>
  <c r="H7"/>
  <c r="H37"/>
  <c r="K37"/>
  <c r="M37" s="1"/>
  <c r="K35" i="20"/>
  <c r="M35" s="1"/>
  <c r="H35"/>
  <c r="H33" i="18"/>
  <c r="K33"/>
  <c r="M33" s="1"/>
  <c r="K31" i="20"/>
  <c r="M31" s="1"/>
  <c r="H31"/>
  <c r="H29" i="18"/>
  <c r="K29"/>
  <c r="H25" i="19"/>
  <c r="K25"/>
  <c r="H21" i="18"/>
  <c r="K21"/>
  <c r="K26" i="17"/>
  <c r="H26"/>
  <c r="M26"/>
  <c r="H24" i="20"/>
  <c r="K24"/>
  <c r="H20"/>
  <c r="K20"/>
  <c r="M12" i="17"/>
  <c r="H12"/>
  <c r="K12"/>
  <c r="H38" i="19"/>
  <c r="K38"/>
  <c r="M38" s="1"/>
  <c r="K36" i="18"/>
  <c r="M36" s="1"/>
  <c r="H36"/>
  <c r="C30" i="23"/>
  <c r="C91" s="1"/>
  <c r="O34" i="6"/>
  <c r="D26" i="21" s="1"/>
  <c r="N34" i="6"/>
  <c r="Q34"/>
  <c r="H32" i="19"/>
  <c r="K32"/>
  <c r="M32" s="1"/>
  <c r="H30" i="20"/>
  <c r="K30"/>
  <c r="K28" i="19"/>
  <c r="H28"/>
  <c r="K19" i="18"/>
  <c r="H19"/>
  <c r="H8" i="19"/>
  <c r="K8"/>
  <c r="H11"/>
  <c r="K11"/>
  <c r="D87" i="23"/>
  <c r="C18"/>
  <c r="C79" s="1"/>
  <c r="O22" i="6"/>
  <c r="D14" i="21" s="1"/>
  <c r="N22" i="6"/>
  <c r="C19" i="23"/>
  <c r="C80" s="1"/>
  <c r="N23" i="6"/>
  <c r="O23"/>
  <c r="D15" i="21" s="1"/>
  <c r="S17" i="6"/>
  <c r="C6" i="23"/>
  <c r="C67" s="1"/>
  <c r="N10" i="6"/>
  <c r="H9" i="20"/>
  <c r="K9"/>
  <c r="H17" i="18"/>
  <c r="K17"/>
  <c r="K16" i="17"/>
  <c r="M16"/>
  <c r="N17" s="1"/>
  <c r="H16"/>
  <c r="C21" i="23"/>
  <c r="C82" s="1"/>
  <c r="O25" i="6"/>
  <c r="D17" i="21" s="1"/>
  <c r="N25" i="6"/>
  <c r="H12" i="20"/>
  <c r="K12"/>
  <c r="K7" i="19"/>
  <c r="H7"/>
  <c r="H31" i="17"/>
  <c r="K31"/>
  <c r="M31" s="1"/>
  <c r="O35" s="1"/>
  <c r="E27" i="21" s="1"/>
  <c r="K37" i="19"/>
  <c r="M37" s="1"/>
  <c r="H37"/>
  <c r="C31" i="23"/>
  <c r="C92" s="1"/>
  <c r="S20" i="6"/>
  <c r="Q35"/>
  <c r="O35"/>
  <c r="D27" i="21" s="1"/>
  <c r="N35" i="6"/>
  <c r="K33" i="19"/>
  <c r="M33" s="1"/>
  <c r="H33"/>
  <c r="C27" i="23"/>
  <c r="C88" s="1"/>
  <c r="Q31" i="6"/>
  <c r="S19"/>
  <c r="T19" s="1"/>
  <c r="O31"/>
  <c r="D23" i="21" s="1"/>
  <c r="N31" i="6"/>
  <c r="C62" i="21"/>
  <c r="C61"/>
  <c r="C60"/>
  <c r="C59"/>
  <c r="K29" i="19"/>
  <c r="H29"/>
  <c r="H27"/>
  <c r="K27"/>
  <c r="H25" i="20"/>
  <c r="K25"/>
  <c r="H21" i="19"/>
  <c r="K21"/>
  <c r="B61" i="21"/>
  <c r="B60"/>
  <c r="B62"/>
  <c r="B59"/>
  <c r="H26" i="18"/>
  <c r="K26"/>
  <c r="H34" i="17"/>
  <c r="K34"/>
  <c r="M34" s="1"/>
  <c r="K38" i="18"/>
  <c r="M38" s="1"/>
  <c r="H38"/>
  <c r="C32" i="23"/>
  <c r="C93" s="1"/>
  <c r="O36" i="6"/>
  <c r="D28" i="21" s="1"/>
  <c r="N36" i="6"/>
  <c r="Q36"/>
  <c r="H36" i="20"/>
  <c r="K36"/>
  <c r="M36" s="1"/>
  <c r="H34" i="18"/>
  <c r="K34"/>
  <c r="M34" s="1"/>
  <c r="K32"/>
  <c r="M32" s="1"/>
  <c r="H32"/>
  <c r="K28"/>
  <c r="H28"/>
  <c r="H23"/>
  <c r="K23"/>
  <c r="C17" i="23"/>
  <c r="C78" s="1"/>
  <c r="O21" i="6"/>
  <c r="D13" i="21" s="1"/>
  <c r="N21" i="6"/>
  <c r="H19" i="19"/>
  <c r="K19"/>
  <c r="C13" i="23"/>
  <c r="C74" s="1"/>
  <c r="N17" i="6"/>
  <c r="O17"/>
  <c r="D9" i="21" s="1"/>
  <c r="H13" i="19"/>
  <c r="K13"/>
  <c r="C8" i="23"/>
  <c r="C69" s="1"/>
  <c r="N12" i="6"/>
  <c r="O12"/>
  <c r="D4" i="21" s="1"/>
  <c r="C4" i="23"/>
  <c r="C65" s="1"/>
  <c r="N8" i="6"/>
  <c r="D95" i="23"/>
  <c r="K11" i="17"/>
  <c r="H11"/>
  <c r="M11"/>
  <c r="K11" i="18"/>
  <c r="H11"/>
  <c r="D31" i="23"/>
  <c r="D92" s="1"/>
  <c r="Q35" i="17"/>
  <c r="S20"/>
  <c r="C24" i="23"/>
  <c r="C85" s="1"/>
  <c r="O28" i="6"/>
  <c r="D20" i="21" s="1"/>
  <c r="N28" i="6"/>
  <c r="Q28"/>
  <c r="C70" i="23"/>
  <c r="K10" i="17"/>
  <c r="H10"/>
  <c r="M10"/>
  <c r="H21"/>
  <c r="C5" i="23"/>
  <c r="C66" s="1"/>
  <c r="N9" i="6"/>
  <c r="BN21" i="13"/>
  <c r="BN99"/>
  <c r="BS99"/>
  <c r="CG69"/>
  <c r="CG109"/>
  <c r="CK109"/>
  <c r="CH79"/>
  <c r="CH119"/>
  <c r="CH41"/>
  <c r="CK79"/>
  <c r="CK119"/>
  <c r="CK41"/>
  <c r="CD79"/>
  <c r="CD119"/>
  <c r="CD41"/>
  <c r="BN79"/>
  <c r="BN119"/>
  <c r="BN41"/>
  <c r="CF99"/>
  <c r="CF59"/>
  <c r="CF21"/>
  <c r="CB79"/>
  <c r="CB119"/>
  <c r="CB41"/>
  <c r="BV99"/>
  <c r="BV59"/>
  <c r="BV21"/>
  <c r="BJ99"/>
  <c r="BJ59"/>
  <c r="BJ21"/>
  <c r="BN101" s="1"/>
  <c r="BJ79"/>
  <c r="BJ119"/>
  <c r="BJ41"/>
  <c r="BU79"/>
  <c r="BU119"/>
  <c r="BU41"/>
  <c r="BX99"/>
  <c r="BX59"/>
  <c r="BX21"/>
  <c r="BO61"/>
  <c r="CI119"/>
  <c r="CI79"/>
  <c r="CI41"/>
  <c r="BS119"/>
  <c r="BS79"/>
  <c r="BS41"/>
  <c r="BZ79"/>
  <c r="BZ119"/>
  <c r="BZ41"/>
  <c r="CB99"/>
  <c r="CB59"/>
  <c r="CB21"/>
  <c r="CC61" s="1"/>
  <c r="CF79"/>
  <c r="CF119"/>
  <c r="CF41"/>
  <c r="BP79"/>
  <c r="BP119"/>
  <c r="BP41"/>
  <c r="BQ99"/>
  <c r="BQ59"/>
  <c r="BQ21"/>
  <c r="CI101"/>
  <c r="CI61"/>
  <c r="CK99"/>
  <c r="CK59"/>
  <c r="CK21"/>
  <c r="BY79"/>
  <c r="BY119"/>
  <c r="BY41"/>
  <c r="BL99"/>
  <c r="BL59"/>
  <c r="BL21"/>
  <c r="CC59"/>
  <c r="BW101"/>
  <c r="CE119"/>
  <c r="CE79"/>
  <c r="CE41"/>
  <c r="BO119"/>
  <c r="BO79"/>
  <c r="BO41"/>
  <c r="BV79"/>
  <c r="BV119"/>
  <c r="BV41"/>
  <c r="CJ79"/>
  <c r="CJ119"/>
  <c r="CJ41"/>
  <c r="BT79"/>
  <c r="BT119"/>
  <c r="BT41"/>
  <c r="CG99"/>
  <c r="CG59"/>
  <c r="CG21"/>
  <c r="CH61" s="1"/>
  <c r="BK99"/>
  <c r="BK59"/>
  <c r="BK21"/>
  <c r="BO101" s="1"/>
  <c r="CD61"/>
  <c r="BZ99"/>
  <c r="BZ59"/>
  <c r="BZ21"/>
  <c r="CD101" s="1"/>
  <c r="CD99"/>
  <c r="CC79"/>
  <c r="CC119"/>
  <c r="CC41"/>
  <c r="BM79"/>
  <c r="BM119"/>
  <c r="BM41"/>
  <c r="BP99"/>
  <c r="BP59"/>
  <c r="BP21"/>
  <c r="CE61"/>
  <c r="BW59"/>
  <c r="BO99"/>
  <c r="BR101"/>
  <c r="BR61"/>
  <c r="CA119"/>
  <c r="CA79"/>
  <c r="CA41"/>
  <c r="BR79"/>
  <c r="BR119"/>
  <c r="BR41"/>
  <c r="CJ99"/>
  <c r="CJ59"/>
  <c r="CJ21"/>
  <c r="BX79"/>
  <c r="BX119"/>
  <c r="BX41"/>
  <c r="CA99"/>
  <c r="CA59"/>
  <c r="CA21"/>
  <c r="BS101"/>
  <c r="BS61"/>
  <c r="BU99"/>
  <c r="BU59"/>
  <c r="BU21"/>
  <c r="BY99"/>
  <c r="BY59"/>
  <c r="BY21"/>
  <c r="CC101" s="1"/>
  <c r="CG79"/>
  <c r="CG119"/>
  <c r="CG41"/>
  <c r="BQ79"/>
  <c r="BQ119"/>
  <c r="BQ41"/>
  <c r="BT99"/>
  <c r="BT59"/>
  <c r="BT21"/>
  <c r="BM101"/>
  <c r="CH101"/>
  <c r="BK119"/>
  <c r="BK79"/>
  <c r="BK41"/>
  <c r="BW119"/>
  <c r="BW79"/>
  <c r="BW41"/>
  <c r="BL79"/>
  <c r="BL119"/>
  <c r="BL41"/>
  <c r="BN61"/>
  <c r="CE99"/>
  <c r="CH59"/>
  <c r="G121" l="1"/>
  <c r="G81"/>
  <c r="O121"/>
  <c r="O81"/>
  <c r="AE121"/>
  <c r="AE81"/>
  <c r="AM121"/>
  <c r="AM81"/>
  <c r="AU121"/>
  <c r="AU81"/>
  <c r="BC121"/>
  <c r="BC81"/>
  <c r="H121"/>
  <c r="H81"/>
  <c r="P121"/>
  <c r="P81"/>
  <c r="AF121"/>
  <c r="AF81"/>
  <c r="AN121"/>
  <c r="AN81"/>
  <c r="AV121"/>
  <c r="AV81"/>
  <c r="BD121"/>
  <c r="BD81"/>
  <c r="M121"/>
  <c r="M81"/>
  <c r="U121"/>
  <c r="U81"/>
  <c r="AC121"/>
  <c r="AC81"/>
  <c r="AK121"/>
  <c r="AK81"/>
  <c r="AS121"/>
  <c r="AS81"/>
  <c r="BA121"/>
  <c r="BA81"/>
  <c r="BI121"/>
  <c r="BI81"/>
  <c r="J121"/>
  <c r="J81"/>
  <c r="R121"/>
  <c r="R81"/>
  <c r="Z121"/>
  <c r="Z81"/>
  <c r="AH121"/>
  <c r="AH81"/>
  <c r="AP121"/>
  <c r="AP81"/>
  <c r="AX121"/>
  <c r="AX81"/>
  <c r="BF121"/>
  <c r="BF81"/>
  <c r="X81"/>
  <c r="K121"/>
  <c r="K81"/>
  <c r="S121"/>
  <c r="S81"/>
  <c r="AA121"/>
  <c r="AA81"/>
  <c r="AI121"/>
  <c r="AI81"/>
  <c r="AQ121"/>
  <c r="AQ81"/>
  <c r="AY121"/>
  <c r="AY81"/>
  <c r="BG121"/>
  <c r="BG81"/>
  <c r="L121"/>
  <c r="L81"/>
  <c r="T121"/>
  <c r="T81"/>
  <c r="AB121"/>
  <c r="AB81"/>
  <c r="AJ121"/>
  <c r="AJ81"/>
  <c r="AR121"/>
  <c r="AR81"/>
  <c r="AZ121"/>
  <c r="AZ81"/>
  <c r="BH121"/>
  <c r="BH81"/>
  <c r="I121"/>
  <c r="I81"/>
  <c r="Q121"/>
  <c r="Q81"/>
  <c r="AG121"/>
  <c r="AG81"/>
  <c r="AO121"/>
  <c r="AO81"/>
  <c r="AW121"/>
  <c r="AW81"/>
  <c r="BE121"/>
  <c r="BE81"/>
  <c r="F121"/>
  <c r="F81"/>
  <c r="N121"/>
  <c r="N81"/>
  <c r="AD121"/>
  <c r="AD81"/>
  <c r="AL121"/>
  <c r="AL81"/>
  <c r="AT121"/>
  <c r="AT81"/>
  <c r="BB121"/>
  <c r="BB81"/>
  <c r="E81"/>
  <c r="Y81"/>
  <c r="V81"/>
  <c r="N14" i="17"/>
  <c r="O17"/>
  <c r="E9" i="21" s="1"/>
  <c r="Q40" i="6"/>
  <c r="M40" s="1"/>
  <c r="D6" i="23"/>
  <c r="D67" s="1"/>
  <c r="N10" i="17"/>
  <c r="E34" i="23"/>
  <c r="E95" s="1"/>
  <c r="N38" i="18"/>
  <c r="Q38"/>
  <c r="O38"/>
  <c r="F30" i="21" s="1"/>
  <c r="G33" i="23"/>
  <c r="G94" s="1"/>
  <c r="Q37" i="19"/>
  <c r="O37"/>
  <c r="G29" i="21" s="1"/>
  <c r="N37" i="19"/>
  <c r="T17" i="6"/>
  <c r="G28" i="23"/>
  <c r="G89" s="1"/>
  <c r="N32" i="19"/>
  <c r="L20"/>
  <c r="Q32"/>
  <c r="G34" i="23"/>
  <c r="G95" s="1"/>
  <c r="O38" i="19"/>
  <c r="G30" i="21" s="1"/>
  <c r="N38" i="19"/>
  <c r="Q38"/>
  <c r="D22" i="23"/>
  <c r="D83" s="1"/>
  <c r="Q26" i="17"/>
  <c r="O26"/>
  <c r="E18" i="21" s="1"/>
  <c r="N26" i="17"/>
  <c r="O30"/>
  <c r="E22" i="21" s="1"/>
  <c r="G32" i="23"/>
  <c r="G93" s="1"/>
  <c r="O36" i="19"/>
  <c r="G28" i="21" s="1"/>
  <c r="Q36" i="19"/>
  <c r="N36"/>
  <c r="L24"/>
  <c r="D16" i="23"/>
  <c r="D77" s="1"/>
  <c r="N20" i="17"/>
  <c r="O20"/>
  <c r="E12" i="21" s="1"/>
  <c r="S16" i="17"/>
  <c r="D20" i="23"/>
  <c r="D81" s="1"/>
  <c r="N24" i="17"/>
  <c r="O24"/>
  <c r="E16" i="21" s="1"/>
  <c r="N21" i="17"/>
  <c r="D32" i="23"/>
  <c r="D93" s="1"/>
  <c r="Q36" i="17"/>
  <c r="O36"/>
  <c r="E28" i="21" s="1"/>
  <c r="N36" i="17"/>
  <c r="D23" i="23"/>
  <c r="D84" s="1"/>
  <c r="O27" i="17"/>
  <c r="E19" i="21" s="1"/>
  <c r="S18" i="17"/>
  <c r="Q27"/>
  <c r="N27"/>
  <c r="F32" i="23"/>
  <c r="F93" s="1"/>
  <c r="L24" i="20"/>
  <c r="O36"/>
  <c r="H28" i="21" s="1"/>
  <c r="N36" i="20"/>
  <c r="Q36"/>
  <c r="G29" i="23"/>
  <c r="G90" s="1"/>
  <c r="Q33" i="19"/>
  <c r="L21"/>
  <c r="N33"/>
  <c r="T20" i="6"/>
  <c r="D27" i="23"/>
  <c r="D88" s="1"/>
  <c r="O31" i="17"/>
  <c r="E23" i="21" s="1"/>
  <c r="N31" i="17"/>
  <c r="S19"/>
  <c r="T19" s="1"/>
  <c r="Q31"/>
  <c r="D8" i="23"/>
  <c r="D69" s="1"/>
  <c r="O12" i="17"/>
  <c r="E4" i="21" s="1"/>
  <c r="N12" i="17"/>
  <c r="N13"/>
  <c r="F27" i="23"/>
  <c r="F88" s="1"/>
  <c r="Q31" i="20"/>
  <c r="S19"/>
  <c r="L19"/>
  <c r="F31" i="23"/>
  <c r="F92" s="1"/>
  <c r="Q35" i="20"/>
  <c r="O35"/>
  <c r="H27" i="21" s="1"/>
  <c r="L23" i="20"/>
  <c r="N35"/>
  <c r="S20"/>
  <c r="T16" i="6"/>
  <c r="D28" i="23"/>
  <c r="D89" s="1"/>
  <c r="Q32" i="17"/>
  <c r="N32"/>
  <c r="O32"/>
  <c r="E24" i="21" s="1"/>
  <c r="E31" i="23"/>
  <c r="E92" s="1"/>
  <c r="O35" i="18"/>
  <c r="F27" i="21" s="1"/>
  <c r="Q35" i="18"/>
  <c r="N35"/>
  <c r="L23"/>
  <c r="S20"/>
  <c r="D29" i="23"/>
  <c r="D90" s="1"/>
  <c r="N33" i="17"/>
  <c r="Q33"/>
  <c r="O33"/>
  <c r="E25" i="21" s="1"/>
  <c r="D5" i="23"/>
  <c r="D66" s="1"/>
  <c r="N9" i="17"/>
  <c r="O13"/>
  <c r="E5" i="21" s="1"/>
  <c r="S13" i="17"/>
  <c r="Q44" i="6"/>
  <c r="Q48" s="1"/>
  <c r="G30" i="23"/>
  <c r="G91" s="1"/>
  <c r="N34" i="19"/>
  <c r="L22"/>
  <c r="Q34"/>
  <c r="D19" i="23"/>
  <c r="D80" s="1"/>
  <c r="N23" i="17"/>
  <c r="S17"/>
  <c r="O23"/>
  <c r="E15" i="21" s="1"/>
  <c r="F29" i="23"/>
  <c r="F90" s="1"/>
  <c r="N33" i="20"/>
  <c r="Q33"/>
  <c r="L21"/>
  <c r="Q39" i="6"/>
  <c r="D30" i="23"/>
  <c r="D91" s="1"/>
  <c r="N34" i="17"/>
  <c r="Q34"/>
  <c r="O34"/>
  <c r="E26" i="21" s="1"/>
  <c r="O38" i="17"/>
  <c r="E30" i="21" s="1"/>
  <c r="N35" i="17"/>
  <c r="D7" i="23"/>
  <c r="D68" s="1"/>
  <c r="O11" i="17"/>
  <c r="E3" i="21" s="1"/>
  <c r="N11" i="17"/>
  <c r="S14"/>
  <c r="T14" s="1"/>
  <c r="E28" i="23"/>
  <c r="E89" s="1"/>
  <c r="Q32" i="18"/>
  <c r="N32"/>
  <c r="L20"/>
  <c r="Q43" i="6"/>
  <c r="D12" i="23"/>
  <c r="D73" s="1"/>
  <c r="N16" i="17"/>
  <c r="O16"/>
  <c r="E8" i="21" s="1"/>
  <c r="E29" i="23"/>
  <c r="E90" s="1"/>
  <c r="N33" i="18"/>
  <c r="Q33"/>
  <c r="L21"/>
  <c r="E33" i="23"/>
  <c r="E94" s="1"/>
  <c r="O37" i="18"/>
  <c r="F29" i="21" s="1"/>
  <c r="N37" i="18"/>
  <c r="Q37"/>
  <c r="F30" i="23"/>
  <c r="F91" s="1"/>
  <c r="L22" i="20"/>
  <c r="Q34"/>
  <c r="N34"/>
  <c r="Q42" i="6"/>
  <c r="O14" i="17"/>
  <c r="E6" i="21" s="1"/>
  <c r="F34" i="23"/>
  <c r="F95" s="1"/>
  <c r="O38" i="20"/>
  <c r="H30" i="21" s="1"/>
  <c r="Q38" i="20"/>
  <c r="N38"/>
  <c r="D21" i="23"/>
  <c r="D82" s="1"/>
  <c r="O25" i="17"/>
  <c r="E17" i="21" s="1"/>
  <c r="N25" i="17"/>
  <c r="F33" i="23"/>
  <c r="F94" s="1"/>
  <c r="N37" i="20"/>
  <c r="Q37"/>
  <c r="O37"/>
  <c r="H29" i="21" s="1"/>
  <c r="E30" i="23"/>
  <c r="E91" s="1"/>
  <c r="N34" i="18"/>
  <c r="Q34"/>
  <c r="L22"/>
  <c r="E32" i="23"/>
  <c r="E93" s="1"/>
  <c r="Q36" i="18"/>
  <c r="O36"/>
  <c r="F28" i="21" s="1"/>
  <c r="L24" i="18"/>
  <c r="N36"/>
  <c r="M41" i="6"/>
  <c r="D24" i="23"/>
  <c r="D85" s="1"/>
  <c r="Q28" i="17"/>
  <c r="Q40" s="1"/>
  <c r="O28"/>
  <c r="E20" i="21" s="1"/>
  <c r="N28" i="17"/>
  <c r="E27" i="23"/>
  <c r="E88" s="1"/>
  <c r="L19" i="18"/>
  <c r="L26" s="1"/>
  <c r="Q31"/>
  <c r="S19"/>
  <c r="Q45" i="6"/>
  <c r="Q49" s="1"/>
  <c r="D33" i="23"/>
  <c r="D94" s="1"/>
  <c r="O37" i="17"/>
  <c r="E29" i="21" s="1"/>
  <c r="N37" i="17"/>
  <c r="Q37"/>
  <c r="N38"/>
  <c r="D4" i="23"/>
  <c r="D65" s="1"/>
  <c r="N8" i="17"/>
  <c r="F28" i="23"/>
  <c r="F89" s="1"/>
  <c r="L20" i="20"/>
  <c r="N32"/>
  <c r="Q32"/>
  <c r="G27" i="23"/>
  <c r="G88" s="1"/>
  <c r="L19" i="19"/>
  <c r="S19"/>
  <c r="Q31"/>
  <c r="G31" i="23"/>
  <c r="G92" s="1"/>
  <c r="N35" i="19"/>
  <c r="L23"/>
  <c r="Q35"/>
  <c r="O35"/>
  <c r="G27" i="21" s="1"/>
  <c r="S20" i="19"/>
  <c r="D18" i="23"/>
  <c r="D79" s="1"/>
  <c r="O22" i="17"/>
  <c r="E14" i="21" s="1"/>
  <c r="N22" i="17"/>
  <c r="T18" i="6"/>
  <c r="D11" i="23"/>
  <c r="D72" s="1"/>
  <c r="O15" i="17"/>
  <c r="E7" i="21" s="1"/>
  <c r="N15" i="17"/>
  <c r="S15"/>
  <c r="T15" s="1"/>
  <c r="CJ101" i="13"/>
  <c r="CJ61"/>
  <c r="BT101"/>
  <c r="BT61"/>
  <c r="BU101"/>
  <c r="BU61"/>
  <c r="BX121"/>
  <c r="BX81"/>
  <c r="BO121"/>
  <c r="BO81"/>
  <c r="BY121"/>
  <c r="BY81"/>
  <c r="BU121"/>
  <c r="BU81"/>
  <c r="BK121"/>
  <c r="BK81"/>
  <c r="BY101"/>
  <c r="BY61"/>
  <c r="CA121"/>
  <c r="CA81"/>
  <c r="BM121"/>
  <c r="BM81"/>
  <c r="BV121"/>
  <c r="BV81"/>
  <c r="BL101"/>
  <c r="BL61"/>
  <c r="BX101"/>
  <c r="BX61"/>
  <c r="BV101"/>
  <c r="BV61"/>
  <c r="BW121"/>
  <c r="BW81"/>
  <c r="BM61"/>
  <c r="CG121"/>
  <c r="CG81"/>
  <c r="BR121"/>
  <c r="BR81"/>
  <c r="BP101"/>
  <c r="BP61"/>
  <c r="CJ121"/>
  <c r="CJ81"/>
  <c r="BW61"/>
  <c r="CF121"/>
  <c r="CF81"/>
  <c r="CI121"/>
  <c r="CI81"/>
  <c r="BJ101"/>
  <c r="BJ61"/>
  <c r="BN121"/>
  <c r="BN81"/>
  <c r="BT121"/>
  <c r="BT81"/>
  <c r="CE121"/>
  <c r="CE81"/>
  <c r="CK101"/>
  <c r="CK61"/>
  <c r="BP121"/>
  <c r="BP81"/>
  <c r="BS121"/>
  <c r="BS81"/>
  <c r="BJ121"/>
  <c r="BJ81"/>
  <c r="CF101"/>
  <c r="CF61"/>
  <c r="CH121"/>
  <c r="CH81"/>
  <c r="BQ121"/>
  <c r="BQ81"/>
  <c r="CC121"/>
  <c r="CC81"/>
  <c r="BQ101"/>
  <c r="BQ61"/>
  <c r="BZ121"/>
  <c r="BZ81"/>
  <c r="CB121"/>
  <c r="CB81"/>
  <c r="CK121"/>
  <c r="CK81"/>
  <c r="BL121"/>
  <c r="BL81"/>
  <c r="BZ101"/>
  <c r="BZ61"/>
  <c r="CG101"/>
  <c r="CG61"/>
  <c r="CA101"/>
  <c r="CA61"/>
  <c r="CE101"/>
  <c r="BK101"/>
  <c r="BK61"/>
  <c r="CB101"/>
  <c r="CB61"/>
  <c r="CD121"/>
  <c r="CD81"/>
  <c r="B94" i="23" l="1"/>
  <c r="B92"/>
  <c r="B90"/>
  <c r="B95"/>
  <c r="Q53" i="6"/>
  <c r="B91" i="23"/>
  <c r="T17" i="17"/>
  <c r="T20" i="20"/>
  <c r="B93" i="23"/>
  <c r="B89"/>
  <c r="B88"/>
  <c r="T20" i="19"/>
  <c r="M12" i="18"/>
  <c r="M16"/>
  <c r="M20"/>
  <c r="M15"/>
  <c r="M27"/>
  <c r="M25"/>
  <c r="M30"/>
  <c r="M7"/>
  <c r="M29"/>
  <c r="M21"/>
  <c r="M19"/>
  <c r="M28"/>
  <c r="M23"/>
  <c r="M13"/>
  <c r="M22"/>
  <c r="M17"/>
  <c r="M26"/>
  <c r="M18"/>
  <c r="M10"/>
  <c r="M8"/>
  <c r="M9"/>
  <c r="M14"/>
  <c r="M24"/>
  <c r="M11"/>
  <c r="M48" i="6"/>
  <c r="M42"/>
  <c r="M43"/>
  <c r="Q52"/>
  <c r="T20" i="18"/>
  <c r="L26" i="19"/>
  <c r="M45" i="6"/>
  <c r="T20" i="17"/>
  <c r="M39" i="6"/>
  <c r="Q44" i="17"/>
  <c r="Q48" s="1"/>
  <c r="M40"/>
  <c r="C37" i="23"/>
  <c r="C98" s="1"/>
  <c r="O41" i="6"/>
  <c r="D33" i="21" s="1"/>
  <c r="N41" i="6"/>
  <c r="Q46"/>
  <c r="C36" i="23"/>
  <c r="C97" s="1"/>
  <c r="O40" i="6"/>
  <c r="D32" i="21" s="1"/>
  <c r="N40" i="6"/>
  <c r="M49"/>
  <c r="Q39" i="17"/>
  <c r="Q43" s="1"/>
  <c r="Q47" i="6"/>
  <c r="Q42" i="17"/>
  <c r="M44" i="6"/>
  <c r="L26" i="20"/>
  <c r="T18" i="17"/>
  <c r="T16"/>
  <c r="Q41"/>
  <c r="Q45" s="1"/>
  <c r="Q56" i="6" l="1"/>
  <c r="M53"/>
  <c r="Q57"/>
  <c r="M57" s="1"/>
  <c r="M45" i="17"/>
  <c r="M41"/>
  <c r="M42"/>
  <c r="M43"/>
  <c r="M44"/>
  <c r="Q49"/>
  <c r="C38" i="23"/>
  <c r="C99" s="1"/>
  <c r="O42" i="6"/>
  <c r="D34" i="21" s="1"/>
  <c r="N42" i="6"/>
  <c r="E4" i="23"/>
  <c r="E65" s="1"/>
  <c r="N8" i="18"/>
  <c r="E13" i="23"/>
  <c r="E74" s="1"/>
  <c r="N17" i="18"/>
  <c r="O17"/>
  <c r="F9" i="21" s="1"/>
  <c r="E24" i="23"/>
  <c r="E85" s="1"/>
  <c r="Q28" i="18"/>
  <c r="Q40" s="1"/>
  <c r="O28"/>
  <c r="F20" i="21" s="1"/>
  <c r="N28" i="18"/>
  <c r="O32"/>
  <c r="F24" i="21" s="1"/>
  <c r="E3" i="23"/>
  <c r="E64" s="1"/>
  <c r="S13" i="18"/>
  <c r="E11" i="23"/>
  <c r="E72" s="1"/>
  <c r="O15" i="18"/>
  <c r="F7" i="21" s="1"/>
  <c r="S15" i="18"/>
  <c r="N15"/>
  <c r="Q46" i="17"/>
  <c r="Q50" s="1"/>
  <c r="M39"/>
  <c r="N40" s="1"/>
  <c r="Q47"/>
  <c r="Q51" s="1"/>
  <c r="C45" i="23"/>
  <c r="C106" s="1"/>
  <c r="O49" i="6"/>
  <c r="D41" i="21" s="1"/>
  <c r="N49" i="6"/>
  <c r="D36" i="23"/>
  <c r="D97" s="1"/>
  <c r="O40" i="17"/>
  <c r="E32" i="21" s="1"/>
  <c r="C35" i="23"/>
  <c r="C96" s="1"/>
  <c r="O39" i="6"/>
  <c r="D31" i="21" s="1"/>
  <c r="N39" i="6"/>
  <c r="S21"/>
  <c r="T21" s="1"/>
  <c r="C39" i="23"/>
  <c r="C100" s="1"/>
  <c r="O43" i="6"/>
  <c r="D35" i="21" s="1"/>
  <c r="N43" i="6"/>
  <c r="E20" i="23"/>
  <c r="E81" s="1"/>
  <c r="O24" i="18"/>
  <c r="F16" i="21" s="1"/>
  <c r="N24" i="18"/>
  <c r="E6" i="23"/>
  <c r="E67" s="1"/>
  <c r="N10" i="18"/>
  <c r="E18" i="23"/>
  <c r="E79" s="1"/>
  <c r="N22" i="18"/>
  <c r="O22"/>
  <c r="F14" i="21" s="1"/>
  <c r="E15" i="23"/>
  <c r="E76" s="1"/>
  <c r="N19" i="18"/>
  <c r="O19"/>
  <c r="F11" i="21" s="1"/>
  <c r="S16" i="18"/>
  <c r="E26" i="23"/>
  <c r="E87" s="1"/>
  <c r="N30" i="18"/>
  <c r="O30"/>
  <c r="F22" i="21" s="1"/>
  <c r="Q30" i="18"/>
  <c r="Q42" s="1"/>
  <c r="O34"/>
  <c r="F26" i="21" s="1"/>
  <c r="N31" i="18"/>
  <c r="E16" i="23"/>
  <c r="E77" s="1"/>
  <c r="N20" i="18"/>
  <c r="O20"/>
  <c r="F12" i="21" s="1"/>
  <c r="Q52" i="17"/>
  <c r="Q51" i="6"/>
  <c r="C41" i="23"/>
  <c r="C102" s="1"/>
  <c r="O45" i="6"/>
  <c r="D37" i="21" s="1"/>
  <c r="N45" i="6"/>
  <c r="M24" i="19"/>
  <c r="M23"/>
  <c r="M15"/>
  <c r="M20"/>
  <c r="M27"/>
  <c r="M21"/>
  <c r="M16"/>
  <c r="M30"/>
  <c r="M9"/>
  <c r="M25"/>
  <c r="M11"/>
  <c r="M19"/>
  <c r="M13"/>
  <c r="M18"/>
  <c r="M17"/>
  <c r="M26"/>
  <c r="M10"/>
  <c r="M22"/>
  <c r="M12"/>
  <c r="M8"/>
  <c r="M7"/>
  <c r="M29"/>
  <c r="M14"/>
  <c r="M28"/>
  <c r="C44" i="23"/>
  <c r="C105" s="1"/>
  <c r="O48" i="6"/>
  <c r="D40" i="21" s="1"/>
  <c r="E10" i="23"/>
  <c r="E71" s="1"/>
  <c r="O14" i="18"/>
  <c r="F6" i="21" s="1"/>
  <c r="N14" i="18"/>
  <c r="E14" i="23"/>
  <c r="E75" s="1"/>
  <c r="O18" i="18"/>
  <c r="F10" i="21" s="1"/>
  <c r="N18" i="18"/>
  <c r="E9" i="23"/>
  <c r="E70" s="1"/>
  <c r="O13" i="18"/>
  <c r="F5" i="21" s="1"/>
  <c r="N13" i="18"/>
  <c r="E17" i="23"/>
  <c r="E78" s="1"/>
  <c r="N21" i="18"/>
  <c r="O21"/>
  <c r="F13" i="21" s="1"/>
  <c r="E21" i="23"/>
  <c r="E82" s="1"/>
  <c r="O25" i="18"/>
  <c r="F17" i="21" s="1"/>
  <c r="N25" i="18"/>
  <c r="E12" i="23"/>
  <c r="E73" s="1"/>
  <c r="N16" i="18"/>
  <c r="O16"/>
  <c r="F8" i="21" s="1"/>
  <c r="C49" i="23"/>
  <c r="C110" s="1"/>
  <c r="O53" i="6"/>
  <c r="D45" i="21" s="1"/>
  <c r="C53" i="23"/>
  <c r="C114" s="1"/>
  <c r="O57" i="6"/>
  <c r="D49" i="21" s="1"/>
  <c r="E5" i="23"/>
  <c r="E66" s="1"/>
  <c r="N9" i="18"/>
  <c r="E22" i="23"/>
  <c r="E83" s="1"/>
  <c r="Q26" i="18"/>
  <c r="O26"/>
  <c r="F18" i="21" s="1"/>
  <c r="N26" i="18"/>
  <c r="E19" i="23"/>
  <c r="E80" s="1"/>
  <c r="N23" i="18"/>
  <c r="S17"/>
  <c r="O23"/>
  <c r="F15" i="21" s="1"/>
  <c r="E25" i="23"/>
  <c r="E86" s="1"/>
  <c r="Q29" i="18"/>
  <c r="Q41" s="1"/>
  <c r="O29"/>
  <c r="F21" i="21" s="1"/>
  <c r="N29" i="18"/>
  <c r="O33"/>
  <c r="F25" i="21" s="1"/>
  <c r="E23" i="23"/>
  <c r="E84" s="1"/>
  <c r="O27" i="18"/>
  <c r="F19" i="21" s="1"/>
  <c r="Q27" i="18"/>
  <c r="Q39" s="1"/>
  <c r="N27"/>
  <c r="S18"/>
  <c r="O31"/>
  <c r="F23" i="21" s="1"/>
  <c r="E8" i="23"/>
  <c r="E69" s="1"/>
  <c r="N12" i="18"/>
  <c r="O12"/>
  <c r="F4" i="21" s="1"/>
  <c r="C40" i="23"/>
  <c r="C101" s="1"/>
  <c r="O44" i="6"/>
  <c r="D36" i="21" s="1"/>
  <c r="N44" i="6"/>
  <c r="M48" i="17"/>
  <c r="E7" i="23"/>
  <c r="E68" s="1"/>
  <c r="S14" i="18"/>
  <c r="T14" s="1"/>
  <c r="O11"/>
  <c r="F3" i="21" s="1"/>
  <c r="N11" i="18"/>
  <c r="M28" i="20"/>
  <c r="M20"/>
  <c r="M29"/>
  <c r="M18"/>
  <c r="M16"/>
  <c r="M8"/>
  <c r="M22"/>
  <c r="M24"/>
  <c r="M30"/>
  <c r="M14"/>
  <c r="M7"/>
  <c r="M21"/>
  <c r="M17"/>
  <c r="M27"/>
  <c r="M26"/>
  <c r="M13"/>
  <c r="M9"/>
  <c r="M12"/>
  <c r="M19"/>
  <c r="M11"/>
  <c r="M23"/>
  <c r="M10"/>
  <c r="M15"/>
  <c r="M25"/>
  <c r="M47" i="6"/>
  <c r="N48" s="1"/>
  <c r="M52"/>
  <c r="N53" s="1"/>
  <c r="M46"/>
  <c r="Q50"/>
  <c r="Q53" i="17" l="1"/>
  <c r="Q61" s="1"/>
  <c r="M61" s="1"/>
  <c r="T17" i="18"/>
  <c r="Q54" i="6"/>
  <c r="Q65"/>
  <c r="M65" s="1"/>
  <c r="T15" i="18"/>
  <c r="Q61" i="6"/>
  <c r="M61" s="1"/>
  <c r="M56"/>
  <c r="N57" s="1"/>
  <c r="Q60"/>
  <c r="M60" s="1"/>
  <c r="Q55"/>
  <c r="M55" s="1"/>
  <c r="F21" i="23"/>
  <c r="F82" s="1"/>
  <c r="N25" i="20"/>
  <c r="O25"/>
  <c r="H17" i="21" s="1"/>
  <c r="F9" i="23"/>
  <c r="F70" s="1"/>
  <c r="O13" i="20"/>
  <c r="H5" i="21" s="1"/>
  <c r="N13" i="20"/>
  <c r="G4" i="23"/>
  <c r="G65" s="1"/>
  <c r="N8" i="19"/>
  <c r="G16" i="23"/>
  <c r="G77" s="1"/>
  <c r="N20" i="19"/>
  <c r="O20"/>
  <c r="G12" i="21" s="1"/>
  <c r="C48" i="23"/>
  <c r="C109" s="1"/>
  <c r="O52" i="6"/>
  <c r="D44" i="21" s="1"/>
  <c r="F15" i="23"/>
  <c r="F76" s="1"/>
  <c r="N19" i="20"/>
  <c r="O19"/>
  <c r="H11" i="21" s="1"/>
  <c r="S16" i="20"/>
  <c r="F3" i="23"/>
  <c r="F64" s="1"/>
  <c r="S13" i="20"/>
  <c r="M41" i="18"/>
  <c r="Q45"/>
  <c r="Q49" s="1"/>
  <c r="G8" i="23"/>
  <c r="G69" s="1"/>
  <c r="O12" i="19"/>
  <c r="G4" i="21" s="1"/>
  <c r="N12" i="19"/>
  <c r="G13" i="23"/>
  <c r="G74" s="1"/>
  <c r="O17" i="19"/>
  <c r="G9" i="21" s="1"/>
  <c r="N17" i="19"/>
  <c r="G12" i="23"/>
  <c r="G73" s="1"/>
  <c r="O16" i="19"/>
  <c r="G8" i="21" s="1"/>
  <c r="N16" i="19"/>
  <c r="M42" i="18"/>
  <c r="Q46"/>
  <c r="Q50" s="1"/>
  <c r="C42" i="23"/>
  <c r="C103" s="1"/>
  <c r="O46" i="6"/>
  <c r="D38" i="21" s="1"/>
  <c r="N46" i="6"/>
  <c r="C43" i="23"/>
  <c r="C104" s="1"/>
  <c r="O47" i="6"/>
  <c r="D39" i="21" s="1"/>
  <c r="N47" i="6"/>
  <c r="F6" i="23"/>
  <c r="F67" s="1"/>
  <c r="N10" i="20"/>
  <c r="F23" i="23"/>
  <c r="F84" s="1"/>
  <c r="Q27" i="20"/>
  <c r="Q39" s="1"/>
  <c r="O27"/>
  <c r="H19" i="21" s="1"/>
  <c r="N27" i="20"/>
  <c r="S18"/>
  <c r="O31"/>
  <c r="H23" i="21" s="1"/>
  <c r="F10" i="23"/>
  <c r="F71" s="1"/>
  <c r="N14" i="20"/>
  <c r="O14"/>
  <c r="H6" i="21" s="1"/>
  <c r="F4" i="23"/>
  <c r="F65" s="1"/>
  <c r="N8" i="20"/>
  <c r="G25" i="23"/>
  <c r="G86" s="1"/>
  <c r="Q29" i="19"/>
  <c r="Q41" s="1"/>
  <c r="O29"/>
  <c r="G21" i="21" s="1"/>
  <c r="N29" i="19"/>
  <c r="O33"/>
  <c r="G25" i="21" s="1"/>
  <c r="G18" i="23"/>
  <c r="G79" s="1"/>
  <c r="N22" i="19"/>
  <c r="O22"/>
  <c r="G14" i="21" s="1"/>
  <c r="G14" i="23"/>
  <c r="G75" s="1"/>
  <c r="N18" i="19"/>
  <c r="O18"/>
  <c r="G10" i="21" s="1"/>
  <c r="G21" i="23"/>
  <c r="G82" s="1"/>
  <c r="O25" i="19"/>
  <c r="G17" i="21" s="1"/>
  <c r="N25" i="19"/>
  <c r="G17" i="23"/>
  <c r="G78" s="1"/>
  <c r="O21" i="19"/>
  <c r="G13" i="21" s="1"/>
  <c r="N21" i="19"/>
  <c r="C57" i="23"/>
  <c r="C118" s="1"/>
  <c r="S22" i="6"/>
  <c r="T22" s="1"/>
  <c r="M46" i="17"/>
  <c r="M49"/>
  <c r="D39" i="23"/>
  <c r="D100" s="1"/>
  <c r="O43" i="17"/>
  <c r="E35" i="21" s="1"/>
  <c r="S22" i="17"/>
  <c r="N43"/>
  <c r="Q54"/>
  <c r="M54" s="1"/>
  <c r="Q57"/>
  <c r="M57" s="1"/>
  <c r="F19" i="23"/>
  <c r="F80" s="1"/>
  <c r="N23" i="20"/>
  <c r="S17"/>
  <c r="T17" s="1"/>
  <c r="O23"/>
  <c r="H15" i="21" s="1"/>
  <c r="F5" i="23"/>
  <c r="F66" s="1"/>
  <c r="N9" i="20"/>
  <c r="F13" i="23"/>
  <c r="F74" s="1"/>
  <c r="N17" i="20"/>
  <c r="O17"/>
  <c r="H9" i="21" s="1"/>
  <c r="F26" i="23"/>
  <c r="F87" s="1"/>
  <c r="O30" i="20"/>
  <c r="H22" i="21" s="1"/>
  <c r="N30" i="20"/>
  <c r="Q30"/>
  <c r="Q42" s="1"/>
  <c r="N31"/>
  <c r="O34"/>
  <c r="H26" i="21" s="1"/>
  <c r="F12" i="23"/>
  <c r="F73" s="1"/>
  <c r="N16" i="20"/>
  <c r="O16"/>
  <c r="H8" i="21" s="1"/>
  <c r="F24" i="23"/>
  <c r="F85" s="1"/>
  <c r="Q28" i="20"/>
  <c r="Q40" s="1"/>
  <c r="O28"/>
  <c r="H20" i="21" s="1"/>
  <c r="N28" i="20"/>
  <c r="O32"/>
  <c r="H24" i="21" s="1"/>
  <c r="M39" i="18"/>
  <c r="Q43"/>
  <c r="Q47" s="1"/>
  <c r="G3" i="23"/>
  <c r="G64" s="1"/>
  <c r="S13" i="19"/>
  <c r="G6" i="23"/>
  <c r="G67" s="1"/>
  <c r="N10" i="19"/>
  <c r="G9" i="23"/>
  <c r="G70" s="1"/>
  <c r="N13" i="19"/>
  <c r="O13"/>
  <c r="G5" i="21" s="1"/>
  <c r="G5" i="23"/>
  <c r="G66" s="1"/>
  <c r="N9" i="19"/>
  <c r="G23" i="23"/>
  <c r="G84" s="1"/>
  <c r="N27" i="19"/>
  <c r="S18"/>
  <c r="Q27"/>
  <c r="Q39" s="1"/>
  <c r="O27"/>
  <c r="G19" i="21" s="1"/>
  <c r="O31" i="19"/>
  <c r="G23" i="21" s="1"/>
  <c r="G20" i="23"/>
  <c r="G81" s="1"/>
  <c r="N24" i="19"/>
  <c r="O24"/>
  <c r="G16" i="21" s="1"/>
  <c r="M51" i="6"/>
  <c r="M47" i="17"/>
  <c r="D40" i="23"/>
  <c r="D101" s="1"/>
  <c r="N44" i="17"/>
  <c r="O44"/>
  <c r="E36" i="21" s="1"/>
  <c r="Q55" i="17"/>
  <c r="M55" s="1"/>
  <c r="D37" i="23"/>
  <c r="D98" s="1"/>
  <c r="O41" i="17"/>
  <c r="E33" i="21" s="1"/>
  <c r="N41" i="17"/>
  <c r="C56" i="23"/>
  <c r="C117" s="1"/>
  <c r="G22"/>
  <c r="G83" s="1"/>
  <c r="O26" i="19"/>
  <c r="G18" i="21" s="1"/>
  <c r="Q26" i="19"/>
  <c r="N26"/>
  <c r="M52" i="17"/>
  <c r="D35" i="23"/>
  <c r="D96" s="1"/>
  <c r="N39" i="17"/>
  <c r="S21"/>
  <c r="T21" s="1"/>
  <c r="O39"/>
  <c r="E31" i="21" s="1"/>
  <c r="M40" i="18"/>
  <c r="Q44"/>
  <c r="Q48"/>
  <c r="Q56" i="17"/>
  <c r="M56" s="1"/>
  <c r="M50"/>
  <c r="M53"/>
  <c r="C52" i="23"/>
  <c r="C113" s="1"/>
  <c r="O56" i="6"/>
  <c r="D48" i="21" s="1"/>
  <c r="N56" i="6"/>
  <c r="F20" i="23"/>
  <c r="F81" s="1"/>
  <c r="N24" i="20"/>
  <c r="O24"/>
  <c r="H16" i="21" s="1"/>
  <c r="G15" i="23"/>
  <c r="G76" s="1"/>
  <c r="N19" i="19"/>
  <c r="S16"/>
  <c r="O19"/>
  <c r="G11" i="21" s="1"/>
  <c r="F22" i="23"/>
  <c r="F83" s="1"/>
  <c r="O26" i="20"/>
  <c r="H18" i="21" s="1"/>
  <c r="N26" i="20"/>
  <c r="Q26"/>
  <c r="F25" i="23"/>
  <c r="F86" s="1"/>
  <c r="N29" i="20"/>
  <c r="O29"/>
  <c r="H21" i="21" s="1"/>
  <c r="Q29" i="20"/>
  <c r="Q41" s="1"/>
  <c r="O33"/>
  <c r="H25" i="21" s="1"/>
  <c r="T18" i="18"/>
  <c r="T19"/>
  <c r="T16"/>
  <c r="D38" i="23"/>
  <c r="D99" s="1"/>
  <c r="N42" i="17"/>
  <c r="O42"/>
  <c r="E34" i="21" s="1"/>
  <c r="D41" i="23"/>
  <c r="D102" s="1"/>
  <c r="O45" i="17"/>
  <c r="E37" i="21" s="1"/>
  <c r="N45" i="17"/>
  <c r="F7" i="23"/>
  <c r="F68" s="1"/>
  <c r="S14" i="20"/>
  <c r="T14" s="1"/>
  <c r="O11"/>
  <c r="H3" i="21" s="1"/>
  <c r="N11" i="20"/>
  <c r="F17" i="23"/>
  <c r="F78" s="1"/>
  <c r="B78" s="1"/>
  <c r="N21" i="20"/>
  <c r="O21"/>
  <c r="H13" i="21" s="1"/>
  <c r="F14" i="23"/>
  <c r="F75" s="1"/>
  <c r="B75" s="1"/>
  <c r="O18" i="20"/>
  <c r="H10" i="21" s="1"/>
  <c r="N18" i="20"/>
  <c r="D44" i="23"/>
  <c r="D105" s="1"/>
  <c r="N48" i="17"/>
  <c r="O48"/>
  <c r="E40" i="21" s="1"/>
  <c r="G24" i="23"/>
  <c r="G85" s="1"/>
  <c r="O28" i="19"/>
  <c r="G20" i="21" s="1"/>
  <c r="Q28" i="19"/>
  <c r="Q40" s="1"/>
  <c r="N28"/>
  <c r="O32"/>
  <c r="G24" i="21" s="1"/>
  <c r="G26" i="23"/>
  <c r="G87" s="1"/>
  <c r="Q30" i="19"/>
  <c r="Q42" s="1"/>
  <c r="O30"/>
  <c r="G22" i="21" s="1"/>
  <c r="N30" i="19"/>
  <c r="O34"/>
  <c r="G26" i="21" s="1"/>
  <c r="N31" i="19"/>
  <c r="M50" i="6"/>
  <c r="F11" i="23"/>
  <c r="F72" s="1"/>
  <c r="O15" i="20"/>
  <c r="H7" i="21" s="1"/>
  <c r="N15" i="20"/>
  <c r="S15"/>
  <c r="F18" i="23"/>
  <c r="F79" s="1"/>
  <c r="O22" i="20"/>
  <c r="H14" i="21" s="1"/>
  <c r="N22" i="20"/>
  <c r="G10" i="23"/>
  <c r="G71" s="1"/>
  <c r="N14" i="19"/>
  <c r="O14"/>
  <c r="G6" i="21" s="1"/>
  <c r="G7" i="23"/>
  <c r="G68" s="1"/>
  <c r="N11" i="19"/>
  <c r="O11"/>
  <c r="G3" i="21" s="1"/>
  <c r="S14" i="19"/>
  <c r="G11" i="23"/>
  <c r="G72" s="1"/>
  <c r="S15" i="19"/>
  <c r="O15"/>
  <c r="G7" i="21" s="1"/>
  <c r="N15" i="19"/>
  <c r="M51" i="17"/>
  <c r="F8" i="23"/>
  <c r="F69" s="1"/>
  <c r="B69" s="1"/>
  <c r="N12" i="20"/>
  <c r="O12"/>
  <c r="H4" i="21" s="1"/>
  <c r="F16" i="23"/>
  <c r="F77" s="1"/>
  <c r="N20" i="20"/>
  <c r="O20"/>
  <c r="H12" i="21" s="1"/>
  <c r="G19" i="23"/>
  <c r="G80" s="1"/>
  <c r="N23" i="19"/>
  <c r="S17"/>
  <c r="O23"/>
  <c r="G15" i="21" s="1"/>
  <c r="C51" i="23"/>
  <c r="C112" s="1"/>
  <c r="O55" i="6"/>
  <c r="D47" i="21" s="1"/>
  <c r="O61" i="17" l="1"/>
  <c r="Q60"/>
  <c r="M60" s="1"/>
  <c r="Q65"/>
  <c r="M65" s="1"/>
  <c r="Q64"/>
  <c r="M64" s="1"/>
  <c r="B65" i="23"/>
  <c r="B80"/>
  <c r="B76"/>
  <c r="B84"/>
  <c r="B64"/>
  <c r="B72"/>
  <c r="T15" i="20"/>
  <c r="B66" i="23"/>
  <c r="B77"/>
  <c r="B74"/>
  <c r="Q53" i="18"/>
  <c r="Q61" s="1"/>
  <c r="M61" s="1"/>
  <c r="Q59" i="17"/>
  <c r="M59" s="1"/>
  <c r="B81" i="23"/>
  <c r="T15" i="19"/>
  <c r="B79" i="23"/>
  <c r="B85"/>
  <c r="B70"/>
  <c r="B87"/>
  <c r="B82"/>
  <c r="B71"/>
  <c r="B67"/>
  <c r="B73"/>
  <c r="Q59" i="6"/>
  <c r="M59" s="1"/>
  <c r="O61"/>
  <c r="D53" i="21" s="1"/>
  <c r="N61" i="6"/>
  <c r="Q58"/>
  <c r="M58" s="1"/>
  <c r="C54" i="23" s="1"/>
  <c r="C115" s="1"/>
  <c r="B68"/>
  <c r="Q52" i="18"/>
  <c r="M52" s="1"/>
  <c r="O60" i="6"/>
  <c r="D52" i="21" s="1"/>
  <c r="N60" i="6"/>
  <c r="Q63"/>
  <c r="M63" s="1"/>
  <c r="M54"/>
  <c r="B83" i="23"/>
  <c r="Q58" i="17"/>
  <c r="Q62" s="1"/>
  <c r="B86" i="23"/>
  <c r="O65" i="6"/>
  <c r="N65"/>
  <c r="Q64"/>
  <c r="M64" s="1"/>
  <c r="M47" i="18"/>
  <c r="Q51"/>
  <c r="D47" i="23"/>
  <c r="D108" s="1"/>
  <c r="S24" i="17"/>
  <c r="O51"/>
  <c r="E43" i="21" s="1"/>
  <c r="N51" i="17"/>
  <c r="M42" i="19"/>
  <c r="Q46"/>
  <c r="T16"/>
  <c r="D49" i="23"/>
  <c r="D110" s="1"/>
  <c r="O53" i="17"/>
  <c r="E45" i="21" s="1"/>
  <c r="N53" i="17"/>
  <c r="D52" i="23"/>
  <c r="D113" s="1"/>
  <c r="N56" i="17"/>
  <c r="O56"/>
  <c r="E48" i="21" s="1"/>
  <c r="E36" i="23"/>
  <c r="E97" s="1"/>
  <c r="N40" i="18"/>
  <c r="O40"/>
  <c r="F32" i="21" s="1"/>
  <c r="T17" i="19"/>
  <c r="T14"/>
  <c r="D51" i="23"/>
  <c r="D112" s="1"/>
  <c r="O55" i="17"/>
  <c r="E47" i="21" s="1"/>
  <c r="N55" i="17"/>
  <c r="D43" i="23"/>
  <c r="D104" s="1"/>
  <c r="O47" i="17"/>
  <c r="E39" i="21" s="1"/>
  <c r="N47" i="17"/>
  <c r="S23"/>
  <c r="T23" s="1"/>
  <c r="C59" i="23"/>
  <c r="C120" s="1"/>
  <c r="T18" i="19"/>
  <c r="T19"/>
  <c r="M40" i="20"/>
  <c r="Q44"/>
  <c r="Q48" s="1"/>
  <c r="C55" i="23"/>
  <c r="C116" s="1"/>
  <c r="D45"/>
  <c r="D106" s="1"/>
  <c r="O49" i="17"/>
  <c r="E41" i="21" s="1"/>
  <c r="N49" i="17"/>
  <c r="D42" i="23"/>
  <c r="D103" s="1"/>
  <c r="O46" i="17"/>
  <c r="E38" i="21" s="1"/>
  <c r="N46" i="17"/>
  <c r="M41" i="19"/>
  <c r="Q45"/>
  <c r="Q49" s="1"/>
  <c r="T18" i="20"/>
  <c r="T19"/>
  <c r="M46" i="18"/>
  <c r="Q57"/>
  <c r="M57" s="1"/>
  <c r="M45"/>
  <c r="C46" i="23"/>
  <c r="C107" s="1"/>
  <c r="O50" i="6"/>
  <c r="D42" i="21" s="1"/>
  <c r="N50" i="6"/>
  <c r="M41" i="20"/>
  <c r="Q45"/>
  <c r="Q49" s="1"/>
  <c r="D46" i="23"/>
  <c r="D107" s="1"/>
  <c r="O50" i="17"/>
  <c r="E42" i="21" s="1"/>
  <c r="N50" i="17"/>
  <c r="M48" i="18"/>
  <c r="D55" i="23"/>
  <c r="D116" s="1"/>
  <c r="O59" i="17"/>
  <c r="E51" i="21" s="1"/>
  <c r="C47" i="23"/>
  <c r="C108" s="1"/>
  <c r="O51" i="6"/>
  <c r="D43" i="21" s="1"/>
  <c r="S24" i="6"/>
  <c r="N51"/>
  <c r="E35" i="23"/>
  <c r="E96" s="1"/>
  <c r="O39" i="18"/>
  <c r="F31" i="21" s="1"/>
  <c r="N39" i="18"/>
  <c r="S21"/>
  <c r="T21" s="1"/>
  <c r="T22" i="17"/>
  <c r="S23" i="6"/>
  <c r="T23" s="1"/>
  <c r="M50" i="18"/>
  <c r="E37" i="23"/>
  <c r="E98" s="1"/>
  <c r="O41" i="18"/>
  <c r="F33" i="21" s="1"/>
  <c r="N41" i="18"/>
  <c r="T16" i="20"/>
  <c r="N52" i="6"/>
  <c r="D48" i="23"/>
  <c r="D109" s="1"/>
  <c r="N52" i="17"/>
  <c r="O52"/>
  <c r="E44" i="21" s="1"/>
  <c r="D53" i="23"/>
  <c r="D114" s="1"/>
  <c r="O57" i="17"/>
  <c r="E49" i="21" s="1"/>
  <c r="N57" i="17"/>
  <c r="E38" i="23"/>
  <c r="E99" s="1"/>
  <c r="N42" i="18"/>
  <c r="O42"/>
  <c r="F34" i="21" s="1"/>
  <c r="O54" i="6"/>
  <c r="D46" i="21" s="1"/>
  <c r="M40" i="19"/>
  <c r="Q44"/>
  <c r="Q48" s="1"/>
  <c r="M44" i="18"/>
  <c r="M39" i="19"/>
  <c r="Q43"/>
  <c r="Q47" s="1"/>
  <c r="M43" i="18"/>
  <c r="M42" i="20"/>
  <c r="Q46"/>
  <c r="D50" i="23"/>
  <c r="D111" s="1"/>
  <c r="O54" i="17"/>
  <c r="E46" i="21" s="1"/>
  <c r="N54" i="17"/>
  <c r="M39" i="20"/>
  <c r="Q43"/>
  <c r="Q54" i="18"/>
  <c r="M49"/>
  <c r="O61" l="1"/>
  <c r="Q66" i="17"/>
  <c r="M66" s="1"/>
  <c r="M62"/>
  <c r="Q55" i="18"/>
  <c r="M55" s="1"/>
  <c r="D60" i="23"/>
  <c r="D121" s="1"/>
  <c r="O64" i="17"/>
  <c r="E56" i="21" s="1"/>
  <c r="Q63" i="17"/>
  <c r="M63" s="1"/>
  <c r="N64" s="1"/>
  <c r="M54" i="18"/>
  <c r="Q53" i="20"/>
  <c r="Q53" i="19"/>
  <c r="Q61" s="1"/>
  <c r="M61" s="1"/>
  <c r="M53" i="18"/>
  <c r="Q65"/>
  <c r="M65" s="1"/>
  <c r="N65" i="17"/>
  <c r="D61" i="23"/>
  <c r="D122" s="1"/>
  <c r="O65" i="17"/>
  <c r="E57" i="21" s="1"/>
  <c r="O60" i="17"/>
  <c r="N60"/>
  <c r="Q59" i="18"/>
  <c r="M59" s="1"/>
  <c r="N61" i="17"/>
  <c r="Q56" i="18"/>
  <c r="M56" s="1"/>
  <c r="F53" i="21"/>
  <c r="O64" i="6"/>
  <c r="N64"/>
  <c r="M58" i="17"/>
  <c r="O63" i="6"/>
  <c r="D55" i="21" s="1"/>
  <c r="N63" i="6"/>
  <c r="O59"/>
  <c r="D51" i="21" s="1"/>
  <c r="N59" i="6"/>
  <c r="O58"/>
  <c r="D50" i="21" s="1"/>
  <c r="N58" i="6"/>
  <c r="S25"/>
  <c r="T25" s="1"/>
  <c r="C50" i="23"/>
  <c r="C111" s="1"/>
  <c r="N54" i="6"/>
  <c r="N55"/>
  <c r="Q66"/>
  <c r="M66" s="1"/>
  <c r="Q62"/>
  <c r="M62" s="1"/>
  <c r="M47" i="19"/>
  <c r="M53" i="20"/>
  <c r="M48"/>
  <c r="M48" i="19"/>
  <c r="E50" i="23"/>
  <c r="E111" s="1"/>
  <c r="N54" i="18"/>
  <c r="O54"/>
  <c r="F46" i="21" s="1"/>
  <c r="N56" i="18"/>
  <c r="O56"/>
  <c r="F48" i="21" s="1"/>
  <c r="G36" i="23"/>
  <c r="G97" s="1"/>
  <c r="N40" i="19"/>
  <c r="O40"/>
  <c r="G32" i="21" s="1"/>
  <c r="D57" i="23"/>
  <c r="D118" s="1"/>
  <c r="E53" i="21"/>
  <c r="Q57" i="20"/>
  <c r="M57" s="1"/>
  <c r="M45"/>
  <c r="E42" i="23"/>
  <c r="E103" s="1"/>
  <c r="N46" i="18"/>
  <c r="O46"/>
  <c r="F38" i="21" s="1"/>
  <c r="Q57" i="19"/>
  <c r="M57" s="1"/>
  <c r="M45"/>
  <c r="F36" i="23"/>
  <c r="F97" s="1"/>
  <c r="N40" i="20"/>
  <c r="O40"/>
  <c r="H32" i="21" s="1"/>
  <c r="Q50" i="19"/>
  <c r="M51" i="18"/>
  <c r="O55" s="1"/>
  <c r="F47" i="21" s="1"/>
  <c r="F35" i="23"/>
  <c r="F96" s="1"/>
  <c r="O39" i="20"/>
  <c r="H31" i="21" s="1"/>
  <c r="N39" i="20"/>
  <c r="S21"/>
  <c r="T21" s="1"/>
  <c r="M43" i="19"/>
  <c r="M43" i="20"/>
  <c r="M46"/>
  <c r="E39" i="23"/>
  <c r="E100" s="1"/>
  <c r="O43" i="18"/>
  <c r="F35" i="21" s="1"/>
  <c r="N43" i="18"/>
  <c r="S22"/>
  <c r="T22" s="1"/>
  <c r="G35" i="23"/>
  <c r="G96" s="1"/>
  <c r="N39" i="19"/>
  <c r="O39"/>
  <c r="G31" i="21" s="1"/>
  <c r="S21" i="19"/>
  <c r="T21" s="1"/>
  <c r="D59" i="23"/>
  <c r="D120" s="1"/>
  <c r="Q52" i="19"/>
  <c r="E46" i="23"/>
  <c r="E107" s="1"/>
  <c r="N50" i="18"/>
  <c r="O50"/>
  <c r="F42" i="21" s="1"/>
  <c r="E44" i="23"/>
  <c r="E105" s="1"/>
  <c r="N48" i="18"/>
  <c r="O48"/>
  <c r="F40" i="21" s="1"/>
  <c r="F37" i="23"/>
  <c r="F98" s="1"/>
  <c r="N41" i="20"/>
  <c r="O41"/>
  <c r="H33" i="21" s="1"/>
  <c r="Q58" i="18"/>
  <c r="M58" s="1"/>
  <c r="M49" i="19"/>
  <c r="Q52" i="20"/>
  <c r="C58" i="23"/>
  <c r="C119" s="1"/>
  <c r="G38"/>
  <c r="G99" s="1"/>
  <c r="O42" i="19"/>
  <c r="G34" i="21" s="1"/>
  <c r="N42" i="19"/>
  <c r="T24" i="17"/>
  <c r="E43" i="23"/>
  <c r="E104" s="1"/>
  <c r="O47" i="18"/>
  <c r="F39" i="21" s="1"/>
  <c r="N47" i="18"/>
  <c r="S23"/>
  <c r="T23" s="1"/>
  <c r="F38" i="23"/>
  <c r="F99" s="1"/>
  <c r="O42" i="20"/>
  <c r="H34" i="21" s="1"/>
  <c r="N42" i="20"/>
  <c r="E45" i="23"/>
  <c r="E106" s="1"/>
  <c r="O49" i="18"/>
  <c r="F41" i="21" s="1"/>
  <c r="N49" i="18"/>
  <c r="Q47" i="20"/>
  <c r="Q50"/>
  <c r="E51" i="23"/>
  <c r="E112" s="1"/>
  <c r="N55" i="18"/>
  <c r="Q51" i="19"/>
  <c r="T24" i="6"/>
  <c r="E41" i="23"/>
  <c r="E102" s="1"/>
  <c r="O45" i="18"/>
  <c r="F37" i="21" s="1"/>
  <c r="N45" i="18"/>
  <c r="G37" i="23"/>
  <c r="G98" s="1"/>
  <c r="O41" i="19"/>
  <c r="G33" i="21" s="1"/>
  <c r="N41" i="19"/>
  <c r="D56" i="23"/>
  <c r="D117" s="1"/>
  <c r="E52" i="21"/>
  <c r="E40" i="23"/>
  <c r="E101" s="1"/>
  <c r="O44" i="18"/>
  <c r="F36" i="21" s="1"/>
  <c r="N44" i="18"/>
  <c r="Q56" i="19"/>
  <c r="M56" s="1"/>
  <c r="M44"/>
  <c r="E49" i="23"/>
  <c r="E110" s="1"/>
  <c r="O53" i="18"/>
  <c r="F45" i="21" s="1"/>
  <c r="N53" i="18"/>
  <c r="Q67"/>
  <c r="M49" i="20"/>
  <c r="E53" i="23"/>
  <c r="E114" s="1"/>
  <c r="O57" i="18"/>
  <c r="F49" i="21" s="1"/>
  <c r="N57" i="18"/>
  <c r="M53" i="19"/>
  <c r="M44" i="20"/>
  <c r="M46" i="19"/>
  <c r="E48" i="23"/>
  <c r="E109" s="1"/>
  <c r="N52" i="18"/>
  <c r="O52"/>
  <c r="F44" i="21" s="1"/>
  <c r="O61" i="19" l="1"/>
  <c r="Q55"/>
  <c r="M55" s="1"/>
  <c r="Q56" i="20"/>
  <c r="M56" s="1"/>
  <c r="N59" i="18"/>
  <c r="O59"/>
  <c r="E61" i="23"/>
  <c r="E122" s="1"/>
  <c r="O65" i="18"/>
  <c r="F57" i="21" s="1"/>
  <c r="D62" i="23"/>
  <c r="D123" s="1"/>
  <c r="N66" i="17"/>
  <c r="O66"/>
  <c r="E58" i="21" s="1"/>
  <c r="S25" i="18"/>
  <c r="Q60" i="19"/>
  <c r="M60" s="1"/>
  <c r="Q61" i="20"/>
  <c r="M61" s="1"/>
  <c r="Q60" i="18"/>
  <c r="Q60" i="20"/>
  <c r="M60" s="1"/>
  <c r="Q54" i="19"/>
  <c r="Q58" s="1"/>
  <c r="O63" i="17"/>
  <c r="E55" i="21" s="1"/>
  <c r="S27" i="17"/>
  <c r="N63"/>
  <c r="O62"/>
  <c r="N62"/>
  <c r="Q62" i="18"/>
  <c r="M62" s="1"/>
  <c r="Q65" i="19"/>
  <c r="M65" s="1"/>
  <c r="Q65" i="20"/>
  <c r="M65" s="1"/>
  <c r="Q59" i="19"/>
  <c r="M59" s="1"/>
  <c r="Q63" i="18"/>
  <c r="M63" s="1"/>
  <c r="B99" i="23"/>
  <c r="B97"/>
  <c r="G57"/>
  <c r="G118" s="1"/>
  <c r="B98"/>
  <c r="E52"/>
  <c r="E113" s="1"/>
  <c r="E57"/>
  <c r="E118" s="1"/>
  <c r="S26" i="17"/>
  <c r="O62" i="6"/>
  <c r="D54" i="21" s="1"/>
  <c r="D61" s="1"/>
  <c r="N62" i="6"/>
  <c r="S26"/>
  <c r="T26" s="1"/>
  <c r="O66"/>
  <c r="N66"/>
  <c r="C126" i="23"/>
  <c r="D58"/>
  <c r="D119" s="1"/>
  <c r="E54" i="21"/>
  <c r="N58" i="17"/>
  <c r="N59"/>
  <c r="S25"/>
  <c r="T25" s="1"/>
  <c r="D54" i="23"/>
  <c r="D115" s="1"/>
  <c r="O58" i="17"/>
  <c r="E50" i="21" s="1"/>
  <c r="S27" i="6"/>
  <c r="D62" i="21"/>
  <c r="M54" i="19"/>
  <c r="F52" i="23"/>
  <c r="F113" s="1"/>
  <c r="M50" i="20"/>
  <c r="G53" i="21"/>
  <c r="M47" i="20"/>
  <c r="N48" s="1"/>
  <c r="F39" i="23"/>
  <c r="F100" s="1"/>
  <c r="O43" i="20"/>
  <c r="H35" i="21" s="1"/>
  <c r="N43" i="20"/>
  <c r="S22"/>
  <c r="T22" s="1"/>
  <c r="F40" i="23"/>
  <c r="F101" s="1"/>
  <c r="O44" i="20"/>
  <c r="H36" i="21" s="1"/>
  <c r="N44" i="20"/>
  <c r="F57" i="23"/>
  <c r="F118" s="1"/>
  <c r="M52" i="19"/>
  <c r="N53" s="1"/>
  <c r="G53" i="23"/>
  <c r="G114" s="1"/>
  <c r="N57" i="19"/>
  <c r="O57"/>
  <c r="G49" i="21" s="1"/>
  <c r="F41" i="23"/>
  <c r="F102" s="1"/>
  <c r="N45" i="20"/>
  <c r="O45"/>
  <c r="H37" i="21" s="1"/>
  <c r="F49" i="23"/>
  <c r="F110" s="1"/>
  <c r="O53" i="20"/>
  <c r="H45" i="21" s="1"/>
  <c r="G43" i="23"/>
  <c r="G104" s="1"/>
  <c r="N47" i="19"/>
  <c r="O47"/>
  <c r="G39" i="21" s="1"/>
  <c r="Q51" i="20"/>
  <c r="G42" i="23"/>
  <c r="G103" s="1"/>
  <c r="O46" i="19"/>
  <c r="G38" i="21" s="1"/>
  <c r="N46" i="19"/>
  <c r="M51"/>
  <c r="O55" s="1"/>
  <c r="G47" i="21" s="1"/>
  <c r="G45" i="23"/>
  <c r="G106" s="1"/>
  <c r="N49" i="19"/>
  <c r="O49"/>
  <c r="G41" i="21" s="1"/>
  <c r="F42" i="23"/>
  <c r="F103" s="1"/>
  <c r="N46" i="20"/>
  <c r="O46"/>
  <c r="H38" i="21" s="1"/>
  <c r="G39" i="23"/>
  <c r="G100" s="1"/>
  <c r="N43" i="19"/>
  <c r="S22"/>
  <c r="T22" s="1"/>
  <c r="O43"/>
  <c r="G35" i="21" s="1"/>
  <c r="D59"/>
  <c r="F53" i="23"/>
  <c r="F114" s="1"/>
  <c r="N57" i="20"/>
  <c r="O57"/>
  <c r="H49" i="21" s="1"/>
  <c r="G40" i="23"/>
  <c r="G101" s="1"/>
  <c r="N44" i="19"/>
  <c r="O44"/>
  <c r="G36" i="21" s="1"/>
  <c r="M52" i="20"/>
  <c r="O56" s="1"/>
  <c r="H48" i="21" s="1"/>
  <c r="G51" i="23"/>
  <c r="G112" s="1"/>
  <c r="N55" i="19"/>
  <c r="B96" i="23"/>
  <c r="M50" i="19"/>
  <c r="G44" i="23"/>
  <c r="G105" s="1"/>
  <c r="O48" i="19"/>
  <c r="G40" i="21" s="1"/>
  <c r="N48" i="19"/>
  <c r="F44" i="23"/>
  <c r="F105" s="1"/>
  <c r="O48" i="20"/>
  <c r="H40" i="21" s="1"/>
  <c r="Q54" i="20"/>
  <c r="G49" i="23"/>
  <c r="G110" s="1"/>
  <c r="O53" i="19"/>
  <c r="G45" i="21" s="1"/>
  <c r="G52" i="23"/>
  <c r="G113" s="1"/>
  <c r="N56" i="19"/>
  <c r="G41" i="23"/>
  <c r="G102" s="1"/>
  <c r="B102" s="1"/>
  <c r="N45" i="19"/>
  <c r="O45"/>
  <c r="G37" i="21" s="1"/>
  <c r="E55" i="23"/>
  <c r="E116" s="1"/>
  <c r="F51" i="21"/>
  <c r="F45" i="23"/>
  <c r="F106" s="1"/>
  <c r="N49" i="20"/>
  <c r="O49"/>
  <c r="H41" i="21" s="1"/>
  <c r="E54" i="23"/>
  <c r="E115" s="1"/>
  <c r="N58" i="18"/>
  <c r="O58"/>
  <c r="F50" i="21" s="1"/>
  <c r="E47" i="23"/>
  <c r="E108" s="1"/>
  <c r="O51" i="18"/>
  <c r="F43" i="21" s="1"/>
  <c r="N51" i="18"/>
  <c r="S24"/>
  <c r="T24" s="1"/>
  <c r="M58" i="19" l="1"/>
  <c r="Q62"/>
  <c r="M62" s="1"/>
  <c r="Q55" i="20"/>
  <c r="M55" s="1"/>
  <c r="N59" i="19"/>
  <c r="O59"/>
  <c r="G61" i="23"/>
  <c r="G122" s="1"/>
  <c r="O65" i="19"/>
  <c r="G57" i="21" s="1"/>
  <c r="Q64" i="18"/>
  <c r="M64" s="1"/>
  <c r="M60"/>
  <c r="O61" i="20"/>
  <c r="H53" i="21" s="1"/>
  <c r="N61" i="20"/>
  <c r="O60" i="19"/>
  <c r="N60"/>
  <c r="T26" i="17"/>
  <c r="T27"/>
  <c r="Q64" i="19"/>
  <c r="M64" s="1"/>
  <c r="M54" i="20"/>
  <c r="O63" i="18"/>
  <c r="N63"/>
  <c r="F61" i="23"/>
  <c r="F122" s="1"/>
  <c r="B122" s="1"/>
  <c r="O65" i="20"/>
  <c r="H57" i="21" s="1"/>
  <c r="O62" i="18"/>
  <c r="N62"/>
  <c r="O60" i="20"/>
  <c r="Q66" i="19"/>
  <c r="M66" s="1"/>
  <c r="Q66" i="18"/>
  <c r="M66" s="1"/>
  <c r="Q64" i="20"/>
  <c r="M64" s="1"/>
  <c r="Q63" i="19"/>
  <c r="M63" s="1"/>
  <c r="N61"/>
  <c r="D125" i="23"/>
  <c r="B101"/>
  <c r="B103"/>
  <c r="E59" i="21"/>
  <c r="E60"/>
  <c r="B113" i="23"/>
  <c r="B100"/>
  <c r="B118"/>
  <c r="E61" i="21"/>
  <c r="B106" i="23"/>
  <c r="B105"/>
  <c r="C127"/>
  <c r="N53" i="20"/>
  <c r="T27" i="6"/>
  <c r="D60" i="21"/>
  <c r="B114" i="23"/>
  <c r="C125"/>
  <c r="C128"/>
  <c r="E62" i="21"/>
  <c r="F51" i="23"/>
  <c r="F112" s="1"/>
  <c r="B112" s="1"/>
  <c r="N55" i="20"/>
  <c r="N56"/>
  <c r="G46" i="23"/>
  <c r="G107" s="1"/>
  <c r="O50" i="19"/>
  <c r="G42" i="21" s="1"/>
  <c r="N50" i="19"/>
  <c r="D128" i="23"/>
  <c r="D127"/>
  <c r="F50"/>
  <c r="F111" s="1"/>
  <c r="N54" i="20"/>
  <c r="O54"/>
  <c r="H46" i="21" s="1"/>
  <c r="Q58" i="20"/>
  <c r="M58" s="1"/>
  <c r="D126" i="23"/>
  <c r="E58"/>
  <c r="E119" s="1"/>
  <c r="F54" i="21"/>
  <c r="T25" i="18"/>
  <c r="O56" i="19"/>
  <c r="G48" i="21" s="1"/>
  <c r="G58" i="23"/>
  <c r="G119" s="1"/>
  <c r="F48"/>
  <c r="F109" s="1"/>
  <c r="O52" i="20"/>
  <c r="H44" i="21" s="1"/>
  <c r="B110" i="23"/>
  <c r="G54"/>
  <c r="G115" s="1"/>
  <c r="F43"/>
  <c r="F104" s="1"/>
  <c r="O47" i="20"/>
  <c r="H39" i="21" s="1"/>
  <c r="N47" i="20"/>
  <c r="S23"/>
  <c r="T23" s="1"/>
  <c r="G50" i="23"/>
  <c r="G111" s="1"/>
  <c r="O54" i="19"/>
  <c r="G46" i="21" s="1"/>
  <c r="N54" i="19"/>
  <c r="M51" i="20"/>
  <c r="O55" s="1"/>
  <c r="H47" i="21" s="1"/>
  <c r="G47" i="23"/>
  <c r="G108" s="1"/>
  <c r="N51" i="19"/>
  <c r="O51"/>
  <c r="G43" i="21" s="1"/>
  <c r="S24" i="19"/>
  <c r="S23"/>
  <c r="T23" s="1"/>
  <c r="G48" i="23"/>
  <c r="G109" s="1"/>
  <c r="N52" i="19"/>
  <c r="O52"/>
  <c r="G44" i="21" s="1"/>
  <c r="Q59" i="20"/>
  <c r="M59" s="1"/>
  <c r="N60" s="1"/>
  <c r="G55" i="23"/>
  <c r="G116" s="1"/>
  <c r="G51" i="21"/>
  <c r="S26" i="19"/>
  <c r="F56" i="23"/>
  <c r="F117" s="1"/>
  <c r="H52" i="21"/>
  <c r="E59" i="23"/>
  <c r="E120" s="1"/>
  <c r="F55" i="21"/>
  <c r="G56" i="23"/>
  <c r="G117" s="1"/>
  <c r="G52" i="21"/>
  <c r="F46" i="23"/>
  <c r="F107" s="1"/>
  <c r="N50" i="20"/>
  <c r="O50"/>
  <c r="H42" i="21" s="1"/>
  <c r="F60" i="23" l="1"/>
  <c r="F121" s="1"/>
  <c r="O64" i="20"/>
  <c r="H56" i="21" s="1"/>
  <c r="O66" i="18"/>
  <c r="F58" i="21" s="1"/>
  <c r="E62" i="23"/>
  <c r="E123" s="1"/>
  <c r="N66" i="18"/>
  <c r="O64" i="19"/>
  <c r="G56" i="21" s="1"/>
  <c r="G60" i="23"/>
  <c r="G121" s="1"/>
  <c r="N64" i="19"/>
  <c r="E60" i="23"/>
  <c r="E121" s="1"/>
  <c r="B121" s="1"/>
  <c r="O64" i="18"/>
  <c r="F56" i="21" s="1"/>
  <c r="N64" i="18"/>
  <c r="N65"/>
  <c r="O58" i="19"/>
  <c r="G50" i="21" s="1"/>
  <c r="N58" i="19"/>
  <c r="S25"/>
  <c r="N65" i="20"/>
  <c r="Q66"/>
  <c r="M66" s="1"/>
  <c r="N65" i="19"/>
  <c r="Q63" i="20"/>
  <c r="M63" s="1"/>
  <c r="Q62"/>
  <c r="M62" s="1"/>
  <c r="N63" i="19"/>
  <c r="S27"/>
  <c r="T27" s="1"/>
  <c r="O63"/>
  <c r="G62" i="23"/>
  <c r="G123" s="1"/>
  <c r="O66" i="19"/>
  <c r="G58" i="21" s="1"/>
  <c r="N66" i="19"/>
  <c r="N60" i="18"/>
  <c r="O60"/>
  <c r="F52" i="21" s="1"/>
  <c r="N61" i="18"/>
  <c r="S26"/>
  <c r="T26" s="1"/>
  <c r="E56" i="23"/>
  <c r="E117" s="1"/>
  <c r="B117" s="1"/>
  <c r="O62" i="19"/>
  <c r="G54" i="21" s="1"/>
  <c r="N62" i="19"/>
  <c r="T26"/>
  <c r="S27" i="18"/>
  <c r="T27" s="1"/>
  <c r="E126" i="23"/>
  <c r="N52" i="20"/>
  <c r="B107" i="23"/>
  <c r="F61" i="21"/>
  <c r="E128" i="23"/>
  <c r="F59"/>
  <c r="F120" s="1"/>
  <c r="F62" i="21"/>
  <c r="E127" i="23"/>
  <c r="T24" i="19"/>
  <c r="F58" i="23"/>
  <c r="F119" s="1"/>
  <c r="B119" s="1"/>
  <c r="F47"/>
  <c r="F108" s="1"/>
  <c r="B108" s="1"/>
  <c r="O51" i="20"/>
  <c r="H43" i="21" s="1"/>
  <c r="N51" i="20"/>
  <c r="S24"/>
  <c r="T24" s="1"/>
  <c r="B109" i="23"/>
  <c r="F54"/>
  <c r="F115" s="1"/>
  <c r="B115" s="1"/>
  <c r="N58" i="20"/>
  <c r="O58"/>
  <c r="H50" i="21" s="1"/>
  <c r="B111" i="23"/>
  <c r="S25" i="20"/>
  <c r="B104" i="23"/>
  <c r="T25" i="19"/>
  <c r="F59" i="21"/>
  <c r="G59" i="23"/>
  <c r="G120" s="1"/>
  <c r="B120" s="1"/>
  <c r="G55" i="21"/>
  <c r="F55" i="23"/>
  <c r="F116" s="1"/>
  <c r="B116" s="1"/>
  <c r="O59" i="20"/>
  <c r="H51" i="21" s="1"/>
  <c r="S26" i="20"/>
  <c r="N59"/>
  <c r="F60" i="21"/>
  <c r="N63" i="20" l="1"/>
  <c r="S27"/>
  <c r="T27" s="1"/>
  <c r="O63"/>
  <c r="O66"/>
  <c r="H58" i="21" s="1"/>
  <c r="F62" i="23"/>
  <c r="F123" s="1"/>
  <c r="N66" i="20"/>
  <c r="B123" i="23"/>
  <c r="N64" i="20"/>
  <c r="O62"/>
  <c r="H54" i="21" s="1"/>
  <c r="N62" i="20"/>
  <c r="E125" i="23"/>
  <c r="H55" i="21"/>
  <c r="H60" s="1"/>
  <c r="G59"/>
  <c r="T26" i="20"/>
  <c r="F128" i="23"/>
  <c r="F125"/>
  <c r="B127"/>
  <c r="H62" i="21"/>
  <c r="F126" i="23"/>
  <c r="G127"/>
  <c r="G128"/>
  <c r="G60" i="21"/>
  <c r="G61"/>
  <c r="T25" i="20"/>
  <c r="G126" i="23"/>
  <c r="H59" i="21"/>
  <c r="G125" i="23"/>
  <c r="F127"/>
  <c r="G62" i="21"/>
  <c r="H61" l="1"/>
  <c r="B128" i="23"/>
  <c r="B126"/>
  <c r="B125"/>
</calcChain>
</file>

<file path=xl/sharedStrings.xml><?xml version="1.0" encoding="utf-8"?>
<sst xmlns="http://schemas.openxmlformats.org/spreadsheetml/2006/main" count="747" uniqueCount="229">
  <si>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</si>
  <si>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</si>
  <si>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</si>
  <si>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</si>
  <si>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</si>
  <si>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</si>
  <si>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</si>
  <si>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</si>
  <si>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</si>
  <si>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</si>
  <si>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</si>
  <si>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</si>
  <si>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</si>
  <si>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</si>
  <si>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</si>
  <si>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</si>
  <si>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</si>
  <si>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</si>
  <si>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</si>
  <si>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</si>
  <si>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</si>
  <si>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</si>
  <si>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</si>
  <si>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</si>
  <si>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</si>
  <si>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</si>
  <si>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</si>
  <si>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</si>
  <si>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</si>
  <si>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</si>
  <si>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</si>
  <si>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</si>
  <si>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</si>
  <si>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</si>
  <si>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</si>
  <si>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</si>
  <si>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</si>
  <si>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</si>
  <si>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</si>
  <si>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</si>
  <si>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</si>
  <si>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</si>
  <si>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</si>
  <si>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</si>
  <si>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</si>
  <si>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</si>
  <si>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</si>
  <si>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</si>
  <si>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</si>
  <si>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</si>
  <si>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</si>
  <si>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</si>
  <si>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</si>
  <si>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</si>
  <si>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</si>
  <si>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</si>
  <si>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</si>
  <si>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</si>
  <si>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</si>
  <si>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</si>
  <si>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</si>
  <si>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</si>
  <si>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</si>
  <si>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</si>
  <si>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</si>
  <si>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</si>
  <si>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</si>
  <si>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</si>
  <si>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</si>
  <si>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</si>
  <si>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</si>
  <si>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</si>
  <si>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</si>
  <si>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</si>
  <si>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</si>
  <si>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</si>
  <si>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</si>
  <si>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</si>
  <si>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</si>
  <si>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</si>
  <si>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</si>
  <si>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</si>
  <si>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</si>
  <si>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</si>
  <si>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</si>
  <si>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</si>
  <si>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</si>
  <si>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</si>
  <si>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</si>
  <si>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</si>
  <si>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</si>
  <si>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</si>
  <si>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</si>
  <si>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</si>
  <si>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</si>
  <si>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</si>
  <si>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</si>
  <si>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</si>
  <si>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</si>
  <si>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</si>
  <si>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</si>
  <si>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</si>
  <si>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</si>
  <si>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</si>
  <si>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</si>
  <si>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</si>
  <si>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</si>
  <si>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</si>
  <si>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</si>
  <si>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</si>
  <si>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</si>
  <si>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</si>
  <si>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</si>
  <si>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</si>
  <si>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</si>
  <si>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</si>
  <si>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</si>
  <si>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</si>
  <si>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</si>
  <si>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</si>
  <si>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</si>
  <si>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</si>
  <si>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</si>
  <si>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</si>
  <si>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</si>
  <si>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</si>
  <si>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</si>
  <si>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</si>
  <si>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</si>
  <si>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</si>
  <si>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</si>
  <si>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</si>
  <si>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</si>
  <si>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</si>
  <si>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</si>
  <si>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</si>
  <si>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</si>
  <si>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</si>
  <si>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</si>
  <si>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</si>
  <si>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</si>
  <si>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</si>
  <si>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</si>
  <si>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</si>
  <si>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</si>
  <si>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</si>
  <si>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</si>
  <si>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</si>
  <si>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</si>
  <si>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</si>
  <si>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</si>
  <si>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</si>
  <si>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</si>
  <si>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</si>
  <si>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</si>
  <si>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</si>
  <si>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</si>
  <si>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</si>
  <si>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</si>
  <si>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</si>
  <si>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</si>
  <si>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</si>
  <si>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</si>
  <si>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</si>
  <si>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</si>
  <si>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</si>
  <si>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</si>
  <si>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</si>
  <si>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</si>
  <si>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</si>
  <si>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</si>
  <si>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</si>
  <si>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</si>
  <si>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</si>
  <si>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</si>
  <si>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</si>
  <si>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</si>
  <si>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</si>
  <si>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</si>
  <si>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</si>
  <si>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 xml:space="preserve">Rand million </t>
  </si>
  <si>
    <t xml:space="preserve"> Annualised Quarterly Rates per Sector</t>
  </si>
  <si>
    <t>SA Quarterly GOS</t>
  </si>
  <si>
    <t>KZN Quarterly GOS</t>
  </si>
  <si>
    <t>Hibiscus Coast Municipal Area GOS</t>
  </si>
  <si>
    <t>Port Shepstone Quarterly GOS</t>
  </si>
  <si>
    <t>Annualised Quarterly Rates per Sector</t>
  </si>
  <si>
    <t>Yearly Provincial Sector as a % of National Sector GOS</t>
  </si>
  <si>
    <t>2012q4</t>
  </si>
  <si>
    <t>Annual COMP and COMP-R</t>
  </si>
  <si>
    <t>Quarterly COMP and COMP-R</t>
  </si>
  <si>
    <t>Yearly Provincial Sector as a % of National Sector COMP</t>
  </si>
  <si>
    <t>Ethekwini Municipal Area COMP</t>
  </si>
  <si>
    <t>Msunduzi Municipal Area COMP</t>
  </si>
  <si>
    <t>Mthlatuze Municipal Area COMP</t>
  </si>
  <si>
    <t>Hibiscus Coast Municipal COMP</t>
  </si>
  <si>
    <t>Newcastle Municipal COMP</t>
  </si>
  <si>
    <t>Annual Compensation of Employees</t>
  </si>
  <si>
    <t>SA – Annual Compensation of Employees</t>
  </si>
  <si>
    <t>KZN – Annual Compensation of Employees</t>
  </si>
  <si>
    <t>Quarterly Compensation of Employees</t>
  </si>
  <si>
    <t>SA Quarterly COMP</t>
  </si>
  <si>
    <t>KZN Quarterly COMP</t>
  </si>
  <si>
    <t>Durban Quarterly COMP</t>
  </si>
  <si>
    <t>Pietermaritzburg Quarterly COMP</t>
  </si>
  <si>
    <t>Richards Bay Quarterly COMP</t>
  </si>
  <si>
    <t>Newcastle Municipal Area COMP</t>
  </si>
  <si>
    <t>SA Quarterly GDP COMP</t>
  </si>
  <si>
    <t>KZN Quarterly GDP COMP</t>
  </si>
  <si>
    <t>Newcastle Quarterly GDP COMP</t>
  </si>
  <si>
    <t>KZN - Annual Compensation of Employees</t>
  </si>
  <si>
    <t>SA - Annual Compensation of Employees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</si>
  <si>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</si>
  <si>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</si>
  <si>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</si>
  <si>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</si>
  <si>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</si>
  <si>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</si>
  <si>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</si>
  <si>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</si>
  <si>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SA COMP</t>
  </si>
  <si>
    <t>2015q1</t>
  </si>
  <si>
    <t>2015q2</t>
  </si>
  <si>
    <t>2015q3</t>
  </si>
  <si>
    <t>2015q4</t>
  </si>
  <si>
    <t>2016q1</t>
  </si>
  <si>
    <t>2016q2</t>
  </si>
  <si>
    <t>2016q3</t>
  </si>
  <si>
    <t>2016q4</t>
  </si>
</sst>
</file>

<file path=xl/styles.xml><?xml version="1.0" encoding="utf-8"?>
<styleSheet xmlns="http://schemas.openxmlformats.org/spreadsheetml/2006/main">
  <numFmts count="4">
    <numFmt numFmtId="164" formatCode="_ * #,##0.00_ ;_ * \-#,##0.00_ ;_ * &quot;-&quot;??_ ;_ @_ "/>
    <numFmt numFmtId="165" formatCode="#,##0_]"/>
    <numFmt numFmtId="166" formatCode="&quot;R&quot;\ #,##0"/>
    <numFmt numFmtId="167" formatCode="&quot;R&quot;\ #,##0.00"/>
  </numFmts>
  <fonts count="30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  <font>
      <sz val="20"/>
      <color theme="0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164" fontId="4" fillId="0" borderId="0" applyFont="0" applyFill="0" applyBorder="0" applyAlignment="0" applyProtection="0"/>
    <xf numFmtId="0" fontId="1" fillId="0" borderId="0"/>
    <xf numFmtId="0" fontId="4" fillId="0" borderId="0"/>
  </cellStyleXfs>
  <cellXfs count="240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5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5" fontId="11" fillId="4" borderId="5" xfId="0" applyNumberFormat="1" applyFont="1" applyFill="1" applyBorder="1" applyAlignment="1">
      <alignment horizontal="center"/>
    </xf>
    <xf numFmtId="165" fontId="11" fillId="4" borderId="0" xfId="0" applyNumberFormat="1" applyFont="1" applyFill="1" applyBorder="1" applyAlignment="1">
      <alignment horizontal="center"/>
    </xf>
    <xf numFmtId="165" fontId="11" fillId="4" borderId="6" xfId="0" applyNumberFormat="1" applyFont="1" applyFill="1" applyBorder="1" applyAlignment="1">
      <alignment horizontal="center"/>
    </xf>
    <xf numFmtId="165" fontId="11" fillId="4" borderId="7" xfId="0" applyNumberFormat="1" applyFont="1" applyFill="1" applyBorder="1" applyAlignment="1">
      <alignment horizontal="center"/>
    </xf>
    <xf numFmtId="165" fontId="3" fillId="4" borderId="8" xfId="2" applyNumberFormat="1" applyFont="1" applyFill="1" applyBorder="1" applyAlignment="1">
      <alignment horizontal="center" vertical="center"/>
    </xf>
    <xf numFmtId="165" fontId="3" fillId="4" borderId="9" xfId="2" applyNumberFormat="1" applyFont="1" applyFill="1" applyBorder="1" applyAlignment="1">
      <alignment horizontal="center"/>
    </xf>
    <xf numFmtId="165" fontId="3" fillId="4" borderId="10" xfId="2" applyNumberFormat="1" applyFont="1" applyFill="1" applyBorder="1" applyAlignment="1">
      <alignment horizontal="center"/>
    </xf>
    <xf numFmtId="165" fontId="3" fillId="4" borderId="11" xfId="2" applyNumberFormat="1" applyFont="1" applyFill="1" applyBorder="1" applyAlignment="1">
      <alignment horizontal="center" vertical="center"/>
    </xf>
    <xf numFmtId="165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5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5" fontId="3" fillId="4" borderId="15" xfId="2" applyNumberFormat="1" applyFont="1" applyFill="1" applyBorder="1" applyAlignment="1">
      <alignment horizontal="center" vertical="center"/>
    </xf>
    <xf numFmtId="165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5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5" fontId="5" fillId="4" borderId="5" xfId="2" applyNumberFormat="1" applyFont="1" applyFill="1" applyBorder="1" applyAlignment="1">
      <alignment horizontal="center"/>
    </xf>
    <xf numFmtId="165" fontId="5" fillId="4" borderId="6" xfId="2" applyNumberFormat="1" applyFont="1" applyFill="1" applyBorder="1" applyAlignment="1">
      <alignment horizontal="center"/>
    </xf>
    <xf numFmtId="165" fontId="3" fillId="4" borderId="5" xfId="2" applyNumberFormat="1" applyFont="1" applyFill="1" applyBorder="1" applyAlignment="1">
      <alignment horizontal="center"/>
    </xf>
    <xf numFmtId="165" fontId="3" fillId="4" borderId="0" xfId="2" applyNumberFormat="1" applyFont="1" applyFill="1" applyBorder="1" applyAlignment="1">
      <alignment horizontal="center"/>
    </xf>
    <xf numFmtId="165" fontId="3" fillId="4" borderId="0" xfId="0" applyNumberFormat="1" applyFont="1" applyFill="1" applyBorder="1" applyAlignment="1">
      <alignment horizontal="center"/>
    </xf>
    <xf numFmtId="165" fontId="11" fillId="4" borderId="5" xfId="3" applyNumberFormat="1" applyFont="1" applyFill="1" applyBorder="1" applyAlignment="1">
      <alignment horizontal="center"/>
    </xf>
    <xf numFmtId="165" fontId="11" fillId="4" borderId="0" xfId="3" applyNumberFormat="1" applyFont="1" applyFill="1" applyBorder="1" applyAlignment="1">
      <alignment horizontal="center"/>
    </xf>
    <xf numFmtId="165" fontId="11" fillId="4" borderId="6" xfId="3" applyNumberFormat="1" applyFont="1" applyFill="1" applyBorder="1" applyAlignment="1">
      <alignment horizontal="center"/>
    </xf>
    <xf numFmtId="165" fontId="11" fillId="4" borderId="7" xfId="3" applyNumberFormat="1" applyFont="1" applyFill="1" applyBorder="1" applyAlignment="1">
      <alignment horizontal="center"/>
    </xf>
    <xf numFmtId="165" fontId="3" fillId="4" borderId="5" xfId="2" applyNumberFormat="1" applyFont="1" applyFill="1" applyBorder="1" applyAlignment="1">
      <alignment horizontal="center" vertical="center"/>
    </xf>
    <xf numFmtId="165" fontId="3" fillId="4" borderId="0" xfId="2" applyNumberFormat="1" applyFont="1" applyFill="1" applyBorder="1" applyAlignment="1">
      <alignment horizontal="center" vertical="center"/>
    </xf>
    <xf numFmtId="165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7" fontId="0" fillId="0" borderId="0" xfId="0" applyNumberFormat="1"/>
    <xf numFmtId="165" fontId="3" fillId="4" borderId="15" xfId="0" applyNumberFormat="1" applyFont="1" applyFill="1" applyBorder="1" applyAlignment="1">
      <alignment horizontal="center"/>
    </xf>
    <xf numFmtId="165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6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5" fontId="11" fillId="4" borderId="30" xfId="0" applyNumberFormat="1" applyFont="1" applyFill="1" applyBorder="1" applyAlignment="1">
      <alignment horizontal="center"/>
    </xf>
    <xf numFmtId="165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5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5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5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2" fontId="0" fillId="5" borderId="30" xfId="0" applyNumberFormat="1" applyFill="1" applyBorder="1" applyAlignment="1">
      <alignment horizontal="center"/>
    </xf>
    <xf numFmtId="2" fontId="20" fillId="0" borderId="0" xfId="0" applyNumberFormat="1" applyFont="1" applyFill="1"/>
    <xf numFmtId="165" fontId="3" fillId="4" borderId="34" xfId="2" applyNumberFormat="1" applyFont="1" applyFill="1" applyBorder="1" applyAlignment="1">
      <alignment horizontal="center" vertic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25" fillId="0" borderId="0" xfId="0" applyNumberFormat="1" applyFont="1" applyFill="1"/>
    <xf numFmtId="0" fontId="1" fillId="0" borderId="0" xfId="0" applyFont="1" applyAlignment="1">
      <alignment horizontal="center"/>
    </xf>
    <xf numFmtId="0" fontId="29" fillId="0" borderId="0" xfId="0" applyFont="1" applyFill="1" applyBorder="1" applyAlignment="1">
      <alignment vertical="center"/>
    </xf>
    <xf numFmtId="2" fontId="0" fillId="6" borderId="0" xfId="0" applyNumberFormat="1" applyFill="1" applyAlignment="1">
      <alignment horizontal="center"/>
    </xf>
    <xf numFmtId="2" fontId="6" fillId="6" borderId="0" xfId="0" applyNumberFormat="1" applyFont="1" applyFill="1" applyAlignment="1">
      <alignment horizontal="center"/>
    </xf>
    <xf numFmtId="165" fontId="11" fillId="4" borderId="30" xfId="3" applyNumberFormat="1" applyFont="1" applyFill="1" applyBorder="1" applyAlignment="1">
      <alignment horizontal="center"/>
    </xf>
    <xf numFmtId="0" fontId="25" fillId="0" borderId="0" xfId="0" applyFont="1" applyFill="1"/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4.8872757829090133E-2"/>
          <c:y val="1.9647357358338714E-2"/>
          <c:w val="0.94639564461386505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Compensation of Employees</c:v>
                </c:pt>
              </c:strCache>
            </c:strRef>
          </c:tx>
          <c:cat>
            <c:strRef>
              <c:f>Annual!$C$84:$W$84</c:f>
              <c:strCach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strCache>
            </c:strRef>
          </c:cat>
          <c:val>
            <c:numRef>
              <c:f>Annual!$C$80:$W$80</c:f>
              <c:numCache>
                <c:formatCode>#,##0.00</c:formatCode>
                <c:ptCount val="21"/>
                <c:pt idx="0">
                  <c:v>12.1252283948726</c:v>
                </c:pt>
                <c:pt idx="1">
                  <c:v>10.395562945024581</c:v>
                </c:pt>
                <c:pt idx="2">
                  <c:v>9.8654746558963868</c:v>
                </c:pt>
                <c:pt idx="3">
                  <c:v>8.5704660427993122</c:v>
                </c:pt>
                <c:pt idx="4">
                  <c:v>9.4075840270693085</c:v>
                </c:pt>
                <c:pt idx="5">
                  <c:v>7.1617416749569731</c:v>
                </c:pt>
                <c:pt idx="6">
                  <c:v>11.212207771334743</c:v>
                </c:pt>
                <c:pt idx="7">
                  <c:v>9.8246129025543105</c:v>
                </c:pt>
                <c:pt idx="8">
                  <c:v>10.139029745044702</c:v>
                </c:pt>
                <c:pt idx="9">
                  <c:v>9.9984871627455334</c:v>
                </c:pt>
                <c:pt idx="10">
                  <c:v>11.280362808193249</c:v>
                </c:pt>
                <c:pt idx="11">
                  <c:v>13.899913171748674</c:v>
                </c:pt>
                <c:pt idx="12">
                  <c:v>13.700568076919945</c:v>
                </c:pt>
                <c:pt idx="13">
                  <c:v>8.3720972850776754</c:v>
                </c:pt>
                <c:pt idx="14">
                  <c:v>11.617629509471557</c:v>
                </c:pt>
                <c:pt idx="15">
                  <c:v>10.097302515740589</c:v>
                </c:pt>
                <c:pt idx="16">
                  <c:v>8.8708218023242988</c:v>
                </c:pt>
                <c:pt idx="17">
                  <c:v>10.033000758125524</c:v>
                </c:pt>
                <c:pt idx="18">
                  <c:v>8.8530757142830812</c:v>
                </c:pt>
                <c:pt idx="19">
                  <c:v>7.3799840800532994</c:v>
                </c:pt>
                <c:pt idx="20">
                  <c:v>7.7698879606270337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Compensation of Employees</c:v>
                </c:pt>
              </c:strCache>
            </c:strRef>
          </c:tx>
          <c:cat>
            <c:strRef>
              <c:f>Annual!$C$84:$W$84</c:f>
              <c:strCach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strCache>
            </c:strRef>
          </c:cat>
          <c:val>
            <c:numRef>
              <c:f>Annual!$C$100:$W$100</c:f>
              <c:numCache>
                <c:formatCode>#,##0.00</c:formatCode>
                <c:ptCount val="21"/>
                <c:pt idx="0">
                  <c:v>11.470588774950375</c:v>
                </c:pt>
                <c:pt idx="1">
                  <c:v>8.8117478978056862</c:v>
                </c:pt>
                <c:pt idx="2">
                  <c:v>10.536943730269591</c:v>
                </c:pt>
                <c:pt idx="3">
                  <c:v>6.78468973555308</c:v>
                </c:pt>
                <c:pt idx="4">
                  <c:v>9.1964149925264884</c:v>
                </c:pt>
                <c:pt idx="5">
                  <c:v>8.4812348734122729</c:v>
                </c:pt>
                <c:pt idx="6">
                  <c:v>9.7133823046186389</c:v>
                </c:pt>
                <c:pt idx="7">
                  <c:v>10.288972740434771</c:v>
                </c:pt>
                <c:pt idx="8">
                  <c:v>9.568457532191621</c:v>
                </c:pt>
                <c:pt idx="9">
                  <c:v>9.9152127603472557</c:v>
                </c:pt>
                <c:pt idx="10">
                  <c:v>10.637800223344193</c:v>
                </c:pt>
                <c:pt idx="11">
                  <c:v>14.047924387894991</c:v>
                </c:pt>
                <c:pt idx="12">
                  <c:v>13.29530655674103</c:v>
                </c:pt>
                <c:pt idx="13">
                  <c:v>8.5508819694396632</c:v>
                </c:pt>
                <c:pt idx="14">
                  <c:v>11.629911532231979</c:v>
                </c:pt>
                <c:pt idx="15">
                  <c:v>9.6867388000973502</c:v>
                </c:pt>
                <c:pt idx="16">
                  <c:v>8.0262049595133558</c:v>
                </c:pt>
                <c:pt idx="17">
                  <c:v>10.279591712693128</c:v>
                </c:pt>
                <c:pt idx="18">
                  <c:v>9.2249348082190323</c:v>
                </c:pt>
                <c:pt idx="19">
                  <c:v>7.4035730880047392</c:v>
                </c:pt>
                <c:pt idx="20">
                  <c:v>7.8821562714024092</c:v>
                </c:pt>
              </c:numCache>
            </c:numRef>
          </c:val>
        </c:ser>
        <c:dLbls/>
        <c:marker val="1"/>
        <c:axId val="88365312"/>
        <c:axId val="88367104"/>
      </c:lineChart>
      <c:catAx>
        <c:axId val="883653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367104"/>
        <c:crosses val="autoZero"/>
        <c:auto val="1"/>
        <c:lblAlgn val="ctr"/>
        <c:lblOffset val="100"/>
      </c:catAx>
      <c:valAx>
        <c:axId val="88367104"/>
        <c:scaling>
          <c:orientation val="minMax"/>
          <c:min val="4.5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365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258"/>
          <c:y val="3.5040350246675601E-2"/>
          <c:w val="0.43579311409603094"/>
          <c:h val="0.1576959519064289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88" l="0.70000000000000062" r="0.70000000000000062" t="0.75000000000000788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531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Quarterly!$C$61:$CK$61</c:f>
              <c:numCache>
                <c:formatCode>#,##0.00</c:formatCode>
                <c:ptCount val="87"/>
                <c:pt idx="0">
                  <c:v>3.6154777109298251</c:v>
                </c:pt>
                <c:pt idx="1">
                  <c:v>3.5188681989164574</c:v>
                </c:pt>
                <c:pt idx="2">
                  <c:v>7.3688343643876397</c:v>
                </c:pt>
                <c:pt idx="3">
                  <c:v>-2.5007381947131626</c:v>
                </c:pt>
                <c:pt idx="4">
                  <c:v>4.1467460469212476</c:v>
                </c:pt>
                <c:pt idx="5">
                  <c:v>3.1609644547880569</c:v>
                </c:pt>
                <c:pt idx="6">
                  <c:v>5.965470160888815</c:v>
                </c:pt>
                <c:pt idx="7">
                  <c:v>-2.0313518414229366</c:v>
                </c:pt>
                <c:pt idx="8">
                  <c:v>2.6856879109206702</c:v>
                </c:pt>
                <c:pt idx="9">
                  <c:v>3.0628318299931108</c:v>
                </c:pt>
                <c:pt idx="10">
                  <c:v>6.3674713135099541</c:v>
                </c:pt>
                <c:pt idx="11">
                  <c:v>-2.3206910338722677</c:v>
                </c:pt>
                <c:pt idx="12">
                  <c:v>2.5458219095790273</c:v>
                </c:pt>
                <c:pt idx="13">
                  <c:v>2.8723698744897561</c:v>
                </c:pt>
                <c:pt idx="14">
                  <c:v>6.8313804259802131</c:v>
                </c:pt>
                <c:pt idx="15">
                  <c:v>-3.7454482115130339</c:v>
                </c:pt>
                <c:pt idx="16">
                  <c:v>3.3626325878423415</c:v>
                </c:pt>
                <c:pt idx="17">
                  <c:v>2.1587369704111223</c:v>
                </c:pt>
                <c:pt idx="18">
                  <c:v>6.2008636433870663</c:v>
                </c:pt>
                <c:pt idx="19">
                  <c:v>-2.4233323915126044</c:v>
                </c:pt>
                <c:pt idx="20">
                  <c:v>3.3880975092900658</c:v>
                </c:pt>
                <c:pt idx="21">
                  <c:v>2.2053210601778601</c:v>
                </c:pt>
                <c:pt idx="22">
                  <c:v>5.9717550125970558</c:v>
                </c:pt>
                <c:pt idx="23">
                  <c:v>-3.2452427745810044</c:v>
                </c:pt>
                <c:pt idx="24">
                  <c:v>1.9976666269864447</c:v>
                </c:pt>
                <c:pt idx="25">
                  <c:v>2.1410978552372333</c:v>
                </c:pt>
                <c:pt idx="26">
                  <c:v>5.833988680257038</c:v>
                </c:pt>
                <c:pt idx="27">
                  <c:v>-0.75696709537919971</c:v>
                </c:pt>
                <c:pt idx="28">
                  <c:v>3.9688070121484751</c:v>
                </c:pt>
                <c:pt idx="29">
                  <c:v>3.1994675325210178</c:v>
                </c:pt>
                <c:pt idx="30">
                  <c:v>4.363433851772804</c:v>
                </c:pt>
                <c:pt idx="31">
                  <c:v>-1.5037433461664409</c:v>
                </c:pt>
                <c:pt idx="32">
                  <c:v>3.3616929247372989</c:v>
                </c:pt>
                <c:pt idx="33">
                  <c:v>2.4076492257431985</c:v>
                </c:pt>
                <c:pt idx="34">
                  <c:v>6.0279112826239665</c:v>
                </c:pt>
                <c:pt idx="35">
                  <c:v>-1.9268187578839575</c:v>
                </c:pt>
                <c:pt idx="36">
                  <c:v>2.7071518245487494</c:v>
                </c:pt>
                <c:pt idx="37">
                  <c:v>2.2060990241362743</c:v>
                </c:pt>
                <c:pt idx="38">
                  <c:v>8.6310950433319444</c:v>
                </c:pt>
                <c:pt idx="39">
                  <c:v>-5.1902304238247048</c:v>
                </c:pt>
                <c:pt idx="40">
                  <c:v>4.2516838731331354</c:v>
                </c:pt>
                <c:pt idx="41">
                  <c:v>4.1526200297761688</c:v>
                </c:pt>
                <c:pt idx="42">
                  <c:v>7.0435481193311391</c:v>
                </c:pt>
                <c:pt idx="43">
                  <c:v>-4.3310287137137102</c:v>
                </c:pt>
                <c:pt idx="44">
                  <c:v>4.0846639413320975</c:v>
                </c:pt>
                <c:pt idx="45">
                  <c:v>3.9785115707675676</c:v>
                </c:pt>
                <c:pt idx="46">
                  <c:v>8.1818225932522104</c:v>
                </c:pt>
                <c:pt idx="47">
                  <c:v>-3.7194327740247166</c:v>
                </c:pt>
                <c:pt idx="48">
                  <c:v>4.9766726256079483</c:v>
                </c:pt>
                <c:pt idx="49">
                  <c:v>4.5798305443040537</c:v>
                </c:pt>
                <c:pt idx="50">
                  <c:v>8.4875564336237339</c:v>
                </c:pt>
                <c:pt idx="51">
                  <c:v>-4.1801326766604179</c:v>
                </c:pt>
                <c:pt idx="52">
                  <c:v>4.8697602052295075</c:v>
                </c:pt>
                <c:pt idx="53">
                  <c:v>5.1462590976049452</c:v>
                </c:pt>
                <c:pt idx="54">
                  <c:v>6.2135908966820672</c:v>
                </c:pt>
                <c:pt idx="55">
                  <c:v>-6.7313810904011655</c:v>
                </c:pt>
                <c:pt idx="56">
                  <c:v>2.4989997044762009</c:v>
                </c:pt>
                <c:pt idx="57">
                  <c:v>6.5181421477370423</c:v>
                </c:pt>
                <c:pt idx="58">
                  <c:v>7.3117116022454436</c:v>
                </c:pt>
                <c:pt idx="59">
                  <c:v>-3.8910052177415508</c:v>
                </c:pt>
                <c:pt idx="60">
                  <c:v>2.7542423939874889</c:v>
                </c:pt>
                <c:pt idx="61">
                  <c:v>4.6210392647615599</c:v>
                </c:pt>
                <c:pt idx="62">
                  <c:v>6.8143460591251328</c:v>
                </c:pt>
                <c:pt idx="63">
                  <c:v>-4.4088855308801884</c:v>
                </c:pt>
                <c:pt idx="64">
                  <c:v>4.2229931059574817</c:v>
                </c:pt>
                <c:pt idx="65">
                  <c:v>3.4533088567215384</c:v>
                </c:pt>
                <c:pt idx="66">
                  <c:v>6.0314459005425221</c:v>
                </c:pt>
                <c:pt idx="67">
                  <c:v>-4.0974049311520746</c:v>
                </c:pt>
                <c:pt idx="68">
                  <c:v>3.6199379798835118</c:v>
                </c:pt>
                <c:pt idx="69">
                  <c:v>2.6972707043824435</c:v>
                </c:pt>
                <c:pt idx="70">
                  <c:v>6.5071991569620531</c:v>
                </c:pt>
                <c:pt idx="71">
                  <c:v>-3.5555813566081262</c:v>
                </c:pt>
                <c:pt idx="72">
                  <c:v>4.8002261146746852</c:v>
                </c:pt>
                <c:pt idx="73">
                  <c:v>2.1143766122527463</c:v>
                </c:pt>
                <c:pt idx="74">
                  <c:v>6.8627786635886103</c:v>
                </c:pt>
                <c:pt idx="75">
                  <c:v>-5.1322832447325846</c:v>
                </c:pt>
                <c:pt idx="76">
                  <c:v>4.9318300237364676</c:v>
                </c:pt>
                <c:pt idx="77">
                  <c:v>2.5087529339282799</c:v>
                </c:pt>
                <c:pt idx="78">
                  <c:v>7.007019353681236</c:v>
                </c:pt>
                <c:pt idx="79">
                  <c:v>-6.466033050057109</c:v>
                </c:pt>
                <c:pt idx="80">
                  <c:v>4.6587288428015112</c:v>
                </c:pt>
                <c:pt idx="81">
                  <c:v>2.4436194855853426</c:v>
                </c:pt>
                <c:pt idx="82">
                  <c:v>6.9010340474976379</c:v>
                </c:pt>
                <c:pt idx="83">
                  <c:v>-5.5681973686782786</c:v>
                </c:pt>
                <c:pt idx="84">
                  <c:v>4.2627321979020669</c:v>
                </c:pt>
                <c:pt idx="85">
                  <c:v>2.7084930048963738</c:v>
                </c:pt>
                <c:pt idx="86">
                  <c:v>5.8160103155163849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Quarterly!$C$81:$CK$81</c:f>
              <c:numCache>
                <c:formatCode>#,##0.00</c:formatCode>
                <c:ptCount val="87"/>
                <c:pt idx="0">
                  <c:v>3.7122033649341533</c:v>
                </c:pt>
                <c:pt idx="1">
                  <c:v>3.4099638412574977</c:v>
                </c:pt>
                <c:pt idx="2">
                  <c:v>7.6314370677320209</c:v>
                </c:pt>
                <c:pt idx="3">
                  <c:v>-3.2444016945735759</c:v>
                </c:pt>
                <c:pt idx="4">
                  <c:v>4.1573128238574082</c:v>
                </c:pt>
                <c:pt idx="5">
                  <c:v>3.1791193084441423</c:v>
                </c:pt>
                <c:pt idx="6">
                  <c:v>6.0185493620799964</c:v>
                </c:pt>
                <c:pt idx="7">
                  <c:v>-3.6205306679746823</c:v>
                </c:pt>
                <c:pt idx="8">
                  <c:v>2.9039183254501335</c:v>
                </c:pt>
                <c:pt idx="9">
                  <c:v>2.9595547800098392</c:v>
                </c:pt>
                <c:pt idx="10">
                  <c:v>6.4986269708116788</c:v>
                </c:pt>
                <c:pt idx="11">
                  <c:v>-2.1031886322934774</c:v>
                </c:pt>
                <c:pt idx="12">
                  <c:v>2.9790906859377775</c:v>
                </c:pt>
                <c:pt idx="13">
                  <c:v>2.7771136819887694</c:v>
                </c:pt>
                <c:pt idx="14">
                  <c:v>6.9150867730311445</c:v>
                </c:pt>
                <c:pt idx="15">
                  <c:v>-5.4682193618672814</c:v>
                </c:pt>
                <c:pt idx="16">
                  <c:v>3.3820766845157815</c:v>
                </c:pt>
                <c:pt idx="17">
                  <c:v>1.9576038953844073</c:v>
                </c:pt>
                <c:pt idx="18">
                  <c:v>6.6890503208220844</c:v>
                </c:pt>
                <c:pt idx="19">
                  <c:v>-3.0752782270515313</c:v>
                </c:pt>
                <c:pt idx="20">
                  <c:v>3.6903072523671336</c:v>
                </c:pt>
                <c:pt idx="21">
                  <c:v>2.1034759704386783</c:v>
                </c:pt>
                <c:pt idx="22">
                  <c:v>6.212693614261374</c:v>
                </c:pt>
                <c:pt idx="23">
                  <c:v>-2.2882904318139441</c:v>
                </c:pt>
                <c:pt idx="24">
                  <c:v>2.1609759219648579</c:v>
                </c:pt>
                <c:pt idx="25">
                  <c:v>1.8338905190243642</c:v>
                </c:pt>
                <c:pt idx="26">
                  <c:v>6.1755414578130345</c:v>
                </c:pt>
                <c:pt idx="27">
                  <c:v>-2.4555741716813362</c:v>
                </c:pt>
                <c:pt idx="28">
                  <c:v>4.3504740999343747</c:v>
                </c:pt>
                <c:pt idx="29">
                  <c:v>2.8984174423888192</c:v>
                </c:pt>
                <c:pt idx="30">
                  <c:v>4.8050129687233456</c:v>
                </c:pt>
                <c:pt idx="31">
                  <c:v>-1.6025381986361049</c:v>
                </c:pt>
                <c:pt idx="32">
                  <c:v>3.8212313865232654</c:v>
                </c:pt>
                <c:pt idx="33">
                  <c:v>2.0592256297909985</c:v>
                </c:pt>
                <c:pt idx="34">
                  <c:v>6.4425638395959188</c:v>
                </c:pt>
                <c:pt idx="35">
                  <c:v>-2.9812163338957953</c:v>
                </c:pt>
                <c:pt idx="36">
                  <c:v>3.0147735940326474</c:v>
                </c:pt>
                <c:pt idx="37">
                  <c:v>2.1912566769869057</c:v>
                </c:pt>
                <c:pt idx="38">
                  <c:v>9.0886579519771313</c:v>
                </c:pt>
                <c:pt idx="39">
                  <c:v>-5.6843176825219315</c:v>
                </c:pt>
                <c:pt idx="40">
                  <c:v>4.5318437985856184</c:v>
                </c:pt>
                <c:pt idx="41">
                  <c:v>3.7370444453919696</c:v>
                </c:pt>
                <c:pt idx="42">
                  <c:v>7.3602312385724673</c:v>
                </c:pt>
                <c:pt idx="43">
                  <c:v>-5.0686319327529263</c:v>
                </c:pt>
                <c:pt idx="44">
                  <c:v>4.3848932426170242</c:v>
                </c:pt>
                <c:pt idx="45">
                  <c:v>3.5620918298217084</c:v>
                </c:pt>
                <c:pt idx="46">
                  <c:v>8.5667377320013465</c:v>
                </c:pt>
                <c:pt idx="47">
                  <c:v>-3.8563191502532179</c:v>
                </c:pt>
                <c:pt idx="48">
                  <c:v>5.235072250470604</c:v>
                </c:pt>
                <c:pt idx="49">
                  <c:v>4.2941956264797172</c:v>
                </c:pt>
                <c:pt idx="50">
                  <c:v>8.8541564769466703</c:v>
                </c:pt>
                <c:pt idx="51">
                  <c:v>-4.8476300093246927</c:v>
                </c:pt>
                <c:pt idx="52">
                  <c:v>5.1025048259554717</c:v>
                </c:pt>
                <c:pt idx="53">
                  <c:v>4.8750436422728729</c:v>
                </c:pt>
                <c:pt idx="54">
                  <c:v>6.7447573391507225</c:v>
                </c:pt>
                <c:pt idx="55">
                  <c:v>-7.1867412280186587</c:v>
                </c:pt>
                <c:pt idx="56">
                  <c:v>2.8434895608049544</c:v>
                </c:pt>
                <c:pt idx="57">
                  <c:v>6.4211454579576746</c:v>
                </c:pt>
                <c:pt idx="58">
                  <c:v>7.9092153413174993</c:v>
                </c:pt>
                <c:pt idx="59">
                  <c:v>-4.5648706590335424</c:v>
                </c:pt>
                <c:pt idx="60">
                  <c:v>3.0368450089305368</c:v>
                </c:pt>
                <c:pt idx="61">
                  <c:v>4.2285025871427306</c:v>
                </c:pt>
                <c:pt idx="62">
                  <c:v>7.8539027739858964</c:v>
                </c:pt>
                <c:pt idx="63">
                  <c:v>-5.4413910655774433</c:v>
                </c:pt>
                <c:pt idx="64">
                  <c:v>4.3417652503193889</c:v>
                </c:pt>
                <c:pt idx="65">
                  <c:v>3.2249148662984153</c:v>
                </c:pt>
                <c:pt idx="66">
                  <c:v>6.6451140937866677</c:v>
                </c:pt>
                <c:pt idx="67">
                  <c:v>-5.4582325708165955</c:v>
                </c:pt>
                <c:pt idx="68">
                  <c:v>3.7636712796681779</c:v>
                </c:pt>
                <c:pt idx="69">
                  <c:v>2.7672987807429283</c:v>
                </c:pt>
                <c:pt idx="70">
                  <c:v>7.1409431482344949</c:v>
                </c:pt>
                <c:pt idx="71">
                  <c:v>-4.0887505816750842</c:v>
                </c:pt>
                <c:pt idx="72">
                  <c:v>4.9845474377220187</c:v>
                </c:pt>
                <c:pt idx="73">
                  <c:v>2.11911986253569</c:v>
                </c:pt>
                <c:pt idx="74">
                  <c:v>7.4269681744719387</c:v>
                </c:pt>
                <c:pt idx="75">
                  <c:v>-5.148517301650644</c:v>
                </c:pt>
                <c:pt idx="76">
                  <c:v>5.1391183567307017</c:v>
                </c:pt>
                <c:pt idx="77">
                  <c:v>1.7604895976219708</c:v>
                </c:pt>
                <c:pt idx="78">
                  <c:v>7.6432957865969682</c:v>
                </c:pt>
                <c:pt idx="79">
                  <c:v>-6.6672280632300236</c:v>
                </c:pt>
                <c:pt idx="80">
                  <c:v>5.0365208447113803</c:v>
                </c:pt>
                <c:pt idx="81">
                  <c:v>1.8050652774372395</c:v>
                </c:pt>
                <c:pt idx="82">
                  <c:v>7.5327782712597298</c:v>
                </c:pt>
                <c:pt idx="83">
                  <c:v>-5.8107315855566366</c:v>
                </c:pt>
                <c:pt idx="84">
                  <c:v>4.6729634833041684</c:v>
                </c:pt>
                <c:pt idx="85">
                  <c:v>2.1524919213154541</c:v>
                </c:pt>
                <c:pt idx="86">
                  <c:v>6.3220916732837624</c:v>
                </c:pt>
              </c:numCache>
            </c:numRef>
          </c:val>
        </c:ser>
        <c:dLbls/>
        <c:marker val="1"/>
        <c:axId val="91933312"/>
        <c:axId val="91939200"/>
      </c:lineChart>
      <c:catAx>
        <c:axId val="919333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939200"/>
        <c:crosses val="autoZero"/>
        <c:auto val="1"/>
        <c:lblAlgn val="ctr"/>
        <c:lblOffset val="100"/>
      </c:catAx>
      <c:valAx>
        <c:axId val="9193920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933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226825053778303"/>
          <c:y val="2.4074583613851244E-2"/>
          <c:w val="0.33752545327227773"/>
          <c:h val="0.1718842022070662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81" l="0.70000000000000062" r="0.70000000000000062" t="0.7500000000000081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575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Quarterly!$F$101:$CK$101</c:f>
              <c:numCache>
                <c:formatCode>#,##0.00</c:formatCode>
                <c:ptCount val="84"/>
                <c:pt idx="0">
                  <c:v>12.285509644713349</c:v>
                </c:pt>
                <c:pt idx="1">
                  <c:v>12.861231893770771</c:v>
                </c:pt>
                <c:pt idx="2">
                  <c:v>12.471028077166958</c:v>
                </c:pt>
                <c:pt idx="3">
                  <c:v>11.000975657686102</c:v>
                </c:pt>
                <c:pt idx="4">
                  <c:v>11.535362710581646</c:v>
                </c:pt>
                <c:pt idx="5">
                  <c:v>9.9706508465484429</c:v>
                </c:pt>
                <c:pt idx="6">
                  <c:v>9.866040457579949</c:v>
                </c:pt>
                <c:pt idx="7">
                  <c:v>10.2828392018389</c:v>
                </c:pt>
                <c:pt idx="8">
                  <c:v>9.9571314551725401</c:v>
                </c:pt>
                <c:pt idx="9">
                  <c:v>9.8073611745373874</c:v>
                </c:pt>
                <c:pt idx="10">
                  <c:v>9.6044352082446682</c:v>
                </c:pt>
                <c:pt idx="11">
                  <c:v>10.082461954884105</c:v>
                </c:pt>
                <c:pt idx="12">
                  <c:v>8.4767915272096488</c:v>
                </c:pt>
                <c:pt idx="13">
                  <c:v>9.3408442990651093</c:v>
                </c:pt>
                <c:pt idx="14">
                  <c:v>8.5823391305076857</c:v>
                </c:pt>
                <c:pt idx="15">
                  <c:v>7.9414882228247956</c:v>
                </c:pt>
                <c:pt idx="16">
                  <c:v>9.424131345275617</c:v>
                </c:pt>
                <c:pt idx="17">
                  <c:v>9.4510896070712889</c:v>
                </c:pt>
                <c:pt idx="18">
                  <c:v>9.500998988633043</c:v>
                </c:pt>
                <c:pt idx="19">
                  <c:v>9.2647709290132436</c:v>
                </c:pt>
                <c:pt idx="20">
                  <c:v>8.3444090030405356</c:v>
                </c:pt>
                <c:pt idx="21">
                  <c:v>6.8873223960524772</c:v>
                </c:pt>
                <c:pt idx="22">
                  <c:v>6.820157141439612</c:v>
                </c:pt>
                <c:pt idx="23">
                  <c:v>6.6812878619074274</c:v>
                </c:pt>
                <c:pt idx="24">
                  <c:v>9.4248475754030689</c:v>
                </c:pt>
                <c:pt idx="25">
                  <c:v>11.539520815771187</c:v>
                </c:pt>
                <c:pt idx="26">
                  <c:v>12.695275444701121</c:v>
                </c:pt>
                <c:pt idx="27">
                  <c:v>11.12938358406976</c:v>
                </c:pt>
                <c:pt idx="28">
                  <c:v>10.29316584670006</c:v>
                </c:pt>
                <c:pt idx="29">
                  <c:v>9.6491213812972312</c:v>
                </c:pt>
                <c:pt idx="30">
                  <c:v>8.8078168309180924</c:v>
                </c:pt>
                <c:pt idx="31">
                  <c:v>10.543177088156062</c:v>
                </c:pt>
                <c:pt idx="32">
                  <c:v>10.068355995985005</c:v>
                </c:pt>
                <c:pt idx="33">
                  <c:v>9.3713447455789591</c:v>
                </c:pt>
                <c:pt idx="34">
                  <c:v>9.1560891787325858</c:v>
                </c:pt>
                <c:pt idx="35">
                  <c:v>11.836075564346089</c:v>
                </c:pt>
                <c:pt idx="36">
                  <c:v>8.1146998625758648</c:v>
                </c:pt>
                <c:pt idx="37">
                  <c:v>9.7405517715654941</c:v>
                </c:pt>
                <c:pt idx="38">
                  <c:v>11.830566861011569</c:v>
                </c:pt>
                <c:pt idx="39">
                  <c:v>10.19626249945977</c:v>
                </c:pt>
                <c:pt idx="40">
                  <c:v>11.194902382360281</c:v>
                </c:pt>
                <c:pt idx="41">
                  <c:v>11.016758832802601</c:v>
                </c:pt>
                <c:pt idx="42">
                  <c:v>10.831175822034531</c:v>
                </c:pt>
                <c:pt idx="43">
                  <c:v>12.009726987138311</c:v>
                </c:pt>
                <c:pt idx="44">
                  <c:v>12.725786680369552</c:v>
                </c:pt>
                <c:pt idx="45">
                  <c:v>13.691850045068444</c:v>
                </c:pt>
                <c:pt idx="46">
                  <c:v>14.349342305111378</c:v>
                </c:pt>
                <c:pt idx="47">
                  <c:v>14.672506240871138</c:v>
                </c:pt>
                <c:pt idx="48">
                  <c:v>14.123801408917174</c:v>
                </c:pt>
                <c:pt idx="49">
                  <c:v>14.007573188625502</c:v>
                </c:pt>
                <c:pt idx="50">
                  <c:v>14.625064576883407</c:v>
                </c:pt>
                <c:pt idx="51">
                  <c:v>12.222453115383468</c:v>
                </c:pt>
                <c:pt idx="52">
                  <c:v>9.2344782465539481</c:v>
                </c:pt>
                <c:pt idx="53">
                  <c:v>6.7650458206522766</c:v>
                </c:pt>
                <c:pt idx="54">
                  <c:v>8.158049794022034</c:v>
                </c:pt>
                <c:pt idx="55">
                  <c:v>9.2762738644962432</c:v>
                </c:pt>
                <c:pt idx="56">
                  <c:v>12.604142287633321</c:v>
                </c:pt>
                <c:pt idx="57">
                  <c:v>12.884548771701205</c:v>
                </c:pt>
                <c:pt idx="58">
                  <c:v>10.874059303896209</c:v>
                </c:pt>
                <c:pt idx="59">
                  <c:v>10.360183083861321</c:v>
                </c:pt>
                <c:pt idx="60">
                  <c:v>9.7655106881818909</c:v>
                </c:pt>
                <c:pt idx="61">
                  <c:v>11.334479211689299</c:v>
                </c:pt>
                <c:pt idx="62">
                  <c:v>10.091816571818365</c:v>
                </c:pt>
                <c:pt idx="63">
                  <c:v>9.2848940578237098</c:v>
                </c:pt>
                <c:pt idx="64">
                  <c:v>9.6409954018806499</c:v>
                </c:pt>
                <c:pt idx="65">
                  <c:v>9.0065906286677286</c:v>
                </c:pt>
                <c:pt idx="66">
                  <c:v>8.209969019533693</c:v>
                </c:pt>
                <c:pt idx="67">
                  <c:v>8.6954971069879488</c:v>
                </c:pt>
                <c:pt idx="68">
                  <c:v>9.3095970980993474</c:v>
                </c:pt>
                <c:pt idx="69">
                  <c:v>10.554693582317832</c:v>
                </c:pt>
                <c:pt idx="70">
                  <c:v>9.9272019527511635</c:v>
                </c:pt>
                <c:pt idx="71">
                  <c:v>10.294199306400399</c:v>
                </c:pt>
                <c:pt idx="72">
                  <c:v>8.4910771066743074</c:v>
                </c:pt>
                <c:pt idx="73">
                  <c:v>8.6273158379718762</c:v>
                </c:pt>
                <c:pt idx="74">
                  <c:v>9.0468458069627982</c:v>
                </c:pt>
                <c:pt idx="75">
                  <c:v>9.1940344959368758</c:v>
                </c:pt>
                <c:pt idx="76">
                  <c:v>7.6588702985391457</c:v>
                </c:pt>
                <c:pt idx="77">
                  <c:v>7.3786715770453597</c:v>
                </c:pt>
                <c:pt idx="78">
                  <c:v>7.3104438115314752</c:v>
                </c:pt>
                <c:pt idx="79">
                  <c:v>7.2041579780155294</c:v>
                </c:pt>
                <c:pt idx="80">
                  <c:v>8.2332142809129252</c:v>
                </c:pt>
                <c:pt idx="81">
                  <c:v>7.8236928755239843</c:v>
                </c:pt>
                <c:pt idx="82">
                  <c:v>8.1024768655905444</c:v>
                </c:pt>
                <c:pt idx="83">
                  <c:v>7.005258733603112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Compensation of Employees</c:v>
                </c:pt>
              </c:strCache>
            </c:strRef>
          </c:tx>
          <c:marker>
            <c:symbol val="none"/>
          </c:marker>
          <c:cat>
            <c:strRef>
              <c:f>Quarterly!$F$85:$CK$85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Quarterly!$F$121:$CK$121</c:f>
              <c:numCache>
                <c:formatCode>#,##0.00</c:formatCode>
                <c:ptCount val="84"/>
                <c:pt idx="0">
                  <c:v>11.68825070320608</c:v>
                </c:pt>
                <c:pt idx="1">
                  <c:v>12.16759156402707</c:v>
                </c:pt>
                <c:pt idx="2">
                  <c:v>11.917197169622819</c:v>
                </c:pt>
                <c:pt idx="3">
                  <c:v>10.240086129543291</c:v>
                </c:pt>
                <c:pt idx="4">
                  <c:v>9.8115373824964838</c:v>
                </c:pt>
                <c:pt idx="5">
                  <c:v>8.4901018242498267</c:v>
                </c:pt>
                <c:pt idx="6">
                  <c:v>8.259235557833831</c:v>
                </c:pt>
                <c:pt idx="7">
                  <c:v>8.7494595350760083</c:v>
                </c:pt>
                <c:pt idx="8">
                  <c:v>10.461547466808922</c:v>
                </c:pt>
                <c:pt idx="9">
                  <c:v>10.542240752364252</c:v>
                </c:pt>
                <c:pt idx="10">
                  <c:v>10.34636337290528</c:v>
                </c:pt>
                <c:pt idx="11">
                  <c:v>10.77786963709883</c:v>
                </c:pt>
                <c:pt idx="12">
                  <c:v>6.9700751821251377</c:v>
                </c:pt>
                <c:pt idx="13">
                  <c:v>7.3886790198372072</c:v>
                </c:pt>
                <c:pt idx="14">
                  <c:v>6.5323981779799629</c:v>
                </c:pt>
                <c:pt idx="15">
                  <c:v>6.3071707937419177</c:v>
                </c:pt>
                <c:pt idx="16">
                  <c:v>8.9981896257262655</c:v>
                </c:pt>
                <c:pt idx="17">
                  <c:v>9.3231644662455881</c:v>
                </c:pt>
                <c:pt idx="18">
                  <c:v>9.4795745449735414</c:v>
                </c:pt>
                <c:pt idx="19">
                  <c:v>8.9907584067748392</c:v>
                </c:pt>
                <c:pt idx="20">
                  <c:v>9.8757173222180175</c:v>
                </c:pt>
                <c:pt idx="21">
                  <c:v>8.2551572004091778</c:v>
                </c:pt>
                <c:pt idx="22">
                  <c:v>7.9693293660047031</c:v>
                </c:pt>
                <c:pt idx="23">
                  <c:v>7.9315627556332897</c:v>
                </c:pt>
                <c:pt idx="24">
                  <c:v>7.7467824918626</c:v>
                </c:pt>
                <c:pt idx="25">
                  <c:v>10.055994809178467</c:v>
                </c:pt>
                <c:pt idx="26">
                  <c:v>11.206472012346328</c:v>
                </c:pt>
                <c:pt idx="27">
                  <c:v>9.7710035798671395</c:v>
                </c:pt>
                <c:pt idx="28">
                  <c:v>10.730962224922989</c:v>
                </c:pt>
                <c:pt idx="29">
                  <c:v>10.169359075421072</c:v>
                </c:pt>
                <c:pt idx="30">
                  <c:v>9.2708688320020638</c:v>
                </c:pt>
                <c:pt idx="31">
                  <c:v>10.978197530775729</c:v>
                </c:pt>
                <c:pt idx="32">
                  <c:v>9.4232467055696816</c:v>
                </c:pt>
                <c:pt idx="33">
                  <c:v>8.573273835793211</c:v>
                </c:pt>
                <c:pt idx="34">
                  <c:v>8.7137319173979719</c:v>
                </c:pt>
                <c:pt idx="35">
                  <c:v>11.416285816748958</c:v>
                </c:pt>
                <c:pt idx="36">
                  <c:v>8.3120466058487086</c:v>
                </c:pt>
                <c:pt idx="37">
                  <c:v>9.9071282913886591</c:v>
                </c:pt>
                <c:pt idx="38">
                  <c:v>11.569629566917195</c:v>
                </c:pt>
                <c:pt idx="39">
                  <c:v>9.8018937475525973</c:v>
                </c:pt>
                <c:pt idx="40">
                  <c:v>10.518672332162284</c:v>
                </c:pt>
                <c:pt idx="41">
                  <c:v>10.363305510398234</c:v>
                </c:pt>
                <c:pt idx="42">
                  <c:v>10.177177699785817</c:v>
                </c:pt>
                <c:pt idx="43">
                  <c:v>11.415340833274859</c:v>
                </c:pt>
                <c:pt idx="44">
                  <c:v>12.838160756854389</c:v>
                </c:pt>
                <c:pt idx="45">
                  <c:v>13.75718871751258</c:v>
                </c:pt>
                <c:pt idx="46">
                  <c:v>14.561363954664856</c:v>
                </c:pt>
                <c:pt idx="47">
                  <c:v>14.864652826882377</c:v>
                </c:pt>
                <c:pt idx="48">
                  <c:v>13.680315211925507</c:v>
                </c:pt>
                <c:pt idx="49">
                  <c:v>13.537109089827313</c:v>
                </c:pt>
                <c:pt idx="50">
                  <c:v>14.169433872022319</c:v>
                </c:pt>
                <c:pt idx="51">
                  <c:v>11.957034151454016</c:v>
                </c:pt>
                <c:pt idx="52">
                  <c:v>9.2048173162765714</c:v>
                </c:pt>
                <c:pt idx="53">
                  <c:v>6.8576292092570714</c:v>
                </c:pt>
                <c:pt idx="54">
                  <c:v>8.4329589426466853</c:v>
                </c:pt>
                <c:pt idx="55">
                  <c:v>9.615833211012049</c:v>
                </c:pt>
                <c:pt idx="56">
                  <c:v>12.712357681689229</c:v>
                </c:pt>
                <c:pt idx="57">
                  <c:v>12.924267531519334</c:v>
                </c:pt>
                <c:pt idx="58">
                  <c:v>10.59763790279764</c:v>
                </c:pt>
                <c:pt idx="59">
                  <c:v>10.540947292326003</c:v>
                </c:pt>
                <c:pt idx="60">
                  <c:v>9.5256880609558827</c:v>
                </c:pt>
                <c:pt idx="61">
                  <c:v>10.912786892353479</c:v>
                </c:pt>
                <c:pt idx="62">
                  <c:v>9.8448380276297964</c:v>
                </c:pt>
                <c:pt idx="63">
                  <c:v>8.6137356440251622</c:v>
                </c:pt>
                <c:pt idx="64">
                  <c:v>8.5943908290103685</c:v>
                </c:pt>
                <c:pt idx="65">
                  <c:v>7.9927356582914708</c:v>
                </c:pt>
                <c:pt idx="66">
                  <c:v>7.5139828976388143</c:v>
                </c:pt>
                <c:pt idx="67">
                  <c:v>8.0138516157985134</c:v>
                </c:pt>
                <c:pt idx="68">
                  <c:v>9.5784830838577673</c:v>
                </c:pt>
                <c:pt idx="69">
                  <c:v>10.867775914218539</c:v>
                </c:pt>
                <c:pt idx="70">
                  <c:v>10.168505271623946</c:v>
                </c:pt>
                <c:pt idx="71">
                  <c:v>10.462612721912667</c:v>
                </c:pt>
                <c:pt idx="72">
                  <c:v>9.2420614156352894</c:v>
                </c:pt>
                <c:pt idx="73">
                  <c:v>9.4029007604677712</c:v>
                </c:pt>
                <c:pt idx="74">
                  <c:v>9.0186907189508538</c:v>
                </c:pt>
                <c:pt idx="75">
                  <c:v>9.2382236113054574</c:v>
                </c:pt>
                <c:pt idx="76">
                  <c:v>7.4891601169380513</c:v>
                </c:pt>
                <c:pt idx="77">
                  <c:v>7.3842693724710253</c:v>
                </c:pt>
                <c:pt idx="78">
                  <c:v>7.4313085212376171</c:v>
                </c:pt>
                <c:pt idx="79">
                  <c:v>7.3210086535084304</c:v>
                </c:pt>
                <c:pt idx="80">
                  <c:v>8.3058724262715273</c:v>
                </c:pt>
                <c:pt idx="81">
                  <c:v>7.9309990309273033</c:v>
                </c:pt>
                <c:pt idx="82">
                  <c:v>8.2993314381758907</c:v>
                </c:pt>
                <c:pt idx="83">
                  <c:v>7.0800143959694184</c:v>
                </c:pt>
              </c:numCache>
            </c:numRef>
          </c:val>
        </c:ser>
        <c:dLbls/>
        <c:marker val="1"/>
        <c:axId val="88029824"/>
        <c:axId val="88076672"/>
      </c:lineChart>
      <c:catAx>
        <c:axId val="880298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076672"/>
        <c:crosses val="autoZero"/>
        <c:auto val="1"/>
        <c:lblAlgn val="ctr"/>
        <c:lblOffset val="100"/>
      </c:catAx>
      <c:valAx>
        <c:axId val="88076672"/>
        <c:scaling>
          <c:orientation val="minMax"/>
          <c:min val="4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029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477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833" l="0.70000000000000062" r="0.70000000000000062" t="0.75000000000000833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Annual'!$B$3:$B$23</c:f>
              <c:numCache>
                <c:formatCode>0.00</c:formatCode>
                <c:ptCount val="21"/>
                <c:pt idx="0">
                  <c:v>3.0976725400323115</c:v>
                </c:pt>
                <c:pt idx="1">
                  <c:v>6.938819455738872</c:v>
                </c:pt>
                <c:pt idx="2">
                  <c:v>15.87664490110892</c:v>
                </c:pt>
                <c:pt idx="3">
                  <c:v>-1.075197096224799</c:v>
                </c:pt>
                <c:pt idx="4">
                  <c:v>6.51695228636948</c:v>
                </c:pt>
                <c:pt idx="5">
                  <c:v>10.316368193261892</c:v>
                </c:pt>
                <c:pt idx="6">
                  <c:v>12.71365263348145</c:v>
                </c:pt>
                <c:pt idx="7">
                  <c:v>16.739463228558634</c:v>
                </c:pt>
                <c:pt idx="8">
                  <c:v>-0.26462387979366514</c:v>
                </c:pt>
                <c:pt idx="9">
                  <c:v>-10.227250906016238</c:v>
                </c:pt>
                <c:pt idx="10">
                  <c:v>13.169893758877002</c:v>
                </c:pt>
                <c:pt idx="11">
                  <c:v>18.177135342831619</c:v>
                </c:pt>
                <c:pt idx="12">
                  <c:v>16.256846474999676</c:v>
                </c:pt>
                <c:pt idx="13">
                  <c:v>9.5986695525151369</c:v>
                </c:pt>
                <c:pt idx="14">
                  <c:v>10.248600543251825</c:v>
                </c:pt>
                <c:pt idx="15">
                  <c:v>11.664754428110486</c:v>
                </c:pt>
                <c:pt idx="16">
                  <c:v>3.2265562880581689</c:v>
                </c:pt>
                <c:pt idx="17">
                  <c:v>8.8769375798905177</c:v>
                </c:pt>
                <c:pt idx="18">
                  <c:v>7.1378265827080041</c:v>
                </c:pt>
                <c:pt idx="19">
                  <c:v>7.0067013900898365</c:v>
                </c:pt>
                <c:pt idx="20">
                  <c:v>6.1599757908739363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Annual'!$E$3:$E$23</c:f>
              <c:numCache>
                <c:formatCode>0.00</c:formatCode>
                <c:ptCount val="21"/>
                <c:pt idx="0">
                  <c:v>6.3482957127070181</c:v>
                </c:pt>
                <c:pt idx="1">
                  <c:v>6.7411140542437948</c:v>
                </c:pt>
                <c:pt idx="2">
                  <c:v>9.5110490988162724</c:v>
                </c:pt>
                <c:pt idx="3">
                  <c:v>5.1469273163749465</c:v>
                </c:pt>
                <c:pt idx="4">
                  <c:v>8.8533105105240946</c:v>
                </c:pt>
                <c:pt idx="5">
                  <c:v>8.3198649382487133</c:v>
                </c:pt>
                <c:pt idx="6">
                  <c:v>8.3535670088083336</c:v>
                </c:pt>
                <c:pt idx="7">
                  <c:v>6.0884820605764229</c:v>
                </c:pt>
                <c:pt idx="8">
                  <c:v>7.5465943303347771</c:v>
                </c:pt>
                <c:pt idx="9">
                  <c:v>8.7802413215650468</c:v>
                </c:pt>
                <c:pt idx="10">
                  <c:v>11.112769878742606</c:v>
                </c:pt>
                <c:pt idx="11">
                  <c:v>17.357051136690455</c:v>
                </c:pt>
                <c:pt idx="12">
                  <c:v>14.942930927790583</c:v>
                </c:pt>
                <c:pt idx="13">
                  <c:v>6.2611011349202368</c:v>
                </c:pt>
                <c:pt idx="14">
                  <c:v>10.593606137994872</c:v>
                </c:pt>
                <c:pt idx="15">
                  <c:v>7.0663807336267954</c:v>
                </c:pt>
                <c:pt idx="16">
                  <c:v>8.7705791595235372</c:v>
                </c:pt>
                <c:pt idx="17">
                  <c:v>10.594770693069949</c:v>
                </c:pt>
                <c:pt idx="18">
                  <c:v>8.8063438193453702</c:v>
                </c:pt>
                <c:pt idx="19">
                  <c:v>7.4920236905592947</c:v>
                </c:pt>
                <c:pt idx="20">
                  <c:v>8.4919821227735763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Annual'!$I$3:$I$23</c:f>
              <c:numCache>
                <c:formatCode>0.00</c:formatCode>
                <c:ptCount val="21"/>
                <c:pt idx="0">
                  <c:v>14.928663291384151</c:v>
                </c:pt>
                <c:pt idx="1">
                  <c:v>9.976798429975748</c:v>
                </c:pt>
                <c:pt idx="2">
                  <c:v>10.613522365378898</c:v>
                </c:pt>
                <c:pt idx="3">
                  <c:v>8.1927255628989606</c:v>
                </c:pt>
                <c:pt idx="4">
                  <c:v>9.5517952505522334</c:v>
                </c:pt>
                <c:pt idx="5">
                  <c:v>8.4228101473277306</c:v>
                </c:pt>
                <c:pt idx="6">
                  <c:v>10.112689406371931</c:v>
                </c:pt>
                <c:pt idx="7">
                  <c:v>11.686830457156782</c:v>
                </c:pt>
                <c:pt idx="8">
                  <c:v>11.197897100643118</c:v>
                </c:pt>
                <c:pt idx="9">
                  <c:v>11.795890334732219</c:v>
                </c:pt>
                <c:pt idx="10">
                  <c:v>10.304974879782829</c:v>
                </c:pt>
                <c:pt idx="11">
                  <c:v>12.474955122937237</c:v>
                </c:pt>
                <c:pt idx="12">
                  <c:v>12.422235589911958</c:v>
                </c:pt>
                <c:pt idx="13">
                  <c:v>9.4690028306532952</c:v>
                </c:pt>
                <c:pt idx="14">
                  <c:v>12.148732382252534</c:v>
                </c:pt>
                <c:pt idx="15">
                  <c:v>10.642677896845029</c:v>
                </c:pt>
                <c:pt idx="16">
                  <c:v>8.0286720821862634</c:v>
                </c:pt>
                <c:pt idx="17">
                  <c:v>10.236437728811113</c:v>
                </c:pt>
                <c:pt idx="18">
                  <c:v>9.5160263244059191</c:v>
                </c:pt>
                <c:pt idx="19">
                  <c:v>7.3907862661432473</c:v>
                </c:pt>
                <c:pt idx="20">
                  <c:v>7.7367531402368277</c:v>
                </c:pt>
              </c:numCache>
            </c:numRef>
          </c:val>
        </c:ser>
        <c:dLbls/>
        <c:marker val="1"/>
        <c:axId val="92202112"/>
        <c:axId val="92203648"/>
      </c:lineChart>
      <c:catAx>
        <c:axId val="92202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203648"/>
        <c:crosses val="autoZero"/>
        <c:auto val="1"/>
        <c:lblAlgn val="ctr"/>
        <c:lblOffset val="100"/>
        <c:tickLblSkip val="1"/>
        <c:tickMarkSkip val="1"/>
      </c:catAx>
      <c:valAx>
        <c:axId val="922036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2021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75E-2"/>
          <c:w val="0.75407166123779168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729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Annual'!$B$24</c:f>
              <c:numCache>
                <c:formatCode>0.00</c:formatCode>
                <c:ptCount val="1"/>
                <c:pt idx="0">
                  <c:v>8.1979237661296711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Annual'!$E$24</c:f>
              <c:numCache>
                <c:formatCode>0.00</c:formatCode>
                <c:ptCount val="1"/>
                <c:pt idx="0">
                  <c:v>8.9132850374874639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Annual'!$I$24</c:f>
              <c:numCache>
                <c:formatCode>0.00</c:formatCode>
                <c:ptCount val="1"/>
                <c:pt idx="0">
                  <c:v>10.326232218599431</c:v>
                </c:pt>
              </c:numCache>
            </c:numRef>
          </c:val>
          <c:shape val="cylinder"/>
        </c:ser>
        <c:dLbls/>
        <c:shape val="box"/>
        <c:axId val="92093056"/>
        <c:axId val="92103040"/>
        <c:axId val="0"/>
      </c:bar3DChart>
      <c:catAx>
        <c:axId val="920930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103040"/>
        <c:crosses val="autoZero"/>
        <c:auto val="1"/>
        <c:lblAlgn val="ctr"/>
        <c:lblOffset val="100"/>
        <c:tickLblSkip val="1"/>
        <c:tickMarkSkip val="1"/>
      </c:catAx>
      <c:valAx>
        <c:axId val="921030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09305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9005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8.6178998632810325E-2"/>
          <c:y val="8.6666948785643752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Annual'!$C$3:$C$23</c:f>
              <c:numCache>
                <c:formatCode>0.00</c:formatCode>
                <c:ptCount val="21"/>
                <c:pt idx="0">
                  <c:v>0.38336368603918913</c:v>
                </c:pt>
                <c:pt idx="1">
                  <c:v>5.7631617314328061</c:v>
                </c:pt>
                <c:pt idx="2">
                  <c:v>20.110128197381901</c:v>
                </c:pt>
                <c:pt idx="3">
                  <c:v>-3.2400717237059049</c:v>
                </c:pt>
                <c:pt idx="4">
                  <c:v>5.5372073621779041</c:v>
                </c:pt>
                <c:pt idx="5">
                  <c:v>9.7406475302962026</c:v>
                </c:pt>
                <c:pt idx="6">
                  <c:v>13.885137724294893</c:v>
                </c:pt>
                <c:pt idx="7">
                  <c:v>21.206672683621502</c:v>
                </c:pt>
                <c:pt idx="8">
                  <c:v>-3.3709823486696635</c:v>
                </c:pt>
                <c:pt idx="9">
                  <c:v>-14.485259435615209</c:v>
                </c:pt>
                <c:pt idx="10">
                  <c:v>12.514284719907717</c:v>
                </c:pt>
                <c:pt idx="11">
                  <c:v>16.711190142477051</c:v>
                </c:pt>
                <c:pt idx="12">
                  <c:v>15.312443336032807</c:v>
                </c:pt>
                <c:pt idx="13">
                  <c:v>8.7493969371860043</c:v>
                </c:pt>
                <c:pt idx="14">
                  <c:v>7.0358267049767678</c:v>
                </c:pt>
                <c:pt idx="15">
                  <c:v>11.106729119343107</c:v>
                </c:pt>
                <c:pt idx="16">
                  <c:v>-0.6370112131015162</c:v>
                </c:pt>
                <c:pt idx="17">
                  <c:v>8.5469261172744613</c:v>
                </c:pt>
                <c:pt idx="18">
                  <c:v>9.7162571922356271</c:v>
                </c:pt>
                <c:pt idx="19">
                  <c:v>6.2537823261984187</c:v>
                </c:pt>
                <c:pt idx="20">
                  <c:v>6.051288837498249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Annual'!$D$3:$D$23</c:f>
              <c:numCache>
                <c:formatCode>0.00</c:formatCode>
                <c:ptCount val="21"/>
                <c:pt idx="0">
                  <c:v>10.433580879648613</c:v>
                </c:pt>
                <c:pt idx="1">
                  <c:v>9.827078380392642</c:v>
                </c:pt>
                <c:pt idx="2">
                  <c:v>5.8610196229100415</c:v>
                </c:pt>
                <c:pt idx="3">
                  <c:v>4.7358785022518601</c:v>
                </c:pt>
                <c:pt idx="4">
                  <c:v>8.9465639008252058</c:v>
                </c:pt>
                <c:pt idx="5">
                  <c:v>11.699385803969951</c:v>
                </c:pt>
                <c:pt idx="6">
                  <c:v>9.9488165255429131</c:v>
                </c:pt>
                <c:pt idx="7">
                  <c:v>5.8188900124915337</c:v>
                </c:pt>
                <c:pt idx="8">
                  <c:v>8.4334685406775183</c:v>
                </c:pt>
                <c:pt idx="9">
                  <c:v>0.39760840710849066</c:v>
                </c:pt>
                <c:pt idx="10">
                  <c:v>14.563304675458088</c:v>
                </c:pt>
                <c:pt idx="11">
                  <c:v>21.237084023305243</c:v>
                </c:pt>
                <c:pt idx="12">
                  <c:v>18.154560836757042</c:v>
                </c:pt>
                <c:pt idx="13">
                  <c:v>11.264175650288703</c:v>
                </c:pt>
                <c:pt idx="14">
                  <c:v>16.406757642102971</c:v>
                </c:pt>
                <c:pt idx="15">
                  <c:v>12.648256956361442</c:v>
                </c:pt>
                <c:pt idx="16">
                  <c:v>9.9427927003144898</c:v>
                </c:pt>
                <c:pt idx="17">
                  <c:v>9.3954084698125886</c:v>
                </c:pt>
                <c:pt idx="18">
                  <c:v>3.1183524697717893</c:v>
                </c:pt>
                <c:pt idx="19">
                  <c:v>8.2555134945546378</c:v>
                </c:pt>
                <c:pt idx="20">
                  <c:v>6.3369135795943112</c:v>
                </c:pt>
              </c:numCache>
            </c:numRef>
          </c:val>
        </c:ser>
        <c:dLbls/>
        <c:marker val="1"/>
        <c:axId val="93342336"/>
        <c:axId val="93348224"/>
      </c:lineChart>
      <c:catAx>
        <c:axId val="933423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348224"/>
        <c:crosses val="autoZero"/>
        <c:auto val="1"/>
        <c:lblAlgn val="ctr"/>
        <c:lblOffset val="100"/>
        <c:tickLblSkip val="1"/>
        <c:tickMarkSkip val="1"/>
      </c:catAx>
      <c:valAx>
        <c:axId val="933482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3423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5E-2"/>
          <c:w val="0.75284680249666702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173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Annual'!$F$3:$F$23</c:f>
              <c:numCache>
                <c:formatCode>0.00</c:formatCode>
                <c:ptCount val="21"/>
                <c:pt idx="0">
                  <c:v>6.5283172103662013</c:v>
                </c:pt>
                <c:pt idx="1">
                  <c:v>5.8882575973208677</c:v>
                </c:pt>
                <c:pt idx="2">
                  <c:v>13.272841888915529</c:v>
                </c:pt>
                <c:pt idx="3">
                  <c:v>6.0068337387565505</c:v>
                </c:pt>
                <c:pt idx="4">
                  <c:v>10.184938423293453</c:v>
                </c:pt>
                <c:pt idx="5">
                  <c:v>6.6472217209774174</c:v>
                </c:pt>
                <c:pt idx="6">
                  <c:v>12.250001234576272</c:v>
                </c:pt>
                <c:pt idx="7">
                  <c:v>5.3520584420836688</c:v>
                </c:pt>
                <c:pt idx="8">
                  <c:v>7.0442352805272224</c:v>
                </c:pt>
                <c:pt idx="9">
                  <c:v>7.4926124762573725</c:v>
                </c:pt>
                <c:pt idx="10">
                  <c:v>10.48727900287175</c:v>
                </c:pt>
                <c:pt idx="11">
                  <c:v>14.84698272024054</c:v>
                </c:pt>
                <c:pt idx="12">
                  <c:v>14.725851766056042</c:v>
                </c:pt>
                <c:pt idx="13">
                  <c:v>4.7278530776104599</c:v>
                </c:pt>
                <c:pt idx="14">
                  <c:v>11.542457606932896</c:v>
                </c:pt>
                <c:pt idx="15">
                  <c:v>5.9565575991172661</c:v>
                </c:pt>
                <c:pt idx="16">
                  <c:v>8.1840113535355741</c:v>
                </c:pt>
                <c:pt idx="17">
                  <c:v>10.426174277834653</c:v>
                </c:pt>
                <c:pt idx="18">
                  <c:v>8.8711368083084601</c:v>
                </c:pt>
                <c:pt idx="19">
                  <c:v>7.2968466802454097</c:v>
                </c:pt>
                <c:pt idx="20">
                  <c:v>8.7139711964850459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Annual'!$G$3:$G$23</c:f>
              <c:numCache>
                <c:formatCode>0.00</c:formatCode>
                <c:ptCount val="21"/>
                <c:pt idx="0">
                  <c:v>22.292908141383215</c:v>
                </c:pt>
                <c:pt idx="1">
                  <c:v>9.0431192387839392</c:v>
                </c:pt>
                <c:pt idx="2">
                  <c:v>1.134801798565263</c:v>
                </c:pt>
                <c:pt idx="3">
                  <c:v>15.780635346940681</c:v>
                </c:pt>
                <c:pt idx="4">
                  <c:v>6.786031884732366</c:v>
                </c:pt>
                <c:pt idx="5">
                  <c:v>3.0247017360866049</c:v>
                </c:pt>
                <c:pt idx="6">
                  <c:v>20.862720063408819</c:v>
                </c:pt>
                <c:pt idx="7">
                  <c:v>7.7387932174962151</c:v>
                </c:pt>
                <c:pt idx="8">
                  <c:v>5.1361889266959544</c:v>
                </c:pt>
                <c:pt idx="9">
                  <c:v>11.470189447809373</c:v>
                </c:pt>
                <c:pt idx="10">
                  <c:v>11.479251528267865</c:v>
                </c:pt>
                <c:pt idx="11">
                  <c:v>11.585703965643649</c:v>
                </c:pt>
                <c:pt idx="12">
                  <c:v>12.872206176507687</c:v>
                </c:pt>
                <c:pt idx="13">
                  <c:v>10.615483346018245</c:v>
                </c:pt>
                <c:pt idx="14">
                  <c:v>9.0997401947868095</c:v>
                </c:pt>
                <c:pt idx="15">
                  <c:v>17.507167831974261</c:v>
                </c:pt>
                <c:pt idx="16">
                  <c:v>16.3102000553131</c:v>
                </c:pt>
                <c:pt idx="17">
                  <c:v>10.937242870953934</c:v>
                </c:pt>
                <c:pt idx="18">
                  <c:v>7.4023146217808371</c:v>
                </c:pt>
                <c:pt idx="19">
                  <c:v>8.7009343318293304</c:v>
                </c:pt>
                <c:pt idx="20">
                  <c:v>8.3870207409826065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Annual'!$H$3:$H$23</c:f>
              <c:numCache>
                <c:formatCode>0.00</c:formatCode>
                <c:ptCount val="21"/>
                <c:pt idx="0">
                  <c:v>0.78523022759590544</c:v>
                </c:pt>
                <c:pt idx="1">
                  <c:v>9.9750710939159912</c:v>
                </c:pt>
                <c:pt idx="2">
                  <c:v>-4.7551561642717708</c:v>
                </c:pt>
                <c:pt idx="3">
                  <c:v>-3.5956476786540397</c:v>
                </c:pt>
                <c:pt idx="4">
                  <c:v>1.8041633333212161</c:v>
                </c:pt>
                <c:pt idx="5">
                  <c:v>21.727265816345064</c:v>
                </c:pt>
                <c:pt idx="6">
                  <c:v>-18.904449174301607</c:v>
                </c:pt>
                <c:pt idx="7">
                  <c:v>10.892923532955864</c:v>
                </c:pt>
                <c:pt idx="8">
                  <c:v>12.72374976964657</c:v>
                </c:pt>
                <c:pt idx="9">
                  <c:v>16.459156541563051</c:v>
                </c:pt>
                <c:pt idx="10">
                  <c:v>15.024573710933403</c:v>
                </c:pt>
                <c:pt idx="11">
                  <c:v>36.111481951094191</c:v>
                </c:pt>
                <c:pt idx="12">
                  <c:v>16.960531776075506</c:v>
                </c:pt>
                <c:pt idx="13">
                  <c:v>12.507291452071929</c:v>
                </c:pt>
                <c:pt idx="14">
                  <c:v>6.5771991936460106</c:v>
                </c:pt>
                <c:pt idx="15">
                  <c:v>8.4790360724637992</c:v>
                </c:pt>
                <c:pt idx="16">
                  <c:v>8.3753963629376411</c:v>
                </c:pt>
                <c:pt idx="17">
                  <c:v>11.268951334523452</c:v>
                </c:pt>
                <c:pt idx="18">
                  <c:v>9.1466229830132093</c:v>
                </c:pt>
                <c:pt idx="19">
                  <c:v>7.8911014800823747</c:v>
                </c:pt>
                <c:pt idx="20">
                  <c:v>7.4579655826769633</c:v>
                </c:pt>
              </c:numCache>
            </c:numRef>
          </c:val>
        </c:ser>
        <c:dLbls/>
        <c:marker val="1"/>
        <c:axId val="93375488"/>
        <c:axId val="92214016"/>
      </c:lineChart>
      <c:catAx>
        <c:axId val="933754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2214016"/>
        <c:crosses val="autoZero"/>
        <c:auto val="1"/>
        <c:lblAlgn val="ctr"/>
        <c:lblOffset val="100"/>
        <c:tickLblSkip val="1"/>
        <c:tickMarkSkip val="1"/>
      </c:catAx>
      <c:valAx>
        <c:axId val="922140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3754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39917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Annual'!$J$3:$J$23</c:f>
              <c:numCache>
                <c:formatCode>0.00</c:formatCode>
                <c:ptCount val="21"/>
                <c:pt idx="0">
                  <c:v>7.1739610933328493</c:v>
                </c:pt>
                <c:pt idx="1">
                  <c:v>9.8392353738016034</c:v>
                </c:pt>
                <c:pt idx="2">
                  <c:v>8.8593546508811816</c:v>
                </c:pt>
                <c:pt idx="3">
                  <c:v>17.920496354298347</c:v>
                </c:pt>
                <c:pt idx="4">
                  <c:v>13.359373684865016</c:v>
                </c:pt>
                <c:pt idx="5">
                  <c:v>6.6679455938552081</c:v>
                </c:pt>
                <c:pt idx="6">
                  <c:v>8.1333194302492782</c:v>
                </c:pt>
                <c:pt idx="7">
                  <c:v>11.699044058792026</c:v>
                </c:pt>
                <c:pt idx="8">
                  <c:v>12.220148286300198</c:v>
                </c:pt>
                <c:pt idx="9">
                  <c:v>9.1689946828604576</c:v>
                </c:pt>
                <c:pt idx="10">
                  <c:v>13.668669629226638</c:v>
                </c:pt>
                <c:pt idx="11">
                  <c:v>9.2628145898074159</c:v>
                </c:pt>
                <c:pt idx="12">
                  <c:v>11.004627275672719</c:v>
                </c:pt>
                <c:pt idx="13">
                  <c:v>7.4783462018028004</c:v>
                </c:pt>
                <c:pt idx="14">
                  <c:v>10.317237613425506</c:v>
                </c:pt>
                <c:pt idx="15">
                  <c:v>11.190562867262029</c:v>
                </c:pt>
                <c:pt idx="16">
                  <c:v>8.3657424425866775</c:v>
                </c:pt>
                <c:pt idx="17">
                  <c:v>10.44585528672145</c:v>
                </c:pt>
                <c:pt idx="18">
                  <c:v>9.0859401667538684</c:v>
                </c:pt>
                <c:pt idx="19">
                  <c:v>7.1518356169917325</c:v>
                </c:pt>
                <c:pt idx="20">
                  <c:v>7.6588394770238839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Annual'!$K$3:$K$23</c:f>
              <c:numCache>
                <c:formatCode>0.00</c:formatCode>
                <c:ptCount val="21"/>
                <c:pt idx="0">
                  <c:v>11.887951720127655</c:v>
                </c:pt>
                <c:pt idx="1">
                  <c:v>6.8981037545217383</c:v>
                </c:pt>
                <c:pt idx="2">
                  <c:v>7.1311765548627895</c:v>
                </c:pt>
                <c:pt idx="3">
                  <c:v>2.9407705540266389</c:v>
                </c:pt>
                <c:pt idx="4">
                  <c:v>6.2069756221616066</c:v>
                </c:pt>
                <c:pt idx="5">
                  <c:v>6.7179399104928814</c:v>
                </c:pt>
                <c:pt idx="6">
                  <c:v>4.2940401830293835</c:v>
                </c:pt>
                <c:pt idx="7">
                  <c:v>11.88213110794805</c:v>
                </c:pt>
                <c:pt idx="8">
                  <c:v>10.145421430031147</c:v>
                </c:pt>
                <c:pt idx="9">
                  <c:v>9.9356859152860846</c:v>
                </c:pt>
                <c:pt idx="10">
                  <c:v>9.8650120448031178</c:v>
                </c:pt>
                <c:pt idx="11">
                  <c:v>9.8613916268263626</c:v>
                </c:pt>
                <c:pt idx="12">
                  <c:v>7.4328828626739858</c:v>
                </c:pt>
                <c:pt idx="13">
                  <c:v>5.1056790312284068</c:v>
                </c:pt>
                <c:pt idx="14">
                  <c:v>9.1192206135693326</c:v>
                </c:pt>
                <c:pt idx="15">
                  <c:v>10.489315084402932</c:v>
                </c:pt>
                <c:pt idx="16">
                  <c:v>7.8079421321940039</c:v>
                </c:pt>
                <c:pt idx="17">
                  <c:v>13.476562360886666</c:v>
                </c:pt>
                <c:pt idx="18">
                  <c:v>9.2406238982484652</c:v>
                </c:pt>
                <c:pt idx="19">
                  <c:v>7.8686662745537692</c:v>
                </c:pt>
                <c:pt idx="20">
                  <c:v>7.6975178664730635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Annual'!$L$3:$L$23</c:f>
              <c:numCache>
                <c:formatCode>0.00</c:formatCode>
                <c:ptCount val="21"/>
                <c:pt idx="0">
                  <c:v>12.900829146885803</c:v>
                </c:pt>
                <c:pt idx="1">
                  <c:v>15.366837143929995</c:v>
                </c:pt>
                <c:pt idx="2">
                  <c:v>18.918640777287898</c:v>
                </c:pt>
                <c:pt idx="3">
                  <c:v>13.23462879500136</c:v>
                </c:pt>
                <c:pt idx="4">
                  <c:v>9.6000164131124688</c:v>
                </c:pt>
                <c:pt idx="5">
                  <c:v>11.593822569241828</c:v>
                </c:pt>
                <c:pt idx="6">
                  <c:v>15.652200815405223</c:v>
                </c:pt>
                <c:pt idx="7">
                  <c:v>14.64154168877366</c:v>
                </c:pt>
                <c:pt idx="8">
                  <c:v>16.24000870147843</c:v>
                </c:pt>
                <c:pt idx="9">
                  <c:v>21.90618624111519</c:v>
                </c:pt>
                <c:pt idx="10">
                  <c:v>12.212059993715286</c:v>
                </c:pt>
                <c:pt idx="11">
                  <c:v>17.195989393790903</c:v>
                </c:pt>
                <c:pt idx="12">
                  <c:v>12.486825565825221</c:v>
                </c:pt>
                <c:pt idx="13">
                  <c:v>2.7190918259204753</c:v>
                </c:pt>
                <c:pt idx="14">
                  <c:v>12.113538214129282</c:v>
                </c:pt>
                <c:pt idx="15">
                  <c:v>11.221045028837997</c:v>
                </c:pt>
                <c:pt idx="16">
                  <c:v>7.7813631449446561</c:v>
                </c:pt>
                <c:pt idx="17">
                  <c:v>9.7929615169963515</c:v>
                </c:pt>
                <c:pt idx="18">
                  <c:v>10.175625920467786</c:v>
                </c:pt>
                <c:pt idx="19">
                  <c:v>9.1167553229701817</c:v>
                </c:pt>
                <c:pt idx="20">
                  <c:v>8.6028362078038967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Annual'!$M$3:$M$23</c:f>
              <c:numCache>
                <c:formatCode>0.00</c:formatCode>
                <c:ptCount val="21"/>
                <c:pt idx="0">
                  <c:v>12.011047331974009</c:v>
                </c:pt>
                <c:pt idx="1">
                  <c:v>14.827188603906624</c:v>
                </c:pt>
                <c:pt idx="2">
                  <c:v>9.5365240158837263</c:v>
                </c:pt>
                <c:pt idx="3">
                  <c:v>11.948092965768584</c:v>
                </c:pt>
                <c:pt idx="4">
                  <c:v>15.057638510259839</c:v>
                </c:pt>
                <c:pt idx="5">
                  <c:v>9.7957834705536122</c:v>
                </c:pt>
                <c:pt idx="6">
                  <c:v>14.172059723911307</c:v>
                </c:pt>
                <c:pt idx="7">
                  <c:v>11.074291092626384</c:v>
                </c:pt>
                <c:pt idx="8">
                  <c:v>8.7789097818469983</c:v>
                </c:pt>
                <c:pt idx="9">
                  <c:v>9.6780722393188476</c:v>
                </c:pt>
                <c:pt idx="10">
                  <c:v>9.0492674782235945</c:v>
                </c:pt>
                <c:pt idx="11">
                  <c:v>12.765670091004944</c:v>
                </c:pt>
                <c:pt idx="12">
                  <c:v>8.1638061138082136</c:v>
                </c:pt>
                <c:pt idx="13">
                  <c:v>5.9532512487397726</c:v>
                </c:pt>
                <c:pt idx="14">
                  <c:v>6.3233273384212518</c:v>
                </c:pt>
                <c:pt idx="15">
                  <c:v>8.4461164755775968</c:v>
                </c:pt>
                <c:pt idx="16">
                  <c:v>7.6179980123775959</c:v>
                </c:pt>
                <c:pt idx="17">
                  <c:v>7.4552883767232503</c:v>
                </c:pt>
                <c:pt idx="18">
                  <c:v>8.0086408620832241</c:v>
                </c:pt>
                <c:pt idx="19">
                  <c:v>7.5794900606145532</c:v>
                </c:pt>
                <c:pt idx="20">
                  <c:v>7.5358479801183815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Annual'!$N$3:$N$23</c:f>
              <c:numCache>
                <c:formatCode>0.00</c:formatCode>
                <c:ptCount val="21"/>
                <c:pt idx="0">
                  <c:v>21.991777163931925</c:v>
                </c:pt>
                <c:pt idx="1">
                  <c:v>8.177399982040221</c:v>
                </c:pt>
                <c:pt idx="2">
                  <c:v>10.260010505514384</c:v>
                </c:pt>
                <c:pt idx="3">
                  <c:v>2.8685022517288603</c:v>
                </c:pt>
                <c:pt idx="4">
                  <c:v>7.1294793531383434</c:v>
                </c:pt>
                <c:pt idx="5">
                  <c:v>8.2317516048119135</c:v>
                </c:pt>
                <c:pt idx="6">
                  <c:v>9.6149630520246046</c:v>
                </c:pt>
                <c:pt idx="7">
                  <c:v>10.43909543624533</c:v>
                </c:pt>
                <c:pt idx="8">
                  <c:v>9.4861649590815968</c:v>
                </c:pt>
                <c:pt idx="9">
                  <c:v>9.5132801379798426</c:v>
                </c:pt>
                <c:pt idx="10">
                  <c:v>7.9766522849486616</c:v>
                </c:pt>
                <c:pt idx="11">
                  <c:v>12.445116128138354</c:v>
                </c:pt>
                <c:pt idx="12">
                  <c:v>16.731118586427851</c:v>
                </c:pt>
                <c:pt idx="13">
                  <c:v>17.407446235320975</c:v>
                </c:pt>
                <c:pt idx="14">
                  <c:v>15.874073289296728</c:v>
                </c:pt>
                <c:pt idx="15">
                  <c:v>10.76910631134237</c:v>
                </c:pt>
                <c:pt idx="16">
                  <c:v>8.1791836283287722</c:v>
                </c:pt>
                <c:pt idx="17">
                  <c:v>10.169644929040164</c:v>
                </c:pt>
                <c:pt idx="18">
                  <c:v>9.8815185214734811</c:v>
                </c:pt>
                <c:pt idx="19">
                  <c:v>6.4232468600738803</c:v>
                </c:pt>
                <c:pt idx="20">
                  <c:v>7.3868354865218073</c:v>
                </c:pt>
              </c:numCache>
            </c:numRef>
          </c:val>
        </c:ser>
        <c:dLbls/>
        <c:marker val="1"/>
        <c:axId val="93395584"/>
        <c:axId val="93413760"/>
      </c:lineChart>
      <c:catAx>
        <c:axId val="933955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413760"/>
        <c:crosses val="autoZero"/>
        <c:auto val="1"/>
        <c:lblAlgn val="ctr"/>
        <c:lblOffset val="100"/>
        <c:tickLblSkip val="1"/>
        <c:tickMarkSkip val="1"/>
      </c:catAx>
      <c:valAx>
        <c:axId val="934137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3955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85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588E-2"/>
          <c:y val="2.5555555555555581E-2"/>
          <c:w val="0.91219657043408664"/>
          <c:h val="0.870002832040485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Annual'!$C$24</c:f>
              <c:numCache>
                <c:formatCode>0.00</c:formatCode>
                <c:ptCount val="1"/>
                <c:pt idx="0">
                  <c:v>7.4710056965372527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Annual'!$D$24</c:f>
              <c:numCache>
                <c:formatCode>0.00</c:formatCode>
                <c:ptCount val="1"/>
                <c:pt idx="0">
                  <c:v>9.8774005273400061</c:v>
                </c:pt>
              </c:numCache>
            </c:numRef>
          </c:val>
          <c:shape val="cylinder"/>
        </c:ser>
        <c:dLbls/>
        <c:shape val="box"/>
        <c:axId val="93423488"/>
        <c:axId val="93425024"/>
        <c:axId val="0"/>
      </c:bar3DChart>
      <c:catAx>
        <c:axId val="934234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425024"/>
        <c:crosses val="autoZero"/>
        <c:auto val="1"/>
        <c:lblAlgn val="ctr"/>
        <c:lblOffset val="100"/>
        <c:tickLblSkip val="1"/>
        <c:tickMarkSkip val="1"/>
      </c:catAx>
      <c:valAx>
        <c:axId val="934250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42348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411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5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Annual'!$F$24</c:f>
              <c:numCache>
                <c:formatCode>0.00</c:formatCode>
                <c:ptCount val="1"/>
                <c:pt idx="0">
                  <c:v>8.8784019096339346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Annual'!$G$24</c:f>
              <c:numCache>
                <c:formatCode>0.00</c:formatCode>
                <c:ptCount val="1"/>
                <c:pt idx="0">
                  <c:v>10.865112165045749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Annual'!$H$24</c:f>
              <c:numCache>
                <c:formatCode>0.00</c:formatCode>
                <c:ptCount val="1"/>
                <c:pt idx="0">
                  <c:v>8.9005932951254625</c:v>
                </c:pt>
              </c:numCache>
            </c:numRef>
          </c:val>
          <c:shape val="cylinder"/>
        </c:ser>
        <c:dLbls/>
        <c:shape val="box"/>
        <c:axId val="93747072"/>
        <c:axId val="93748608"/>
        <c:axId val="0"/>
      </c:bar3DChart>
      <c:catAx>
        <c:axId val="937470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748608"/>
        <c:crosses val="autoZero"/>
        <c:auto val="1"/>
        <c:lblAlgn val="ctr"/>
        <c:lblOffset val="100"/>
        <c:tickLblSkip val="1"/>
        <c:tickMarkSkip val="1"/>
      </c:catAx>
      <c:valAx>
        <c:axId val="93748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374707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12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483"/>
          <c:h val="0.8704333057018582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Annual'!$J$24</c:f>
              <c:numCache>
                <c:formatCode>0.00</c:formatCode>
                <c:ptCount val="1"/>
                <c:pt idx="0">
                  <c:v>10.032016398881471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Annual'!$K$24</c:f>
              <c:numCache>
                <c:formatCode>0.00</c:formatCode>
                <c:ptCount val="1"/>
                <c:pt idx="0">
                  <c:v>8.3811909784927661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Annual'!$L$24</c:f>
              <c:numCache>
                <c:formatCode>0.00</c:formatCode>
                <c:ptCount val="1"/>
                <c:pt idx="0">
                  <c:v>12.546324020363521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Annual'!$M$24</c:f>
              <c:numCache>
                <c:formatCode>0.00</c:formatCode>
                <c:ptCount val="1"/>
                <c:pt idx="0">
                  <c:v>9.7989672273210608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Annual'!$N$24</c:f>
              <c:numCache>
                <c:formatCode>0.00</c:formatCode>
                <c:ptCount val="1"/>
                <c:pt idx="0">
                  <c:v>10.521731747971907</c:v>
                </c:pt>
              </c:numCache>
            </c:numRef>
          </c:val>
          <c:shape val="cylinder"/>
        </c:ser>
        <c:dLbls/>
        <c:shape val="box"/>
        <c:axId val="94941568"/>
        <c:axId val="94943104"/>
        <c:axId val="0"/>
      </c:bar3DChart>
      <c:catAx>
        <c:axId val="949415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943104"/>
        <c:crosses val="autoZero"/>
        <c:auto val="1"/>
        <c:lblAlgn val="ctr"/>
        <c:lblOffset val="100"/>
        <c:tickLblSkip val="1"/>
        <c:tickMarkSkip val="1"/>
      </c:catAx>
      <c:valAx>
        <c:axId val="949431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94156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5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Annualised'!$B$3:$B$86</c:f>
              <c:numCache>
                <c:formatCode>0.00</c:formatCode>
                <c:ptCount val="84"/>
                <c:pt idx="0">
                  <c:v>4.3516075370135336</c:v>
                </c:pt>
                <c:pt idx="1">
                  <c:v>3.0743159254202816</c:v>
                </c:pt>
                <c:pt idx="2">
                  <c:v>2.4952224906269236</c:v>
                </c:pt>
                <c:pt idx="3">
                  <c:v>2.5357530747609704</c:v>
                </c:pt>
                <c:pt idx="4">
                  <c:v>6.7625847087871183</c:v>
                </c:pt>
                <c:pt idx="5">
                  <c:v>6.7340617423556948</c:v>
                </c:pt>
                <c:pt idx="6">
                  <c:v>7.1024292534190749</c:v>
                </c:pt>
                <c:pt idx="7">
                  <c:v>7.1532383374300235</c:v>
                </c:pt>
                <c:pt idx="8">
                  <c:v>16.27045792681103</c:v>
                </c:pt>
                <c:pt idx="9">
                  <c:v>16.378862424115855</c:v>
                </c:pt>
                <c:pt idx="10">
                  <c:v>15.427196130302463</c:v>
                </c:pt>
                <c:pt idx="11">
                  <c:v>15.441963798362135</c:v>
                </c:pt>
                <c:pt idx="12">
                  <c:v>-0.4401868746548106</c:v>
                </c:pt>
                <c:pt idx="13">
                  <c:v>0.31592610197594168</c:v>
                </c:pt>
                <c:pt idx="14">
                  <c:v>-1.2284541488598273</c:v>
                </c:pt>
                <c:pt idx="15">
                  <c:v>-2.9843572552062017</c:v>
                </c:pt>
                <c:pt idx="16">
                  <c:v>5.7335795127627236</c:v>
                </c:pt>
                <c:pt idx="17">
                  <c:v>6.2176733978601089</c:v>
                </c:pt>
                <c:pt idx="18">
                  <c:v>6.6132988211163148</c:v>
                </c:pt>
                <c:pt idx="19">
                  <c:v>7.5299859006212184</c:v>
                </c:pt>
                <c:pt idx="20">
                  <c:v>11.228570353993883</c:v>
                </c:pt>
                <c:pt idx="21">
                  <c:v>10.271982146621342</c:v>
                </c:pt>
                <c:pt idx="22">
                  <c:v>9.7300194648117575</c:v>
                </c:pt>
                <c:pt idx="23">
                  <c:v>10.069556686849438</c:v>
                </c:pt>
                <c:pt idx="24">
                  <c:v>6.3423775799744977</c:v>
                </c:pt>
                <c:pt idx="25">
                  <c:v>12.843307277255663</c:v>
                </c:pt>
                <c:pt idx="26">
                  <c:v>16.862705303921199</c:v>
                </c:pt>
                <c:pt idx="27">
                  <c:v>14.660149611481394</c:v>
                </c:pt>
                <c:pt idx="28">
                  <c:v>21.839907118524213</c:v>
                </c:pt>
                <c:pt idx="29">
                  <c:v>16.48676123342597</c:v>
                </c:pt>
                <c:pt idx="30">
                  <c:v>14.611268482361067</c:v>
                </c:pt>
                <c:pt idx="31">
                  <c:v>14.498945251269934</c:v>
                </c:pt>
                <c:pt idx="32">
                  <c:v>1.0675008916597242</c:v>
                </c:pt>
                <c:pt idx="33">
                  <c:v>-0.38796954063228989</c:v>
                </c:pt>
                <c:pt idx="34">
                  <c:v>-0.90304273536229662</c:v>
                </c:pt>
                <c:pt idx="35">
                  <c:v>-0.77652225987727319</c:v>
                </c:pt>
                <c:pt idx="36">
                  <c:v>-11.859672513618586</c:v>
                </c:pt>
                <c:pt idx="37">
                  <c:v>-11.546540402211125</c:v>
                </c:pt>
                <c:pt idx="38">
                  <c:v>-8.7700879625610622</c:v>
                </c:pt>
                <c:pt idx="39">
                  <c:v>-8.7226639876114298</c:v>
                </c:pt>
                <c:pt idx="40">
                  <c:v>12.930935352188808</c:v>
                </c:pt>
                <c:pt idx="41">
                  <c:v>12.524809566681268</c:v>
                </c:pt>
                <c:pt idx="42">
                  <c:v>12.298876301479778</c:v>
                </c:pt>
                <c:pt idx="43">
                  <c:v>14.998722409258786</c:v>
                </c:pt>
                <c:pt idx="44">
                  <c:v>18.26705569110301</c:v>
                </c:pt>
                <c:pt idx="45">
                  <c:v>17.994035790249558</c:v>
                </c:pt>
                <c:pt idx="46">
                  <c:v>17.96241114702012</c:v>
                </c:pt>
                <c:pt idx="47">
                  <c:v>18.499383474797497</c:v>
                </c:pt>
                <c:pt idx="48">
                  <c:v>18.734763897758512</c:v>
                </c:pt>
                <c:pt idx="49">
                  <c:v>15.389623492946248</c:v>
                </c:pt>
                <c:pt idx="50">
                  <c:v>14.657150358923369</c:v>
                </c:pt>
                <c:pt idx="51">
                  <c:v>16.411873288689353</c:v>
                </c:pt>
                <c:pt idx="52">
                  <c:v>12.016134488095698</c:v>
                </c:pt>
                <c:pt idx="53">
                  <c:v>10.650190719984016</c:v>
                </c:pt>
                <c:pt idx="54">
                  <c:v>9.3140419960616985</c:v>
                </c:pt>
                <c:pt idx="55">
                  <c:v>6.4765872704430265</c:v>
                </c:pt>
                <c:pt idx="56">
                  <c:v>9.7800457441225568</c:v>
                </c:pt>
                <c:pt idx="57">
                  <c:v>11.058463272366161</c:v>
                </c:pt>
                <c:pt idx="58">
                  <c:v>11.093881415077087</c:v>
                </c:pt>
                <c:pt idx="59">
                  <c:v>9.0052769299301421</c:v>
                </c:pt>
                <c:pt idx="60">
                  <c:v>10.248102329433124</c:v>
                </c:pt>
                <c:pt idx="61">
                  <c:v>11.673247707021561</c:v>
                </c:pt>
                <c:pt idx="62">
                  <c:v>9.7027669244065287</c:v>
                </c:pt>
                <c:pt idx="63">
                  <c:v>13.279518640464188</c:v>
                </c:pt>
                <c:pt idx="64">
                  <c:v>3.2516628548790005</c:v>
                </c:pt>
                <c:pt idx="65">
                  <c:v>3.1409889184198647</c:v>
                </c:pt>
                <c:pt idx="66">
                  <c:v>3.5421395043593531</c:v>
                </c:pt>
                <c:pt idx="67">
                  <c:v>4.7320394757134192</c:v>
                </c:pt>
                <c:pt idx="68">
                  <c:v>7.5533555041485023</c:v>
                </c:pt>
                <c:pt idx="69">
                  <c:v>10.117501615948752</c:v>
                </c:pt>
                <c:pt idx="70">
                  <c:v>9.2012535930457489</c:v>
                </c:pt>
                <c:pt idx="71">
                  <c:v>8.5895038875949776</c:v>
                </c:pt>
                <c:pt idx="72">
                  <c:v>3.923808089571359</c:v>
                </c:pt>
                <c:pt idx="73">
                  <c:v>5.0255017942352778</c:v>
                </c:pt>
                <c:pt idx="74">
                  <c:v>10.098746443592493</c:v>
                </c:pt>
                <c:pt idx="75">
                  <c:v>9.4508391812286341</c:v>
                </c:pt>
                <c:pt idx="76">
                  <c:v>7.759329017006678</c:v>
                </c:pt>
                <c:pt idx="77">
                  <c:v>6.8764138638672163</c:v>
                </c:pt>
                <c:pt idx="78">
                  <c:v>6.6789195529007666</c:v>
                </c:pt>
                <c:pt idx="79">
                  <c:v>6.7722414690348014</c:v>
                </c:pt>
                <c:pt idx="80">
                  <c:v>5.8245898246488101</c:v>
                </c:pt>
                <c:pt idx="81">
                  <c:v>6.2019897000013824</c:v>
                </c:pt>
                <c:pt idx="82">
                  <c:v>6.1237554294215641</c:v>
                </c:pt>
                <c:pt idx="83">
                  <c:v>6.4650811441006262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Annualised'!$E$3:$E$86</c:f>
              <c:numCache>
                <c:formatCode>0.00</c:formatCode>
                <c:ptCount val="84"/>
                <c:pt idx="0">
                  <c:v>8.3637232019338068</c:v>
                </c:pt>
                <c:pt idx="1">
                  <c:v>7.1283804016167105</c:v>
                </c:pt>
                <c:pt idx="2">
                  <c:v>7.1484087115019923</c:v>
                </c:pt>
                <c:pt idx="3">
                  <c:v>3.3312844191165416</c:v>
                </c:pt>
                <c:pt idx="4">
                  <c:v>5.2284482456962262</c:v>
                </c:pt>
                <c:pt idx="5">
                  <c:v>7.9846419888952633</c:v>
                </c:pt>
                <c:pt idx="6">
                  <c:v>6.3823105694294213</c:v>
                </c:pt>
                <c:pt idx="7">
                  <c:v>7.2993536508210433</c:v>
                </c:pt>
                <c:pt idx="8">
                  <c:v>8.9950840619565167</c:v>
                </c:pt>
                <c:pt idx="9">
                  <c:v>9.6274861614126923</c:v>
                </c:pt>
                <c:pt idx="10">
                  <c:v>8.9326323676660664</c:v>
                </c:pt>
                <c:pt idx="11">
                  <c:v>10.370225237107121</c:v>
                </c:pt>
                <c:pt idx="12">
                  <c:v>6.4083954455147234</c:v>
                </c:pt>
                <c:pt idx="13">
                  <c:v>5.0056455366804267</c:v>
                </c:pt>
                <c:pt idx="14">
                  <c:v>4.0102175999227176</c:v>
                </c:pt>
                <c:pt idx="15">
                  <c:v>5.2297004231080528</c:v>
                </c:pt>
                <c:pt idx="16">
                  <c:v>7.9370341600689089</c:v>
                </c:pt>
                <c:pt idx="17">
                  <c:v>9.2325562680809306</c:v>
                </c:pt>
                <c:pt idx="18">
                  <c:v>10.005881156918671</c:v>
                </c:pt>
                <c:pt idx="19">
                  <c:v>8.2831398965508178</c:v>
                </c:pt>
                <c:pt idx="20">
                  <c:v>9.5134571534762582</c:v>
                </c:pt>
                <c:pt idx="21">
                  <c:v>8.177330649686624</c:v>
                </c:pt>
                <c:pt idx="22">
                  <c:v>7.6201117103824476</c:v>
                </c:pt>
                <c:pt idx="23">
                  <c:v>8.0655503346666926</c:v>
                </c:pt>
                <c:pt idx="24">
                  <c:v>6.2116630890064801</c:v>
                </c:pt>
                <c:pt idx="25">
                  <c:v>9.1169971877627649</c:v>
                </c:pt>
                <c:pt idx="26">
                  <c:v>9.3114849266248392</c:v>
                </c:pt>
                <c:pt idx="27">
                  <c:v>8.6622901735229263</c:v>
                </c:pt>
                <c:pt idx="28">
                  <c:v>8.231027917313277</c:v>
                </c:pt>
                <c:pt idx="29">
                  <c:v>5.9401854169729535</c:v>
                </c:pt>
                <c:pt idx="30">
                  <c:v>4.828786057639733</c:v>
                </c:pt>
                <c:pt idx="31">
                  <c:v>5.5614442617767263</c:v>
                </c:pt>
                <c:pt idx="32">
                  <c:v>6.4232749740124815</c:v>
                </c:pt>
                <c:pt idx="33">
                  <c:v>8.0988134306122657</c:v>
                </c:pt>
                <c:pt idx="34">
                  <c:v>7.9371176597721149</c:v>
                </c:pt>
                <c:pt idx="35">
                  <c:v>7.6748408769215679</c:v>
                </c:pt>
                <c:pt idx="36">
                  <c:v>8.6983559380614004</c:v>
                </c:pt>
                <c:pt idx="37">
                  <c:v>8.1704867096569931</c:v>
                </c:pt>
                <c:pt idx="38">
                  <c:v>8.4102100515124238</c:v>
                </c:pt>
                <c:pt idx="39">
                  <c:v>9.7181040033402368</c:v>
                </c:pt>
                <c:pt idx="40">
                  <c:v>9.28296628900803</c:v>
                </c:pt>
                <c:pt idx="41">
                  <c:v>11.186888249871538</c:v>
                </c:pt>
                <c:pt idx="42">
                  <c:v>11.233375259297736</c:v>
                </c:pt>
                <c:pt idx="43">
                  <c:v>12.475609781389725</c:v>
                </c:pt>
                <c:pt idx="44">
                  <c:v>14.72380452438323</c:v>
                </c:pt>
                <c:pt idx="45">
                  <c:v>16.847345433083273</c:v>
                </c:pt>
                <c:pt idx="46">
                  <c:v>18.187222564508581</c:v>
                </c:pt>
                <c:pt idx="47">
                  <c:v>19.213893978871248</c:v>
                </c:pt>
                <c:pt idx="48">
                  <c:v>14.763839831949207</c:v>
                </c:pt>
                <c:pt idx="49">
                  <c:v>15.029199032013995</c:v>
                </c:pt>
                <c:pt idx="50">
                  <c:v>16.181134389325059</c:v>
                </c:pt>
                <c:pt idx="51">
                  <c:v>13.9374466671566</c:v>
                </c:pt>
                <c:pt idx="52">
                  <c:v>6.5741427258044913</c:v>
                </c:pt>
                <c:pt idx="53">
                  <c:v>3.8677950027912105</c:v>
                </c:pt>
                <c:pt idx="54">
                  <c:v>6.6395130390680954</c:v>
                </c:pt>
                <c:pt idx="55">
                  <c:v>7.7141084128376187</c:v>
                </c:pt>
                <c:pt idx="56">
                  <c:v>11.120406375399915</c:v>
                </c:pt>
                <c:pt idx="57">
                  <c:v>12.477910724209346</c:v>
                </c:pt>
                <c:pt idx="58">
                  <c:v>8.6734564888031844</c:v>
                </c:pt>
                <c:pt idx="59">
                  <c:v>10.318641277000749</c:v>
                </c:pt>
                <c:pt idx="60">
                  <c:v>9.0287336372851268</c:v>
                </c:pt>
                <c:pt idx="61">
                  <c:v>6.7285266025820869</c:v>
                </c:pt>
                <c:pt idx="62">
                  <c:v>6.4009444341922901</c:v>
                </c:pt>
                <c:pt idx="63">
                  <c:v>6.3941912632018623</c:v>
                </c:pt>
                <c:pt idx="64">
                  <c:v>8.2197577152161934</c:v>
                </c:pt>
                <c:pt idx="65">
                  <c:v>8.9973096332924669</c:v>
                </c:pt>
                <c:pt idx="66">
                  <c:v>8.9098189000063392</c:v>
                </c:pt>
                <c:pt idx="67">
                  <c:v>8.8869862859410436</c:v>
                </c:pt>
                <c:pt idx="68">
                  <c:v>10.219006459909311</c:v>
                </c:pt>
                <c:pt idx="69">
                  <c:v>12.069603352870251</c:v>
                </c:pt>
                <c:pt idx="70">
                  <c:v>10.63331216413853</c:v>
                </c:pt>
                <c:pt idx="71">
                  <c:v>9.6241205872385471</c:v>
                </c:pt>
                <c:pt idx="72">
                  <c:v>8.7010851128476947</c:v>
                </c:pt>
                <c:pt idx="73">
                  <c:v>8.8635785511172802</c:v>
                </c:pt>
                <c:pt idx="74">
                  <c:v>8.2789675245084346</c:v>
                </c:pt>
                <c:pt idx="75">
                  <c:v>9.3009178936025751</c:v>
                </c:pt>
                <c:pt idx="76">
                  <c:v>7.2912573118259525</c:v>
                </c:pt>
                <c:pt idx="77">
                  <c:v>7.8913788855515783</c:v>
                </c:pt>
                <c:pt idx="78">
                  <c:v>7.764824931144271</c:v>
                </c:pt>
                <c:pt idx="79">
                  <c:v>7.0791590154193118</c:v>
                </c:pt>
                <c:pt idx="80">
                  <c:v>8.2501038884121094</c:v>
                </c:pt>
                <c:pt idx="81">
                  <c:v>8.4823676947245232</c:v>
                </c:pt>
                <c:pt idx="82">
                  <c:v>9.5775371081089382</c:v>
                </c:pt>
                <c:pt idx="83">
                  <c:v>7.7502196725835084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Annualised'!$I$3:$I$86</c:f>
              <c:numCache>
                <c:formatCode>0.00</c:formatCode>
                <c:ptCount val="84"/>
                <c:pt idx="0">
                  <c:v>14.096958922048522</c:v>
                </c:pt>
                <c:pt idx="1">
                  <c:v>15.558869908351561</c:v>
                </c:pt>
                <c:pt idx="2">
                  <c:v>15.264652501372078</c:v>
                </c:pt>
                <c:pt idx="3">
                  <c:v>14.761725407884388</c:v>
                </c:pt>
                <c:pt idx="4">
                  <c:v>12.349702981741718</c:v>
                </c:pt>
                <c:pt idx="5">
                  <c:v>8.871323375004037</c:v>
                </c:pt>
                <c:pt idx="6">
                  <c:v>9.2650422435040838</c:v>
                </c:pt>
                <c:pt idx="7">
                  <c:v>9.601533772087226</c:v>
                </c:pt>
                <c:pt idx="8">
                  <c:v>10.690912469858571</c:v>
                </c:pt>
                <c:pt idx="9">
                  <c:v>10.503101457988766</c:v>
                </c:pt>
                <c:pt idx="10">
                  <c:v>10.614807182856769</c:v>
                </c:pt>
                <c:pt idx="11">
                  <c:v>10.644773512177585</c:v>
                </c:pt>
                <c:pt idx="12">
                  <c:v>7.8393201437479885</c:v>
                </c:pt>
                <c:pt idx="13">
                  <c:v>9.0884206865634276</c:v>
                </c:pt>
                <c:pt idx="14">
                  <c:v>8.3473079254308598</c:v>
                </c:pt>
                <c:pt idx="15">
                  <c:v>7.5371937914850626</c:v>
                </c:pt>
                <c:pt idx="16">
                  <c:v>9.7283805569756332</c:v>
                </c:pt>
                <c:pt idx="17">
                  <c:v>9.6039572156649928</c:v>
                </c:pt>
                <c:pt idx="18">
                  <c:v>9.4591409083589983</c:v>
                </c:pt>
                <c:pt idx="19">
                  <c:v>9.4322075995142427</c:v>
                </c:pt>
                <c:pt idx="20">
                  <c:v>9.9382903421181936</c:v>
                </c:pt>
                <c:pt idx="21">
                  <c:v>8.1384748343513955</c:v>
                </c:pt>
                <c:pt idx="22">
                  <c:v>7.9976985848049287</c:v>
                </c:pt>
                <c:pt idx="23">
                  <c:v>7.7252163272523378</c:v>
                </c:pt>
                <c:pt idx="24">
                  <c:v>8.5338769349353853</c:v>
                </c:pt>
                <c:pt idx="25">
                  <c:v>10.260414937973922</c:v>
                </c:pt>
                <c:pt idx="26">
                  <c:v>11.635756209620155</c:v>
                </c:pt>
                <c:pt idx="27">
                  <c:v>9.9716907319470103</c:v>
                </c:pt>
                <c:pt idx="28">
                  <c:v>11.011733674419645</c:v>
                </c:pt>
                <c:pt idx="29">
                  <c:v>11.536256222868142</c:v>
                </c:pt>
                <c:pt idx="30">
                  <c:v>10.805295787253568</c:v>
                </c:pt>
                <c:pt idx="31">
                  <c:v>13.30107654454398</c:v>
                </c:pt>
                <c:pt idx="32">
                  <c:v>11.363167576918878</c:v>
                </c:pt>
                <c:pt idx="33">
                  <c:v>9.5042717431636348</c:v>
                </c:pt>
                <c:pt idx="34">
                  <c:v>9.8096391306724637</c:v>
                </c:pt>
                <c:pt idx="35">
                  <c:v>13.944417024208033</c:v>
                </c:pt>
                <c:pt idx="36">
                  <c:v>9.6159274643847503</c:v>
                </c:pt>
                <c:pt idx="37">
                  <c:v>12.219369726820759</c:v>
                </c:pt>
                <c:pt idx="38">
                  <c:v>14.335397087754068</c:v>
                </c:pt>
                <c:pt idx="39">
                  <c:v>10.991641953133767</c:v>
                </c:pt>
                <c:pt idx="40">
                  <c:v>10.875237670500953</c:v>
                </c:pt>
                <c:pt idx="41">
                  <c:v>9.9089716729778434</c:v>
                </c:pt>
                <c:pt idx="42">
                  <c:v>9.6455551987823984</c:v>
                </c:pt>
                <c:pt idx="43">
                  <c:v>10.793446564425349</c:v>
                </c:pt>
                <c:pt idx="44">
                  <c:v>11.768696612200264</c:v>
                </c:pt>
                <c:pt idx="45">
                  <c:v>12.259340516111921</c:v>
                </c:pt>
                <c:pt idx="46">
                  <c:v>12.936100457672705</c:v>
                </c:pt>
                <c:pt idx="47">
                  <c:v>12.84645591818313</c:v>
                </c:pt>
                <c:pt idx="48">
                  <c:v>12.922257291885828</c:v>
                </c:pt>
                <c:pt idx="49">
                  <c:v>12.795247685812139</c:v>
                </c:pt>
                <c:pt idx="50">
                  <c:v>13.312688223354247</c:v>
                </c:pt>
                <c:pt idx="51">
                  <c:v>10.830324602100989</c:v>
                </c:pt>
                <c:pt idx="52">
                  <c:v>10.107243624174236</c:v>
                </c:pt>
                <c:pt idx="53">
                  <c:v>7.8900578944185007</c:v>
                </c:pt>
                <c:pt idx="54">
                  <c:v>9.1332362563111875</c:v>
                </c:pt>
                <c:pt idx="55">
                  <c:v>10.66662277826314</c:v>
                </c:pt>
                <c:pt idx="56">
                  <c:v>13.546404753614638</c:v>
                </c:pt>
                <c:pt idx="57">
                  <c:v>13.231316584304025</c:v>
                </c:pt>
                <c:pt idx="58">
                  <c:v>11.358540419543166</c:v>
                </c:pt>
                <c:pt idx="59">
                  <c:v>10.726254900493473</c:v>
                </c:pt>
                <c:pt idx="60">
                  <c:v>9.673476806043146</c:v>
                </c:pt>
                <c:pt idx="61">
                  <c:v>12.572736394981771</c:v>
                </c:pt>
                <c:pt idx="62">
                  <c:v>11.237186924738831</c:v>
                </c:pt>
                <c:pt idx="63">
                  <c:v>9.3351429040959175</c:v>
                </c:pt>
                <c:pt idx="64">
                  <c:v>9.0888178859862609</c:v>
                </c:pt>
                <c:pt idx="65">
                  <c:v>7.9160908110998696</c:v>
                </c:pt>
                <c:pt idx="66">
                  <c:v>7.2230143895238488</c:v>
                </c:pt>
                <c:pt idx="67">
                  <c:v>7.8274207576539956</c:v>
                </c:pt>
                <c:pt idx="68">
                  <c:v>9.4560766519918342</c:v>
                </c:pt>
                <c:pt idx="69">
                  <c:v>10.44381766692759</c:v>
                </c:pt>
                <c:pt idx="70">
                  <c:v>10.04479976870576</c:v>
                </c:pt>
                <c:pt idx="71">
                  <c:v>10.931482546456531</c:v>
                </c:pt>
                <c:pt idx="72">
                  <c:v>9.7751758154446158</c:v>
                </c:pt>
                <c:pt idx="73">
                  <c:v>9.8855947966094178</c:v>
                </c:pt>
                <c:pt idx="74">
                  <c:v>9.2450016934573256</c:v>
                </c:pt>
                <c:pt idx="75">
                  <c:v>9.1996788614044167</c:v>
                </c:pt>
                <c:pt idx="76">
                  <c:v>7.5498759547197469</c:v>
                </c:pt>
                <c:pt idx="77">
                  <c:v>7.2146344623704648</c:v>
                </c:pt>
                <c:pt idx="78">
                  <c:v>7.3464912866319372</c:v>
                </c:pt>
                <c:pt idx="79">
                  <c:v>7.455001673993281</c:v>
                </c:pt>
                <c:pt idx="80">
                  <c:v>8.4700997727818823</c:v>
                </c:pt>
                <c:pt idx="81">
                  <c:v>7.8138913273274619</c:v>
                </c:pt>
                <c:pt idx="82">
                  <c:v>7.9292844819348618</c:v>
                </c:pt>
                <c:pt idx="83">
                  <c:v>6.8267054057317162</c:v>
                </c:pt>
              </c:numCache>
            </c:numRef>
          </c:val>
        </c:ser>
        <c:dLbls/>
        <c:marker val="1"/>
        <c:axId val="94878336"/>
        <c:axId val="94888320"/>
      </c:lineChart>
      <c:catAx>
        <c:axId val="948783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888320"/>
        <c:crosses val="autoZero"/>
        <c:auto val="1"/>
        <c:lblAlgn val="ctr"/>
        <c:lblOffset val="100"/>
        <c:tickLblSkip val="4"/>
        <c:tickMarkSkip val="1"/>
      </c:catAx>
      <c:valAx>
        <c:axId val="948883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48783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1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33" r="0.75000000000000833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707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Annualised'!$B$87</c:f>
              <c:numCache>
                <c:formatCode>0.00</c:formatCode>
                <c:ptCount val="1"/>
                <c:pt idx="0">
                  <c:v>8.2063008318752164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Annualised'!$E$87</c:f>
              <c:numCache>
                <c:formatCode>0.00</c:formatCode>
                <c:ptCount val="1"/>
                <c:pt idx="0">
                  <c:v>8.9174820321334867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Annualised'!$I$87</c:f>
              <c:numCache>
                <c:formatCode>0.00</c:formatCode>
                <c:ptCount val="1"/>
                <c:pt idx="0">
                  <c:v>10.332314810327425</c:v>
                </c:pt>
              </c:numCache>
            </c:numRef>
          </c:val>
          <c:shape val="cylinder"/>
        </c:ser>
        <c:dLbls/>
        <c:shape val="box"/>
        <c:axId val="95005312"/>
        <c:axId val="95027584"/>
        <c:axId val="0"/>
      </c:bar3DChart>
      <c:catAx>
        <c:axId val="950053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027584"/>
        <c:crosses val="autoZero"/>
        <c:auto val="1"/>
        <c:lblAlgn val="ctr"/>
        <c:lblOffset val="100"/>
        <c:tickLblSkip val="1"/>
        <c:tickMarkSkip val="1"/>
      </c:catAx>
      <c:valAx>
        <c:axId val="950275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005312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52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33" r="0.75000000000000833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7408519811312512E-2"/>
          <c:y val="2.9351670407715347E-2"/>
          <c:w val="0.92259148018868775"/>
          <c:h val="0.93573425493759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Annualised'!$C$3:$C$86</c:f>
              <c:numCache>
                <c:formatCode>0.00</c:formatCode>
                <c:ptCount val="84"/>
                <c:pt idx="0">
                  <c:v>0.39013712489724534</c:v>
                </c:pt>
                <c:pt idx="1">
                  <c:v>0.3744617824250997</c:v>
                </c:pt>
                <c:pt idx="2">
                  <c:v>0.36872414995269331</c:v>
                </c:pt>
                <c:pt idx="3">
                  <c:v>0.40211180510455807</c:v>
                </c:pt>
                <c:pt idx="4">
                  <c:v>5.7290843768867044</c:v>
                </c:pt>
                <c:pt idx="5">
                  <c:v>5.7826405205897133</c:v>
                </c:pt>
                <c:pt idx="6">
                  <c:v>5.8174751023916684</c:v>
                </c:pt>
                <c:pt idx="7">
                  <c:v>5.7174891715949085</c:v>
                </c:pt>
                <c:pt idx="8">
                  <c:v>20.118992652413219</c:v>
                </c:pt>
                <c:pt idx="9">
                  <c:v>20.153936060385632</c:v>
                </c:pt>
                <c:pt idx="10">
                  <c:v>20.091014337760569</c:v>
                </c:pt>
                <c:pt idx="11">
                  <c:v>20.074094161860611</c:v>
                </c:pt>
                <c:pt idx="12">
                  <c:v>-0.83751660868007505</c:v>
                </c:pt>
                <c:pt idx="13">
                  <c:v>-1.740243080947466</c:v>
                </c:pt>
                <c:pt idx="14">
                  <c:v>-4.8092211605707416</c:v>
                </c:pt>
                <c:pt idx="15">
                  <c:v>-5.6107874278683498</c:v>
                </c:pt>
                <c:pt idx="16">
                  <c:v>3.4422255411351417</c:v>
                </c:pt>
                <c:pt idx="17">
                  <c:v>5.4472421262096713</c:v>
                </c:pt>
                <c:pt idx="18">
                  <c:v>6.6984531655653479</c:v>
                </c:pt>
                <c:pt idx="19">
                  <c:v>6.6000795758591426</c:v>
                </c:pt>
                <c:pt idx="20">
                  <c:v>11.571728802868375</c:v>
                </c:pt>
                <c:pt idx="21">
                  <c:v>10.090790173702349</c:v>
                </c:pt>
                <c:pt idx="22">
                  <c:v>8.765758626018636</c:v>
                </c:pt>
                <c:pt idx="23">
                  <c:v>8.5221083254712386</c:v>
                </c:pt>
                <c:pt idx="24">
                  <c:v>5.1634593707991119</c:v>
                </c:pt>
                <c:pt idx="25">
                  <c:v>14.288756733139271</c:v>
                </c:pt>
                <c:pt idx="26">
                  <c:v>19.248993925968307</c:v>
                </c:pt>
                <c:pt idx="27">
                  <c:v>16.8144993305621</c:v>
                </c:pt>
                <c:pt idx="28">
                  <c:v>26.558335516165066</c:v>
                </c:pt>
                <c:pt idx="29">
                  <c:v>20.336489837836087</c:v>
                </c:pt>
                <c:pt idx="30">
                  <c:v>18.658218770942408</c:v>
                </c:pt>
                <c:pt idx="31">
                  <c:v>19.901925232946617</c:v>
                </c:pt>
                <c:pt idx="32">
                  <c:v>-0.69688667868370835</c:v>
                </c:pt>
                <c:pt idx="33">
                  <c:v>-4.1126391472055843</c:v>
                </c:pt>
                <c:pt idx="34">
                  <c:v>-4.0420051161066191</c:v>
                </c:pt>
                <c:pt idx="35">
                  <c:v>-4.4974280755341596</c:v>
                </c:pt>
                <c:pt idx="36">
                  <c:v>-15.469319237617258</c:v>
                </c:pt>
                <c:pt idx="37">
                  <c:v>-14.831868897059653</c:v>
                </c:pt>
                <c:pt idx="38">
                  <c:v>-13.35575897749356</c:v>
                </c:pt>
                <c:pt idx="39">
                  <c:v>-14.322212790538668</c:v>
                </c:pt>
                <c:pt idx="40">
                  <c:v>12.413671755762806</c:v>
                </c:pt>
                <c:pt idx="41">
                  <c:v>11.783120699918017</c:v>
                </c:pt>
                <c:pt idx="42">
                  <c:v>11.714470127468616</c:v>
                </c:pt>
                <c:pt idx="43">
                  <c:v>14.33951975229062</c:v>
                </c:pt>
                <c:pt idx="44">
                  <c:v>17.223717961875742</c:v>
                </c:pt>
                <c:pt idx="45">
                  <c:v>16.190280437876091</c:v>
                </c:pt>
                <c:pt idx="46">
                  <c:v>16.596654442081586</c:v>
                </c:pt>
                <c:pt idx="47">
                  <c:v>16.88448164942578</c:v>
                </c:pt>
                <c:pt idx="48">
                  <c:v>18.950765382903796</c:v>
                </c:pt>
                <c:pt idx="49">
                  <c:v>13.575894175193904</c:v>
                </c:pt>
                <c:pt idx="50">
                  <c:v>12.770309387461829</c:v>
                </c:pt>
                <c:pt idx="51">
                  <c:v>16.277193739682605</c:v>
                </c:pt>
                <c:pt idx="52">
                  <c:v>10.636547187153772</c:v>
                </c:pt>
                <c:pt idx="53">
                  <c:v>10.313938593223968</c:v>
                </c:pt>
                <c:pt idx="54">
                  <c:v>8.4072997508626344</c:v>
                </c:pt>
                <c:pt idx="55">
                  <c:v>5.4796399332839769</c:v>
                </c:pt>
                <c:pt idx="56">
                  <c:v>7.5945189453738475</c:v>
                </c:pt>
                <c:pt idx="57">
                  <c:v>8.2746630176782716</c:v>
                </c:pt>
                <c:pt idx="58">
                  <c:v>6.619010318456314</c:v>
                </c:pt>
                <c:pt idx="59">
                  <c:v>5.5047482662411396</c:v>
                </c:pt>
                <c:pt idx="60">
                  <c:v>10.129969949002589</c:v>
                </c:pt>
                <c:pt idx="61">
                  <c:v>11.846029920899001</c:v>
                </c:pt>
                <c:pt idx="62">
                  <c:v>11.153606768088071</c:v>
                </c:pt>
                <c:pt idx="63">
                  <c:v>11.329531009945947</c:v>
                </c:pt>
                <c:pt idx="64">
                  <c:v>-1.4501579044944517</c:v>
                </c:pt>
                <c:pt idx="65">
                  <c:v>-2.0855018793190632</c:v>
                </c:pt>
                <c:pt idx="66">
                  <c:v>-0.19044336122102298</c:v>
                </c:pt>
                <c:pt idx="67">
                  <c:v>1.4051839763794143</c:v>
                </c:pt>
                <c:pt idx="68">
                  <c:v>6.1286666222979234</c:v>
                </c:pt>
                <c:pt idx="69">
                  <c:v>9.9567219112857348</c:v>
                </c:pt>
                <c:pt idx="70">
                  <c:v>9.2259853190684566</c:v>
                </c:pt>
                <c:pt idx="71">
                  <c:v>8.8503578877187419</c:v>
                </c:pt>
                <c:pt idx="72">
                  <c:v>8.8339078658337211</c:v>
                </c:pt>
                <c:pt idx="73">
                  <c:v>10.376659039213111</c:v>
                </c:pt>
                <c:pt idx="74">
                  <c:v>10.098151375202825</c:v>
                </c:pt>
                <c:pt idx="75">
                  <c:v>9.4868817338789224</c:v>
                </c:pt>
                <c:pt idx="76">
                  <c:v>6.095585494836409</c:v>
                </c:pt>
                <c:pt idx="77">
                  <c:v>5.5976491303108009</c:v>
                </c:pt>
                <c:pt idx="78">
                  <c:v>6.5122755147169213</c:v>
                </c:pt>
                <c:pt idx="79">
                  <c:v>6.8730384200738195</c:v>
                </c:pt>
                <c:pt idx="80">
                  <c:v>5.833725609877674</c:v>
                </c:pt>
                <c:pt idx="81">
                  <c:v>6.259454715803356</c:v>
                </c:pt>
                <c:pt idx="82">
                  <c:v>5.969801056818973</c:v>
                </c:pt>
                <c:pt idx="83">
                  <c:v>6.1183444235005453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Annualised'!$D$3:$D$86</c:f>
              <c:numCache>
                <c:formatCode>0.00</c:formatCode>
                <c:ptCount val="84"/>
                <c:pt idx="0">
                  <c:v>15.435128980488782</c:v>
                </c:pt>
                <c:pt idx="1">
                  <c:v>11.053183536014682</c:v>
                </c:pt>
                <c:pt idx="2">
                  <c:v>8.3283338323862637</c:v>
                </c:pt>
                <c:pt idx="3">
                  <c:v>7.5774140032536588</c:v>
                </c:pt>
                <c:pt idx="4">
                  <c:v>9.2772780084627726</c:v>
                </c:pt>
                <c:pt idx="5">
                  <c:v>9.2754206749137822</c:v>
                </c:pt>
                <c:pt idx="6">
                  <c:v>10.368151088234523</c:v>
                </c:pt>
                <c:pt idx="7">
                  <c:v>10.319541912064356</c:v>
                </c:pt>
                <c:pt idx="8">
                  <c:v>7.2103281953767073</c:v>
                </c:pt>
                <c:pt idx="9">
                  <c:v>6.6174982141812579</c:v>
                </c:pt>
                <c:pt idx="10">
                  <c:v>4.062788598404647</c:v>
                </c:pt>
                <c:pt idx="11">
                  <c:v>5.6527200571007539</c:v>
                </c:pt>
                <c:pt idx="12">
                  <c:v>0.60782240769643636</c:v>
                </c:pt>
                <c:pt idx="13">
                  <c:v>6.3076728701442111</c:v>
                </c:pt>
                <c:pt idx="14">
                  <c:v>8.8407768243419849</c:v>
                </c:pt>
                <c:pt idx="15">
                  <c:v>3.3238051254187244</c:v>
                </c:pt>
                <c:pt idx="16">
                  <c:v>11.690501231982889</c:v>
                </c:pt>
                <c:pt idx="17">
                  <c:v>8.2927760285434804</c:v>
                </c:pt>
                <c:pt idx="18">
                  <c:v>6.4038729664425365</c:v>
                </c:pt>
                <c:pt idx="19">
                  <c:v>9.5703053907034583</c:v>
                </c:pt>
                <c:pt idx="20">
                  <c:v>10.40233072714237</c:v>
                </c:pt>
                <c:pt idx="21">
                  <c:v>10.747186457027949</c:v>
                </c:pt>
                <c:pt idx="22">
                  <c:v>12.10805698857089</c:v>
                </c:pt>
                <c:pt idx="23">
                  <c:v>13.372794176242991</c:v>
                </c:pt>
                <c:pt idx="24">
                  <c:v>9.2109836977953474</c:v>
                </c:pt>
                <c:pt idx="25">
                  <c:v>9.0748585167191287</c:v>
                </c:pt>
                <c:pt idx="26">
                  <c:v>11.153147000087205</c:v>
                </c:pt>
                <c:pt idx="27">
                  <c:v>10.258158007168024</c:v>
                </c:pt>
                <c:pt idx="28">
                  <c:v>10.784285702631491</c:v>
                </c:pt>
                <c:pt idx="29">
                  <c:v>5.9703231649194226</c:v>
                </c:pt>
                <c:pt idx="30">
                  <c:v>4.2230668170843613</c:v>
                </c:pt>
                <c:pt idx="31">
                  <c:v>2.8025406467593719</c:v>
                </c:pt>
                <c:pt idx="32">
                  <c:v>5.7902227804338002</c:v>
                </c:pt>
                <c:pt idx="33">
                  <c:v>11.166217405574553</c:v>
                </c:pt>
                <c:pt idx="34">
                  <c:v>8.2704049683183474</c:v>
                </c:pt>
                <c:pt idx="35">
                  <c:v>8.6183312011328272</c:v>
                </c:pt>
                <c:pt idx="36">
                  <c:v>-2.7902337150406891</c:v>
                </c:pt>
                <c:pt idx="37">
                  <c:v>-2.7559312145633448</c:v>
                </c:pt>
                <c:pt idx="38">
                  <c:v>3.1072954533494657</c:v>
                </c:pt>
                <c:pt idx="39">
                  <c:v>3.7083429478989141</c:v>
                </c:pt>
                <c:pt idx="40">
                  <c:v>14.061074964338754</c:v>
                </c:pt>
                <c:pt idx="41">
                  <c:v>14.262914241601029</c:v>
                </c:pt>
                <c:pt idx="42">
                  <c:v>13.570864212498426</c:v>
                </c:pt>
                <c:pt idx="43">
                  <c:v>16.207723715664429</c:v>
                </c:pt>
                <c:pt idx="44">
                  <c:v>20.513660934708778</c:v>
                </c:pt>
                <c:pt idx="45">
                  <c:v>22.12929496521879</c:v>
                </c:pt>
                <c:pt idx="46">
                  <c:v>20.886455992793554</c:v>
                </c:pt>
                <c:pt idx="47">
                  <c:v>21.413556379499159</c:v>
                </c:pt>
                <c:pt idx="48">
                  <c:v>18.282348054777181</c:v>
                </c:pt>
                <c:pt idx="49">
                  <c:v>19.34554371001764</c:v>
                </c:pt>
                <c:pt idx="50">
                  <c:v>18.553468669496382</c:v>
                </c:pt>
                <c:pt idx="51">
                  <c:v>16.645843473814026</c:v>
                </c:pt>
                <c:pt idx="52">
                  <c:v>14.922013708307752</c:v>
                </c:pt>
                <c:pt idx="53">
                  <c:v>11.348133868419012</c:v>
                </c:pt>
                <c:pt idx="54">
                  <c:v>11.095122246960878</c:v>
                </c:pt>
                <c:pt idx="55">
                  <c:v>8.2030466194335787</c:v>
                </c:pt>
                <c:pt idx="56">
                  <c:v>14.211843097178537</c:v>
                </c:pt>
                <c:pt idx="57">
                  <c:v>16.783002376563676</c:v>
                </c:pt>
                <c:pt idx="58">
                  <c:v>19.671045203808433</c:v>
                </c:pt>
                <c:pt idx="59">
                  <c:v>14.914725085612451</c:v>
                </c:pt>
                <c:pt idx="60">
                  <c:v>10.473771234157297</c:v>
                </c:pt>
                <c:pt idx="61">
                  <c:v>11.343828668775698</c:v>
                </c:pt>
                <c:pt idx="62">
                  <c:v>7.2251839353983005</c:v>
                </c:pt>
                <c:pt idx="63">
                  <c:v>16.301845761773009</c:v>
                </c:pt>
                <c:pt idx="64">
                  <c:v>12.205623389741275</c:v>
                </c:pt>
                <c:pt idx="65">
                  <c:v>13.150532452281469</c:v>
                </c:pt>
                <c:pt idx="66">
                  <c:v>10.149757910787466</c:v>
                </c:pt>
                <c:pt idx="67">
                  <c:v>9.6679504961484941</c:v>
                </c:pt>
                <c:pt idx="68">
                  <c:v>9.9362809325398906</c:v>
                </c:pt>
                <c:pt idx="69">
                  <c:v>10.383957742007338</c:v>
                </c:pt>
                <c:pt idx="70">
                  <c:v>9.1615821039436565</c:v>
                </c:pt>
                <c:pt idx="71">
                  <c:v>8.2316454058280435</c:v>
                </c:pt>
                <c:pt idx="72">
                  <c:v>-4.0043518124509339</c:v>
                </c:pt>
                <c:pt idx="73">
                  <c:v>-3.8085108907414407</c:v>
                </c:pt>
                <c:pt idx="74">
                  <c:v>10.099701539768699</c:v>
                </c:pt>
                <c:pt idx="75">
                  <c:v>9.4011107274151602</c:v>
                </c:pt>
                <c:pt idx="76">
                  <c:v>10.804987050181131</c:v>
                </c:pt>
                <c:pt idx="77">
                  <c:v>9.298789849992934</c:v>
                </c:pt>
                <c:pt idx="78">
                  <c:v>6.9463826638379249</c:v>
                </c:pt>
                <c:pt idx="79">
                  <c:v>6.6330613621458072</c:v>
                </c:pt>
                <c:pt idx="80">
                  <c:v>5.8085766054216332</c:v>
                </c:pt>
                <c:pt idx="81">
                  <c:v>6.0968193476951793</c:v>
                </c:pt>
                <c:pt idx="82">
                  <c:v>6.3698486796674629</c:v>
                </c:pt>
                <c:pt idx="83">
                  <c:v>6.9449315720628055</c:v>
                </c:pt>
              </c:numCache>
            </c:numRef>
          </c:val>
        </c:ser>
        <c:dLbls/>
        <c:marker val="1"/>
        <c:axId val="95054464"/>
        <c:axId val="95060352"/>
      </c:lineChart>
      <c:catAx>
        <c:axId val="950544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060352"/>
        <c:crosses val="autoZero"/>
        <c:auto val="1"/>
        <c:lblAlgn val="ctr"/>
        <c:lblOffset val="100"/>
        <c:tickLblSkip val="4"/>
        <c:tickMarkSkip val="4"/>
      </c:catAx>
      <c:valAx>
        <c:axId val="950603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0544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85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33" r="0.75000000000000833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Annualised'!$F$3:$F$86</c:f>
              <c:numCache>
                <c:formatCode>0.00</c:formatCode>
                <c:ptCount val="84"/>
                <c:pt idx="0">
                  <c:v>9.1443259466222084</c:v>
                </c:pt>
                <c:pt idx="1">
                  <c:v>7.8533136628940499</c:v>
                </c:pt>
                <c:pt idx="2">
                  <c:v>7.309467541167046</c:v>
                </c:pt>
                <c:pt idx="3">
                  <c:v>2.642775719446592</c:v>
                </c:pt>
                <c:pt idx="4">
                  <c:v>4.432769876741899</c:v>
                </c:pt>
                <c:pt idx="5">
                  <c:v>7.2754524774989227</c:v>
                </c:pt>
                <c:pt idx="6">
                  <c:v>5.3996482034078559</c:v>
                </c:pt>
                <c:pt idx="7">
                  <c:v>6.4030083542873779</c:v>
                </c:pt>
                <c:pt idx="8">
                  <c:v>12.578947386767988</c:v>
                </c:pt>
                <c:pt idx="9">
                  <c:v>13.512194431632501</c:v>
                </c:pt>
                <c:pt idx="10">
                  <c:v>12.506910983993111</c:v>
                </c:pt>
                <c:pt idx="11">
                  <c:v>14.345184975750325</c:v>
                </c:pt>
                <c:pt idx="12">
                  <c:v>6.690369253998127</c:v>
                </c:pt>
                <c:pt idx="13">
                  <c:v>6.260299397628331</c:v>
                </c:pt>
                <c:pt idx="14">
                  <c:v>5.3495517141381388</c:v>
                </c:pt>
                <c:pt idx="15">
                  <c:v>5.8017872578079253</c:v>
                </c:pt>
                <c:pt idx="16">
                  <c:v>9.3079055155934896</c:v>
                </c:pt>
                <c:pt idx="17">
                  <c:v>10.827105484792735</c:v>
                </c:pt>
                <c:pt idx="18">
                  <c:v>11.059294857902916</c:v>
                </c:pt>
                <c:pt idx="19">
                  <c:v>9.5986621880424394</c:v>
                </c:pt>
                <c:pt idx="20">
                  <c:v>7.8315807408054745</c:v>
                </c:pt>
                <c:pt idx="21">
                  <c:v>6.4390738579173945</c:v>
                </c:pt>
                <c:pt idx="22">
                  <c:v>5.9006874695967229</c:v>
                </c:pt>
                <c:pt idx="23">
                  <c:v>6.5017417207592754</c:v>
                </c:pt>
                <c:pt idx="24">
                  <c:v>10.38680734696505</c:v>
                </c:pt>
                <c:pt idx="25">
                  <c:v>13.111971590304385</c:v>
                </c:pt>
                <c:pt idx="26">
                  <c:v>13.42586261428248</c:v>
                </c:pt>
                <c:pt idx="27">
                  <c:v>12.038314413069596</c:v>
                </c:pt>
                <c:pt idx="28">
                  <c:v>7.9348636814445817</c:v>
                </c:pt>
                <c:pt idx="29">
                  <c:v>5.1817777159006848</c:v>
                </c:pt>
                <c:pt idx="30">
                  <c:v>3.8141489272265683</c:v>
                </c:pt>
                <c:pt idx="31">
                  <c:v>4.7231564580182486</c:v>
                </c:pt>
                <c:pt idx="32">
                  <c:v>6.1711085308612104</c:v>
                </c:pt>
                <c:pt idx="33">
                  <c:v>7.5588273741563166</c:v>
                </c:pt>
                <c:pt idx="34">
                  <c:v>7.4941703406837341</c:v>
                </c:pt>
                <c:pt idx="35">
                  <c:v>6.9425427772150705</c:v>
                </c:pt>
                <c:pt idx="36">
                  <c:v>8.2164417801060896</c:v>
                </c:pt>
                <c:pt idx="37">
                  <c:v>6.4966236936263657</c:v>
                </c:pt>
                <c:pt idx="38">
                  <c:v>6.8548717151467455</c:v>
                </c:pt>
                <c:pt idx="39">
                  <c:v>8.328003346297411</c:v>
                </c:pt>
                <c:pt idx="40">
                  <c:v>7.9415829703829166</c:v>
                </c:pt>
                <c:pt idx="41">
                  <c:v>10.450228413549153</c:v>
                </c:pt>
                <c:pt idx="42">
                  <c:v>10.563785886104242</c:v>
                </c:pt>
                <c:pt idx="43">
                  <c:v>12.631922563754031</c:v>
                </c:pt>
                <c:pt idx="44">
                  <c:v>13.421452653222577</c:v>
                </c:pt>
                <c:pt idx="45">
                  <c:v>13.97957118721442</c:v>
                </c:pt>
                <c:pt idx="46">
                  <c:v>15.280853568302128</c:v>
                </c:pt>
                <c:pt idx="47">
                  <c:v>16.381572675477784</c:v>
                </c:pt>
                <c:pt idx="48">
                  <c:v>14.662290813317671</c:v>
                </c:pt>
                <c:pt idx="49">
                  <c:v>14.847909352863715</c:v>
                </c:pt>
                <c:pt idx="50">
                  <c:v>15.821373963953555</c:v>
                </c:pt>
                <c:pt idx="51">
                  <c:v>13.731279628205423</c:v>
                </c:pt>
                <c:pt idx="52">
                  <c:v>5.1995601118788244</c:v>
                </c:pt>
                <c:pt idx="53">
                  <c:v>2.2925167561536912</c:v>
                </c:pt>
                <c:pt idx="54">
                  <c:v>5.35306509546374</c:v>
                </c:pt>
                <c:pt idx="55">
                  <c:v>5.8588541008726622</c:v>
                </c:pt>
                <c:pt idx="56">
                  <c:v>11.683190015727776</c:v>
                </c:pt>
                <c:pt idx="57">
                  <c:v>13.210556810257163</c:v>
                </c:pt>
                <c:pt idx="58">
                  <c:v>9.5591847946058301</c:v>
                </c:pt>
                <c:pt idx="59">
                  <c:v>11.797077013903992</c:v>
                </c:pt>
                <c:pt idx="60">
                  <c:v>8.0508052890361306</c:v>
                </c:pt>
                <c:pt idx="61">
                  <c:v>6.0673317534400359</c:v>
                </c:pt>
                <c:pt idx="62">
                  <c:v>4.7518965741677661</c:v>
                </c:pt>
                <c:pt idx="63">
                  <c:v>5.2184570037637572</c:v>
                </c:pt>
                <c:pt idx="64">
                  <c:v>7.7077416779445791</c:v>
                </c:pt>
                <c:pt idx="65">
                  <c:v>7.938126120434787</c:v>
                </c:pt>
                <c:pt idx="66">
                  <c:v>8.5417153034494131</c:v>
                </c:pt>
                <c:pt idx="67">
                  <c:v>8.4745481181824012</c:v>
                </c:pt>
                <c:pt idx="68">
                  <c:v>9.5183319897885355</c:v>
                </c:pt>
                <c:pt idx="69">
                  <c:v>11.89029758003395</c:v>
                </c:pt>
                <c:pt idx="70">
                  <c:v>11.087511163528951</c:v>
                </c:pt>
                <c:pt idx="71">
                  <c:v>9.3901635356139064</c:v>
                </c:pt>
                <c:pt idx="72">
                  <c:v>8.7324348804063323</c:v>
                </c:pt>
                <c:pt idx="73">
                  <c:v>9.0085992094116865</c:v>
                </c:pt>
                <c:pt idx="74">
                  <c:v>8.1968911592425453</c:v>
                </c:pt>
                <c:pt idx="75">
                  <c:v>9.4496976107642343</c:v>
                </c:pt>
                <c:pt idx="76">
                  <c:v>7.0501316871903628</c:v>
                </c:pt>
                <c:pt idx="77">
                  <c:v>7.6216724331906818</c:v>
                </c:pt>
                <c:pt idx="78">
                  <c:v>7.6341031007773079</c:v>
                </c:pt>
                <c:pt idx="79">
                  <c:v>6.9366191281686804</c:v>
                </c:pt>
                <c:pt idx="80">
                  <c:v>8.4119300861705391</c:v>
                </c:pt>
                <c:pt idx="81">
                  <c:v>8.9309442577212383</c:v>
                </c:pt>
                <c:pt idx="82">
                  <c:v>10.156264648859652</c:v>
                </c:pt>
                <c:pt idx="83">
                  <c:v>7.5320922286454639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Annualised'!$G$3:$G$86</c:f>
              <c:numCache>
                <c:formatCode>0.00</c:formatCode>
                <c:ptCount val="84"/>
                <c:pt idx="0">
                  <c:v>22.664357882074032</c:v>
                </c:pt>
                <c:pt idx="1">
                  <c:v>21.509708725777823</c:v>
                </c:pt>
                <c:pt idx="2">
                  <c:v>21.979991941592601</c:v>
                </c:pt>
                <c:pt idx="3">
                  <c:v>22.951986751022723</c:v>
                </c:pt>
                <c:pt idx="4">
                  <c:v>9.683730658645981</c:v>
                </c:pt>
                <c:pt idx="5">
                  <c:v>9.9185891292464827</c:v>
                </c:pt>
                <c:pt idx="6">
                  <c:v>8.5536163357440067</c:v>
                </c:pt>
                <c:pt idx="7">
                  <c:v>8.207766248958988</c:v>
                </c:pt>
                <c:pt idx="8">
                  <c:v>-0.20348715814424867</c:v>
                </c:pt>
                <c:pt idx="9">
                  <c:v>-4.9807843824162049E-2</c:v>
                </c:pt>
                <c:pt idx="10">
                  <c:v>1.0388576705464567</c:v>
                </c:pt>
                <c:pt idx="11">
                  <c:v>3.3911881013445502</c:v>
                </c:pt>
                <c:pt idx="12">
                  <c:v>20.655444550959462</c:v>
                </c:pt>
                <c:pt idx="13">
                  <c:v>11.681600896103934</c:v>
                </c:pt>
                <c:pt idx="14">
                  <c:v>9.3079337050565734</c:v>
                </c:pt>
                <c:pt idx="15">
                  <c:v>21.549170280184885</c:v>
                </c:pt>
                <c:pt idx="16">
                  <c:v>6.8478935578548397</c:v>
                </c:pt>
                <c:pt idx="17">
                  <c:v>7.8550962380639149</c:v>
                </c:pt>
                <c:pt idx="18">
                  <c:v>10.746891290121088</c:v>
                </c:pt>
                <c:pt idx="19">
                  <c:v>2.5768025333278457</c:v>
                </c:pt>
                <c:pt idx="20">
                  <c:v>5.6902550080568801</c:v>
                </c:pt>
                <c:pt idx="21">
                  <c:v>3.8866121038896297</c:v>
                </c:pt>
                <c:pt idx="22">
                  <c:v>2.070041287195616</c:v>
                </c:pt>
                <c:pt idx="23">
                  <c:v>0.98732085410065884</c:v>
                </c:pt>
                <c:pt idx="24">
                  <c:v>17.021281371850126</c:v>
                </c:pt>
                <c:pt idx="25">
                  <c:v>24.029278098463489</c:v>
                </c:pt>
                <c:pt idx="26">
                  <c:v>19.809684251514284</c:v>
                </c:pt>
                <c:pt idx="27">
                  <c:v>22.316471000871072</c:v>
                </c:pt>
                <c:pt idx="28">
                  <c:v>10.454173679989504</c:v>
                </c:pt>
                <c:pt idx="29">
                  <c:v>7.2334450548976399</c:v>
                </c:pt>
                <c:pt idx="30">
                  <c:v>6.0343418621181577</c:v>
                </c:pt>
                <c:pt idx="31">
                  <c:v>7.4963985253210863</c:v>
                </c:pt>
                <c:pt idx="32">
                  <c:v>1.4765749672260899</c:v>
                </c:pt>
                <c:pt idx="33">
                  <c:v>6.7422256065953592</c:v>
                </c:pt>
                <c:pt idx="34">
                  <c:v>4.2122612929163648</c:v>
                </c:pt>
                <c:pt idx="35">
                  <c:v>7.5840640264064287</c:v>
                </c:pt>
                <c:pt idx="36">
                  <c:v>11.649419771263828</c:v>
                </c:pt>
                <c:pt idx="37">
                  <c:v>11.518793535780148</c:v>
                </c:pt>
                <c:pt idx="38">
                  <c:v>11.412030749216111</c:v>
                </c:pt>
                <c:pt idx="39">
                  <c:v>11.335980735952672</c:v>
                </c:pt>
                <c:pt idx="40">
                  <c:v>11.646693212869396</c:v>
                </c:pt>
                <c:pt idx="41">
                  <c:v>12.409237550921004</c:v>
                </c:pt>
                <c:pt idx="42">
                  <c:v>12.321255379078329</c:v>
                </c:pt>
                <c:pt idx="43">
                  <c:v>9.8137500331823038</c:v>
                </c:pt>
                <c:pt idx="44">
                  <c:v>9.2298597215885465</c:v>
                </c:pt>
                <c:pt idx="45">
                  <c:v>9.8656533216823714</c:v>
                </c:pt>
                <c:pt idx="46">
                  <c:v>12.68236530004916</c:v>
                </c:pt>
                <c:pt idx="47">
                  <c:v>14.069419712619771</c:v>
                </c:pt>
                <c:pt idx="48">
                  <c:v>12.090277836906386</c:v>
                </c:pt>
                <c:pt idx="49">
                  <c:v>12.563983039335938</c:v>
                </c:pt>
                <c:pt idx="50">
                  <c:v>14.537433543086342</c:v>
                </c:pt>
                <c:pt idx="51">
                  <c:v>12.308789767435881</c:v>
                </c:pt>
                <c:pt idx="52">
                  <c:v>8.7667553255485551</c:v>
                </c:pt>
                <c:pt idx="53">
                  <c:v>5.7453809351267235</c:v>
                </c:pt>
                <c:pt idx="54">
                  <c:v>14.137495776562137</c:v>
                </c:pt>
                <c:pt idx="55">
                  <c:v>13.172326438927634</c:v>
                </c:pt>
                <c:pt idx="56">
                  <c:v>9.7893130768327339</c:v>
                </c:pt>
                <c:pt idx="57">
                  <c:v>10.795430499389221</c:v>
                </c:pt>
                <c:pt idx="58">
                  <c:v>7.5747404985021545</c:v>
                </c:pt>
                <c:pt idx="59">
                  <c:v>8.581701188434236</c:v>
                </c:pt>
                <c:pt idx="60">
                  <c:v>21.95314059369889</c:v>
                </c:pt>
                <c:pt idx="61">
                  <c:v>17.630262325621416</c:v>
                </c:pt>
                <c:pt idx="62">
                  <c:v>16.748424883261098</c:v>
                </c:pt>
                <c:pt idx="63">
                  <c:v>20.795129262697614</c:v>
                </c:pt>
                <c:pt idx="64">
                  <c:v>13.35825804826535</c:v>
                </c:pt>
                <c:pt idx="65">
                  <c:v>15.231879614204386</c:v>
                </c:pt>
                <c:pt idx="66">
                  <c:v>15.369517365100748</c:v>
                </c:pt>
                <c:pt idx="67">
                  <c:v>14.376984042676613</c:v>
                </c:pt>
                <c:pt idx="68">
                  <c:v>12.004222639812486</c:v>
                </c:pt>
                <c:pt idx="69">
                  <c:v>12.792997057670346</c:v>
                </c:pt>
                <c:pt idx="70">
                  <c:v>8.1965016714253682</c:v>
                </c:pt>
                <c:pt idx="71">
                  <c:v>10.962579646062654</c:v>
                </c:pt>
                <c:pt idx="72">
                  <c:v>8.2434447716348291</c:v>
                </c:pt>
                <c:pt idx="73">
                  <c:v>7.6104177826325241</c:v>
                </c:pt>
                <c:pt idx="74">
                  <c:v>6.9770749938288024</c:v>
                </c:pt>
                <c:pt idx="75">
                  <c:v>6.9511335328121762</c:v>
                </c:pt>
                <c:pt idx="76">
                  <c:v>8.1663955957839889</c:v>
                </c:pt>
                <c:pt idx="77">
                  <c:v>9.4635821344154305</c:v>
                </c:pt>
                <c:pt idx="78">
                  <c:v>8.7714217454944361</c:v>
                </c:pt>
                <c:pt idx="79">
                  <c:v>8.4262640765511883</c:v>
                </c:pt>
                <c:pt idx="80">
                  <c:v>7.6125860496708277</c:v>
                </c:pt>
                <c:pt idx="81">
                  <c:v>7.8608226206387783</c:v>
                </c:pt>
                <c:pt idx="82">
                  <c:v>8.5750708834932876</c:v>
                </c:pt>
                <c:pt idx="83">
                  <c:v>9.2502525523144801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Annualised'!$H$3:$H$86</c:f>
              <c:numCache>
                <c:formatCode>0.00</c:formatCode>
                <c:ptCount val="84"/>
                <c:pt idx="0">
                  <c:v>1.0039553689232423</c:v>
                </c:pt>
                <c:pt idx="1">
                  <c:v>-0.29964755197773479</c:v>
                </c:pt>
                <c:pt idx="2">
                  <c:v>1.7353517128905174</c:v>
                </c:pt>
                <c:pt idx="3">
                  <c:v>0.71322490429534735</c:v>
                </c:pt>
                <c:pt idx="4">
                  <c:v>7.5234513077984051</c:v>
                </c:pt>
                <c:pt idx="5">
                  <c:v>10.563136495880212</c:v>
                </c:pt>
                <c:pt idx="6">
                  <c:v>10.297510275678375</c:v>
                </c:pt>
                <c:pt idx="7">
                  <c:v>11.316720907367992</c:v>
                </c:pt>
                <c:pt idx="8">
                  <c:v>-4.4156419625029164</c:v>
                </c:pt>
                <c:pt idx="9">
                  <c:v>-4.3175550786044923</c:v>
                </c:pt>
                <c:pt idx="10">
                  <c:v>-4.5920062483510309</c:v>
                </c:pt>
                <c:pt idx="11">
                  <c:v>-5.5825464228786865</c:v>
                </c:pt>
                <c:pt idx="12">
                  <c:v>-0.18489191324509655</c:v>
                </c:pt>
                <c:pt idx="13">
                  <c:v>-4.2271828331520034</c:v>
                </c:pt>
                <c:pt idx="14">
                  <c:v>-5.3516442244144455</c:v>
                </c:pt>
                <c:pt idx="15">
                  <c:v>-4.3586941897812812</c:v>
                </c:pt>
                <c:pt idx="16">
                  <c:v>0.43970103808752931</c:v>
                </c:pt>
                <c:pt idx="17">
                  <c:v>0.40541597376048527</c:v>
                </c:pt>
                <c:pt idx="18">
                  <c:v>3.3005343960600517</c:v>
                </c:pt>
                <c:pt idx="19">
                  <c:v>2.9387570974483488</c:v>
                </c:pt>
                <c:pt idx="20">
                  <c:v>21.894485296884973</c:v>
                </c:pt>
                <c:pt idx="21">
                  <c:v>21.578497951914883</c:v>
                </c:pt>
                <c:pt idx="22">
                  <c:v>21.503118640798082</c:v>
                </c:pt>
                <c:pt idx="23">
                  <c:v>21.915666412304962</c:v>
                </c:pt>
                <c:pt idx="24">
                  <c:v>-21.423642854458013</c:v>
                </c:pt>
                <c:pt idx="25">
                  <c:v>-19.805071350964369</c:v>
                </c:pt>
                <c:pt idx="26">
                  <c:v>-18.298209350321763</c:v>
                </c:pt>
                <c:pt idx="27">
                  <c:v>-16.44933088427301</c:v>
                </c:pt>
                <c:pt idx="28">
                  <c:v>9.2471119879834038</c:v>
                </c:pt>
                <c:pt idx="29">
                  <c:v>11.244343504049596</c:v>
                </c:pt>
                <c:pt idx="30">
                  <c:v>12.08347191975608</c:v>
                </c:pt>
                <c:pt idx="31">
                  <c:v>10.899449728888992</c:v>
                </c:pt>
                <c:pt idx="32">
                  <c:v>11.330858114569134</c:v>
                </c:pt>
                <c:pt idx="33">
                  <c:v>13.041227606690642</c:v>
                </c:pt>
                <c:pt idx="34">
                  <c:v>13.281628947802002</c:v>
                </c:pt>
                <c:pt idx="35">
                  <c:v>13.088428104591801</c:v>
                </c:pt>
                <c:pt idx="36">
                  <c:v>10.662405679331247</c:v>
                </c:pt>
                <c:pt idx="37">
                  <c:v>18.400191476505405</c:v>
                </c:pt>
                <c:pt idx="38">
                  <c:v>17.590217197245462</c:v>
                </c:pt>
                <c:pt idx="39">
                  <c:v>18.446459798983511</c:v>
                </c:pt>
                <c:pt idx="40">
                  <c:v>17.698745431623077</c:v>
                </c:pt>
                <c:pt idx="41">
                  <c:v>15.336116329938342</c:v>
                </c:pt>
                <c:pt idx="42">
                  <c:v>14.899784173825529</c:v>
                </c:pt>
                <c:pt idx="43">
                  <c:v>12.869881447057571</c:v>
                </c:pt>
                <c:pt idx="44">
                  <c:v>26.2294141837688</c:v>
                </c:pt>
                <c:pt idx="45">
                  <c:v>38.44937524079333</c:v>
                </c:pt>
                <c:pt idx="46">
                  <c:v>38.419937185018519</c:v>
                </c:pt>
                <c:pt idx="47">
                  <c:v>39.710640958813848</c:v>
                </c:pt>
                <c:pt idx="48">
                  <c:v>16.573176458959377</c:v>
                </c:pt>
                <c:pt idx="49">
                  <c:v>16.991560081729322</c:v>
                </c:pt>
                <c:pt idx="50">
                  <c:v>18.640291738454621</c:v>
                </c:pt>
                <c:pt idx="51">
                  <c:v>15.695133085067814</c:v>
                </c:pt>
                <c:pt idx="52">
                  <c:v>13.69192040839336</c:v>
                </c:pt>
                <c:pt idx="53">
                  <c:v>11.072581623920238</c:v>
                </c:pt>
                <c:pt idx="54">
                  <c:v>10.105952728012287</c:v>
                </c:pt>
                <c:pt idx="55">
                  <c:v>15.124270392686553</c:v>
                </c:pt>
                <c:pt idx="56">
                  <c:v>8.6155596313783356</c:v>
                </c:pt>
                <c:pt idx="57">
                  <c:v>9.712322469162741</c:v>
                </c:pt>
                <c:pt idx="58">
                  <c:v>4.9426279593959999</c:v>
                </c:pt>
                <c:pt idx="59">
                  <c:v>3.9698934378645503</c:v>
                </c:pt>
                <c:pt idx="60">
                  <c:v>9.0795538080760423</c:v>
                </c:pt>
                <c:pt idx="61">
                  <c:v>5.6925771919025969</c:v>
                </c:pt>
                <c:pt idx="62">
                  <c:v>10.30873648699818</c:v>
                </c:pt>
                <c:pt idx="63">
                  <c:v>6.4811847841213615</c:v>
                </c:pt>
                <c:pt idx="64">
                  <c:v>8.6471229287506972</c:v>
                </c:pt>
                <c:pt idx="65">
                  <c:v>11.420970670008867</c:v>
                </c:pt>
                <c:pt idx="66">
                  <c:v>7.8593868274932852</c:v>
                </c:pt>
                <c:pt idx="67">
                  <c:v>8.4083375085369418</c:v>
                </c:pt>
                <c:pt idx="68">
                  <c:v>13.189243242728171</c:v>
                </c:pt>
                <c:pt idx="69">
                  <c:v>12.584984363777425</c:v>
                </c:pt>
                <c:pt idx="70">
                  <c:v>9.6189324735662751</c:v>
                </c:pt>
                <c:pt idx="71">
                  <c:v>10.148066227831782</c:v>
                </c:pt>
                <c:pt idx="72">
                  <c:v>8.7558644413158024</c:v>
                </c:pt>
                <c:pt idx="73">
                  <c:v>8.7489572398079467</c:v>
                </c:pt>
                <c:pt idx="74">
                  <c:v>9.2577354612720679</c:v>
                </c:pt>
                <c:pt idx="75">
                  <c:v>9.7197333083532076</c:v>
                </c:pt>
                <c:pt idx="76">
                  <c:v>8.1494023532759083</c:v>
                </c:pt>
                <c:pt idx="77">
                  <c:v>8.4526472503381491</c:v>
                </c:pt>
                <c:pt idx="78">
                  <c:v>7.9346065188122079</c:v>
                </c:pt>
                <c:pt idx="79">
                  <c:v>7.1417127286782245</c:v>
                </c:pt>
                <c:pt idx="80">
                  <c:v>7.7070840272005929</c:v>
                </c:pt>
                <c:pt idx="81">
                  <c:v>6.6888883779243802</c:v>
                </c:pt>
                <c:pt idx="82">
                  <c:v>7.3079510186633554</c:v>
                </c:pt>
                <c:pt idx="83">
                  <c:v>8.1067456123689148</c:v>
                </c:pt>
              </c:numCache>
            </c:numRef>
          </c:val>
        </c:ser>
        <c:dLbls/>
        <c:marker val="1"/>
        <c:axId val="95191808"/>
        <c:axId val="95193344"/>
      </c:lineChart>
      <c:catAx>
        <c:axId val="951918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193344"/>
        <c:crosses val="autoZero"/>
        <c:auto val="1"/>
        <c:lblAlgn val="ctr"/>
        <c:lblOffset val="100"/>
        <c:tickLblSkip val="4"/>
        <c:tickMarkSkip val="1"/>
      </c:catAx>
      <c:valAx>
        <c:axId val="951933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1918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4031E-2"/>
          <c:w val="0.26997254930290193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33" r="0.75000000000000833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Annualised'!$J$3:$J$86</c:f>
              <c:numCache>
                <c:formatCode>0.00</c:formatCode>
                <c:ptCount val="84"/>
                <c:pt idx="0">
                  <c:v>12.879610039607373</c:v>
                </c:pt>
                <c:pt idx="1">
                  <c:v>6.8228615538702879</c:v>
                </c:pt>
                <c:pt idx="2">
                  <c:v>6.0144519548795188</c:v>
                </c:pt>
                <c:pt idx="3">
                  <c:v>3.9715013169881268</c:v>
                </c:pt>
                <c:pt idx="4">
                  <c:v>6.8700500011016992</c:v>
                </c:pt>
                <c:pt idx="5">
                  <c:v>9.6136206030592053</c:v>
                </c:pt>
                <c:pt idx="6">
                  <c:v>10.62919167929592</c:v>
                </c:pt>
                <c:pt idx="7">
                  <c:v>11.876130413448278</c:v>
                </c:pt>
                <c:pt idx="8">
                  <c:v>6.0488291745104092</c:v>
                </c:pt>
                <c:pt idx="9">
                  <c:v>4.0285507848745388</c:v>
                </c:pt>
                <c:pt idx="10">
                  <c:v>8.9039839200362696</c:v>
                </c:pt>
                <c:pt idx="11">
                  <c:v>15.154721715242903</c:v>
                </c:pt>
                <c:pt idx="12">
                  <c:v>14.291565420901092</c:v>
                </c:pt>
                <c:pt idx="13">
                  <c:v>24.926557450847493</c:v>
                </c:pt>
                <c:pt idx="14">
                  <c:v>19.417523024624696</c:v>
                </c:pt>
                <c:pt idx="15">
                  <c:v>14.128422021289619</c:v>
                </c:pt>
                <c:pt idx="16">
                  <c:v>16.246207823255034</c:v>
                </c:pt>
                <c:pt idx="17">
                  <c:v>14.577446683289141</c:v>
                </c:pt>
                <c:pt idx="18">
                  <c:v>12.31136397700122</c:v>
                </c:pt>
                <c:pt idx="19">
                  <c:v>11.079376455156797</c:v>
                </c:pt>
                <c:pt idx="20">
                  <c:v>11.32990183637752</c:v>
                </c:pt>
                <c:pt idx="21">
                  <c:v>6.0464863883838111</c:v>
                </c:pt>
                <c:pt idx="22">
                  <c:v>5.5142038517502154</c:v>
                </c:pt>
                <c:pt idx="23">
                  <c:v>4.526179098475529</c:v>
                </c:pt>
                <c:pt idx="24">
                  <c:v>4.9536125234062185</c:v>
                </c:pt>
                <c:pt idx="25">
                  <c:v>6.7995475150522715</c:v>
                </c:pt>
                <c:pt idx="26">
                  <c:v>8.8533608672500126</c:v>
                </c:pt>
                <c:pt idx="27">
                  <c:v>11.324803604744336</c:v>
                </c:pt>
                <c:pt idx="28">
                  <c:v>10.845766616383928</c:v>
                </c:pt>
                <c:pt idx="29">
                  <c:v>11.721638778124365</c:v>
                </c:pt>
                <c:pt idx="30">
                  <c:v>12.016658366274061</c:v>
                </c:pt>
                <c:pt idx="31">
                  <c:v>12.083052408538899</c:v>
                </c:pt>
                <c:pt idx="32">
                  <c:v>9.7702043073945859</c:v>
                </c:pt>
                <c:pt idx="33">
                  <c:v>11.778924278862551</c:v>
                </c:pt>
                <c:pt idx="34">
                  <c:v>11.460209947691864</c:v>
                </c:pt>
                <c:pt idx="35">
                  <c:v>15.155255670388513</c:v>
                </c:pt>
                <c:pt idx="36">
                  <c:v>9.3163245397481447</c:v>
                </c:pt>
                <c:pt idx="37">
                  <c:v>7.6251406760183036</c:v>
                </c:pt>
                <c:pt idx="38">
                  <c:v>12.078278661599393</c:v>
                </c:pt>
                <c:pt idx="39">
                  <c:v>7.8824413675879983</c:v>
                </c:pt>
                <c:pt idx="40">
                  <c:v>15.335869047590545</c:v>
                </c:pt>
                <c:pt idx="41">
                  <c:v>15.40097279178185</c:v>
                </c:pt>
                <c:pt idx="42">
                  <c:v>11.452281516730555</c:v>
                </c:pt>
                <c:pt idx="43">
                  <c:v>12.932673459415946</c:v>
                </c:pt>
                <c:pt idx="44">
                  <c:v>7.9139428471415352</c:v>
                </c:pt>
                <c:pt idx="45">
                  <c:v>8.8473337603348856</c:v>
                </c:pt>
                <c:pt idx="46">
                  <c:v>10.622467676858111</c:v>
                </c:pt>
                <c:pt idx="47">
                  <c:v>9.4867945801535232</c:v>
                </c:pt>
                <c:pt idx="48">
                  <c:v>11.148184917091646</c:v>
                </c:pt>
                <c:pt idx="49">
                  <c:v>13.437264343543545</c:v>
                </c:pt>
                <c:pt idx="50">
                  <c:v>10.609271345414825</c:v>
                </c:pt>
                <c:pt idx="51">
                  <c:v>9.2558120702793989</c:v>
                </c:pt>
                <c:pt idx="52">
                  <c:v>8.3359187802711041</c:v>
                </c:pt>
                <c:pt idx="53">
                  <c:v>5.6973846715705676</c:v>
                </c:pt>
                <c:pt idx="54">
                  <c:v>9.5146227975433533</c:v>
                </c:pt>
                <c:pt idx="55">
                  <c:v>6.5454297925987257</c:v>
                </c:pt>
                <c:pt idx="56">
                  <c:v>8.9319474734604576</c:v>
                </c:pt>
                <c:pt idx="57">
                  <c:v>10.418171831674867</c:v>
                </c:pt>
                <c:pt idx="58">
                  <c:v>9.2420671266475924</c:v>
                </c:pt>
                <c:pt idx="59">
                  <c:v>12.286004046449419</c:v>
                </c:pt>
                <c:pt idx="60">
                  <c:v>13.345216981436222</c:v>
                </c:pt>
                <c:pt idx="61">
                  <c:v>11.087814937701298</c:v>
                </c:pt>
                <c:pt idx="62">
                  <c:v>10.60249009976167</c:v>
                </c:pt>
                <c:pt idx="63">
                  <c:v>10.141634617420333</c:v>
                </c:pt>
                <c:pt idx="64">
                  <c:v>9.5146625234592896</c:v>
                </c:pt>
                <c:pt idx="65">
                  <c:v>9.2920579027336796</c:v>
                </c:pt>
                <c:pt idx="66">
                  <c:v>8.3442296217464982</c:v>
                </c:pt>
                <c:pt idx="67">
                  <c:v>6.7091979497344729</c:v>
                </c:pt>
                <c:pt idx="68">
                  <c:v>11.797092543033816</c:v>
                </c:pt>
                <c:pt idx="69">
                  <c:v>10.553534729048462</c:v>
                </c:pt>
                <c:pt idx="70">
                  <c:v>9.5570159169295863</c:v>
                </c:pt>
                <c:pt idx="71">
                  <c:v>10.055614011669837</c:v>
                </c:pt>
                <c:pt idx="72">
                  <c:v>8.6923545289125315</c:v>
                </c:pt>
                <c:pt idx="73">
                  <c:v>8.1206420676966964</c:v>
                </c:pt>
                <c:pt idx="74">
                  <c:v>10.190480742461631</c:v>
                </c:pt>
                <c:pt idx="75">
                  <c:v>9.2558610198663676</c:v>
                </c:pt>
                <c:pt idx="76">
                  <c:v>7.595207414253216</c:v>
                </c:pt>
                <c:pt idx="77">
                  <c:v>6.9497056372707009</c:v>
                </c:pt>
                <c:pt idx="78">
                  <c:v>6.9705433668436356</c:v>
                </c:pt>
                <c:pt idx="79">
                  <c:v>7.1248677839071819</c:v>
                </c:pt>
                <c:pt idx="80">
                  <c:v>7.3606782910160691</c:v>
                </c:pt>
                <c:pt idx="81">
                  <c:v>7.1927331655704698</c:v>
                </c:pt>
                <c:pt idx="82">
                  <c:v>7.657012934797458</c:v>
                </c:pt>
                <c:pt idx="83">
                  <c:v>8.2969701319952964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Annualised'!$K$3:$K$86</c:f>
              <c:numCache>
                <c:formatCode>0.00</c:formatCode>
                <c:ptCount val="84"/>
                <c:pt idx="0">
                  <c:v>14.622230759410812</c:v>
                </c:pt>
                <c:pt idx="1">
                  <c:v>11.924686315433883</c:v>
                </c:pt>
                <c:pt idx="2">
                  <c:v>10.848918065016589</c:v>
                </c:pt>
                <c:pt idx="3">
                  <c:v>10.543730116991016</c:v>
                </c:pt>
                <c:pt idx="4">
                  <c:v>10.402127782362578</c:v>
                </c:pt>
                <c:pt idx="5">
                  <c:v>5.7021120989175031</c:v>
                </c:pt>
                <c:pt idx="6">
                  <c:v>6.0464077863247558</c:v>
                </c:pt>
                <c:pt idx="7">
                  <c:v>5.7706902989588871</c:v>
                </c:pt>
                <c:pt idx="8">
                  <c:v>5.0415133450361083</c:v>
                </c:pt>
                <c:pt idx="9">
                  <c:v>8.9034676015491581</c:v>
                </c:pt>
                <c:pt idx="10">
                  <c:v>7.4258069964147522</c:v>
                </c:pt>
                <c:pt idx="11">
                  <c:v>7.1017137246776478</c:v>
                </c:pt>
                <c:pt idx="12">
                  <c:v>2.9753336713099166</c:v>
                </c:pt>
                <c:pt idx="13">
                  <c:v>2.1671501541714657</c:v>
                </c:pt>
                <c:pt idx="14">
                  <c:v>3.5078204352740809</c:v>
                </c:pt>
                <c:pt idx="15">
                  <c:v>3.1009997438574506</c:v>
                </c:pt>
                <c:pt idx="16">
                  <c:v>6.2380936942337177</c:v>
                </c:pt>
                <c:pt idx="17">
                  <c:v>6.7655649032944618</c:v>
                </c:pt>
                <c:pt idx="18">
                  <c:v>6.0806702893416524</c:v>
                </c:pt>
                <c:pt idx="19">
                  <c:v>5.7776858113507865</c:v>
                </c:pt>
                <c:pt idx="20">
                  <c:v>7.6916580770484257</c:v>
                </c:pt>
                <c:pt idx="21">
                  <c:v>6.2807386836632437</c:v>
                </c:pt>
                <c:pt idx="22">
                  <c:v>5.608844799719785</c:v>
                </c:pt>
                <c:pt idx="23">
                  <c:v>7.3233115886309026</c:v>
                </c:pt>
                <c:pt idx="24">
                  <c:v>2.3876169743029325</c:v>
                </c:pt>
                <c:pt idx="25">
                  <c:v>3.7307202260418824</c:v>
                </c:pt>
                <c:pt idx="26">
                  <c:v>4.6399778184299594</c:v>
                </c:pt>
                <c:pt idx="27">
                  <c:v>6.2003750609278869</c:v>
                </c:pt>
                <c:pt idx="28">
                  <c:v>11.728076955315878</c:v>
                </c:pt>
                <c:pt idx="29">
                  <c:v>12.727570738552668</c:v>
                </c:pt>
                <c:pt idx="30">
                  <c:v>11.624022346947559</c:v>
                </c:pt>
                <c:pt idx="31">
                  <c:v>11.482862436853294</c:v>
                </c:pt>
                <c:pt idx="32">
                  <c:v>3.579783678264628</c:v>
                </c:pt>
                <c:pt idx="33">
                  <c:v>2.8486771876491255</c:v>
                </c:pt>
                <c:pt idx="34">
                  <c:v>12.34535497350338</c:v>
                </c:pt>
                <c:pt idx="35">
                  <c:v>20.511451289849884</c:v>
                </c:pt>
                <c:pt idx="36">
                  <c:v>10.330400467996112</c:v>
                </c:pt>
                <c:pt idx="37">
                  <c:v>17.944264228443252</c:v>
                </c:pt>
                <c:pt idx="38">
                  <c:v>12.236051796427812</c:v>
                </c:pt>
                <c:pt idx="39">
                  <c:v>1.3435463148630145</c:v>
                </c:pt>
                <c:pt idx="40">
                  <c:v>14.166979496443401</c:v>
                </c:pt>
                <c:pt idx="41">
                  <c:v>8.0717063441781836</c:v>
                </c:pt>
                <c:pt idx="42">
                  <c:v>7.2766792407150938</c:v>
                </c:pt>
                <c:pt idx="43">
                  <c:v>10.507627158037019</c:v>
                </c:pt>
                <c:pt idx="44">
                  <c:v>10.591135545649294</c:v>
                </c:pt>
                <c:pt idx="45">
                  <c:v>8.8024337137082309</c:v>
                </c:pt>
                <c:pt idx="46">
                  <c:v>10.180588166523357</c:v>
                </c:pt>
                <c:pt idx="47">
                  <c:v>9.9066957497772368</c:v>
                </c:pt>
                <c:pt idx="48">
                  <c:v>8.148738571830167</c:v>
                </c:pt>
                <c:pt idx="49">
                  <c:v>7.570432450710662</c:v>
                </c:pt>
                <c:pt idx="50">
                  <c:v>8.5793100215541287</c:v>
                </c:pt>
                <c:pt idx="51">
                  <c:v>5.639063714927385</c:v>
                </c:pt>
                <c:pt idx="52">
                  <c:v>3.3174330716301532</c:v>
                </c:pt>
                <c:pt idx="53">
                  <c:v>4.2722046469838801</c:v>
                </c:pt>
                <c:pt idx="54">
                  <c:v>5.5630806621144675</c:v>
                </c:pt>
                <c:pt idx="55">
                  <c:v>6.9595135267883785</c:v>
                </c:pt>
                <c:pt idx="56">
                  <c:v>10.70802797953097</c:v>
                </c:pt>
                <c:pt idx="57">
                  <c:v>9.0027984415119651</c:v>
                </c:pt>
                <c:pt idx="58">
                  <c:v>7.329517902137674</c:v>
                </c:pt>
                <c:pt idx="59">
                  <c:v>9.5894090994961108</c:v>
                </c:pt>
                <c:pt idx="60">
                  <c:v>7.7134781258683036</c:v>
                </c:pt>
                <c:pt idx="61">
                  <c:v>13.170549444032954</c:v>
                </c:pt>
                <c:pt idx="62">
                  <c:v>9.7250692476086797</c:v>
                </c:pt>
                <c:pt idx="63">
                  <c:v>10.537487602409076</c:v>
                </c:pt>
                <c:pt idx="64">
                  <c:v>7.8695148089670779</c:v>
                </c:pt>
                <c:pt idx="65">
                  <c:v>7.5440420820723251</c:v>
                </c:pt>
                <c:pt idx="66">
                  <c:v>8.0738747489906739</c:v>
                </c:pt>
                <c:pt idx="67">
                  <c:v>8.381920123522427</c:v>
                </c:pt>
                <c:pt idx="68">
                  <c:v>14.680189588514599</c:v>
                </c:pt>
                <c:pt idx="69">
                  <c:v>14.129641739260846</c:v>
                </c:pt>
                <c:pt idx="70">
                  <c:v>12.438867495397622</c:v>
                </c:pt>
                <c:pt idx="71">
                  <c:v>12.866913836083041</c:v>
                </c:pt>
                <c:pt idx="72">
                  <c:v>8.5787979186884211</c:v>
                </c:pt>
                <c:pt idx="73">
                  <c:v>9.3451240433087595</c:v>
                </c:pt>
                <c:pt idx="74">
                  <c:v>9.1153543442776659</c:v>
                </c:pt>
                <c:pt idx="75">
                  <c:v>9.8053566598351054</c:v>
                </c:pt>
                <c:pt idx="76">
                  <c:v>7.701025524765841</c:v>
                </c:pt>
                <c:pt idx="77">
                  <c:v>8.2248877360293218</c:v>
                </c:pt>
                <c:pt idx="78">
                  <c:v>7.5858613374559543</c:v>
                </c:pt>
                <c:pt idx="79">
                  <c:v>7.9437846999122055</c:v>
                </c:pt>
                <c:pt idx="80">
                  <c:v>7.9476558399377213</c:v>
                </c:pt>
                <c:pt idx="81">
                  <c:v>7.1708408285426257</c:v>
                </c:pt>
                <c:pt idx="82">
                  <c:v>8.8619140312583617</c:v>
                </c:pt>
                <c:pt idx="83">
                  <c:v>6.9154891276522221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Annualised'!$L$3:$L$86</c:f>
              <c:numCache>
                <c:formatCode>0.00</c:formatCode>
                <c:ptCount val="84"/>
                <c:pt idx="0">
                  <c:v>12.354719397673925</c:v>
                </c:pt>
                <c:pt idx="1">
                  <c:v>13.103847623142581</c:v>
                </c:pt>
                <c:pt idx="2">
                  <c:v>13.048179650507519</c:v>
                </c:pt>
                <c:pt idx="3">
                  <c:v>13.038375177289584</c:v>
                </c:pt>
                <c:pt idx="4">
                  <c:v>16.299019412555907</c:v>
                </c:pt>
                <c:pt idx="5">
                  <c:v>16.320602985526829</c:v>
                </c:pt>
                <c:pt idx="6">
                  <c:v>14.096984360437057</c:v>
                </c:pt>
                <c:pt idx="7">
                  <c:v>14.905881120400174</c:v>
                </c:pt>
                <c:pt idx="8">
                  <c:v>21.96374301735063</c:v>
                </c:pt>
                <c:pt idx="9">
                  <c:v>18.723094171824144</c:v>
                </c:pt>
                <c:pt idx="10">
                  <c:v>20.589650692071697</c:v>
                </c:pt>
                <c:pt idx="11">
                  <c:v>14.939562105360626</c:v>
                </c:pt>
                <c:pt idx="12">
                  <c:v>15.268404216556627</c:v>
                </c:pt>
                <c:pt idx="13">
                  <c:v>13.107771451738099</c:v>
                </c:pt>
                <c:pt idx="14">
                  <c:v>12.192417323419855</c:v>
                </c:pt>
                <c:pt idx="15">
                  <c:v>12.54165899536719</c:v>
                </c:pt>
                <c:pt idx="16">
                  <c:v>7.9299229262995183</c:v>
                </c:pt>
                <c:pt idx="17">
                  <c:v>8.6844553102083424</c:v>
                </c:pt>
                <c:pt idx="18">
                  <c:v>9.9992679688572412</c:v>
                </c:pt>
                <c:pt idx="19">
                  <c:v>11.637565646854917</c:v>
                </c:pt>
                <c:pt idx="20">
                  <c:v>9.5548890749656152</c:v>
                </c:pt>
                <c:pt idx="21">
                  <c:v>10.175835303634068</c:v>
                </c:pt>
                <c:pt idx="22">
                  <c:v>13.840529863032558</c:v>
                </c:pt>
                <c:pt idx="23">
                  <c:v>12.580101672391294</c:v>
                </c:pt>
                <c:pt idx="24">
                  <c:v>15.848967899023167</c:v>
                </c:pt>
                <c:pt idx="25">
                  <c:v>18.782525686194258</c:v>
                </c:pt>
                <c:pt idx="26">
                  <c:v>14.963260883983711</c:v>
                </c:pt>
                <c:pt idx="27">
                  <c:v>13.28027281584882</c:v>
                </c:pt>
                <c:pt idx="28">
                  <c:v>13.530197311254128</c:v>
                </c:pt>
                <c:pt idx="29">
                  <c:v>11.903996882584815</c:v>
                </c:pt>
                <c:pt idx="30">
                  <c:v>15.562950489539155</c:v>
                </c:pt>
                <c:pt idx="31">
                  <c:v>17.353539998913664</c:v>
                </c:pt>
                <c:pt idx="32">
                  <c:v>16.621517052288443</c:v>
                </c:pt>
                <c:pt idx="33">
                  <c:v>14.827113511549985</c:v>
                </c:pt>
                <c:pt idx="34">
                  <c:v>16.379255927875612</c:v>
                </c:pt>
                <c:pt idx="35">
                  <c:v>17.071906552563519</c:v>
                </c:pt>
                <c:pt idx="36">
                  <c:v>18.102948322492097</c:v>
                </c:pt>
                <c:pt idx="37">
                  <c:v>22.679405832872867</c:v>
                </c:pt>
                <c:pt idx="38">
                  <c:v>22.762911386045975</c:v>
                </c:pt>
                <c:pt idx="39">
                  <c:v>23.645218461267365</c:v>
                </c:pt>
                <c:pt idx="40">
                  <c:v>15.265741860116544</c:v>
                </c:pt>
                <c:pt idx="41">
                  <c:v>13.911749850805952</c:v>
                </c:pt>
                <c:pt idx="42">
                  <c:v>10.845906258149483</c:v>
                </c:pt>
                <c:pt idx="43">
                  <c:v>9.5049287816421231</c:v>
                </c:pt>
                <c:pt idx="44">
                  <c:v>16.66293143104733</c:v>
                </c:pt>
                <c:pt idx="45">
                  <c:v>16.148964765590808</c:v>
                </c:pt>
                <c:pt idx="46">
                  <c:v>16.449354570862315</c:v>
                </c:pt>
                <c:pt idx="47">
                  <c:v>19.356790444005572</c:v>
                </c:pt>
                <c:pt idx="48">
                  <c:v>17.161969244639216</c:v>
                </c:pt>
                <c:pt idx="49">
                  <c:v>12.484699330291972</c:v>
                </c:pt>
                <c:pt idx="50">
                  <c:v>15.546313625172004</c:v>
                </c:pt>
                <c:pt idx="51">
                  <c:v>5.6335562968645476</c:v>
                </c:pt>
                <c:pt idx="52">
                  <c:v>2.5383106119074492</c:v>
                </c:pt>
                <c:pt idx="53">
                  <c:v>2.0639974274679593</c:v>
                </c:pt>
                <c:pt idx="54">
                  <c:v>2.4179765113653784</c:v>
                </c:pt>
                <c:pt idx="55">
                  <c:v>3.8322202257263451</c:v>
                </c:pt>
                <c:pt idx="56">
                  <c:v>12.607021819057977</c:v>
                </c:pt>
                <c:pt idx="57">
                  <c:v>13.523198705668174</c:v>
                </c:pt>
                <c:pt idx="58">
                  <c:v>9.9981024140886205</c:v>
                </c:pt>
                <c:pt idx="59">
                  <c:v>12.494168158754814</c:v>
                </c:pt>
                <c:pt idx="60">
                  <c:v>11.467324241507013</c:v>
                </c:pt>
                <c:pt idx="61">
                  <c:v>11.308431927027618</c:v>
                </c:pt>
                <c:pt idx="62">
                  <c:v>10.953880075350922</c:v>
                </c:pt>
                <c:pt idx="63">
                  <c:v>10.335698177413027</c:v>
                </c:pt>
                <c:pt idx="64">
                  <c:v>11.307651498225761</c:v>
                </c:pt>
                <c:pt idx="65">
                  <c:v>10.50733739133101</c:v>
                </c:pt>
                <c:pt idx="66">
                  <c:v>5.0937152947177848</c:v>
                </c:pt>
                <c:pt idx="67">
                  <c:v>5.3933810354478684</c:v>
                </c:pt>
                <c:pt idx="68">
                  <c:v>6.975448402792277</c:v>
                </c:pt>
                <c:pt idx="69">
                  <c:v>8.8915177659083877</c:v>
                </c:pt>
                <c:pt idx="70">
                  <c:v>10.479421841465324</c:v>
                </c:pt>
                <c:pt idx="71">
                  <c:v>12.796070877265587</c:v>
                </c:pt>
                <c:pt idx="72">
                  <c:v>9.2303323438701046</c:v>
                </c:pt>
                <c:pt idx="73">
                  <c:v>9.5912411179695258</c:v>
                </c:pt>
                <c:pt idx="74">
                  <c:v>9.7928176302199308</c:v>
                </c:pt>
                <c:pt idx="75">
                  <c:v>12.006145427422206</c:v>
                </c:pt>
                <c:pt idx="76">
                  <c:v>11.316825373777059</c:v>
                </c:pt>
                <c:pt idx="77">
                  <c:v>9.4116855174609295</c:v>
                </c:pt>
                <c:pt idx="78">
                  <c:v>8.1888228849838924</c:v>
                </c:pt>
                <c:pt idx="79">
                  <c:v>7.7229062429844326</c:v>
                </c:pt>
                <c:pt idx="80">
                  <c:v>9.2626080012569609</c:v>
                </c:pt>
                <c:pt idx="81">
                  <c:v>8.4032973366768147</c:v>
                </c:pt>
                <c:pt idx="82">
                  <c:v>9.3369535542515703</c:v>
                </c:pt>
                <c:pt idx="83">
                  <c:v>7.4627170173360025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Annualised'!$M$3:$M$86</c:f>
              <c:numCache>
                <c:formatCode>0.00</c:formatCode>
                <c:ptCount val="84"/>
                <c:pt idx="0">
                  <c:v>11.726427785446825</c:v>
                </c:pt>
                <c:pt idx="1">
                  <c:v>12.121184660507437</c:v>
                </c:pt>
                <c:pt idx="2">
                  <c:v>11.961040049681307</c:v>
                </c:pt>
                <c:pt idx="3">
                  <c:v>12.21580881932843</c:v>
                </c:pt>
                <c:pt idx="4">
                  <c:v>15.61414579226145</c:v>
                </c:pt>
                <c:pt idx="5">
                  <c:v>14.997899013066087</c:v>
                </c:pt>
                <c:pt idx="6">
                  <c:v>14.505843744102719</c:v>
                </c:pt>
                <c:pt idx="7">
                  <c:v>14.26764935408778</c:v>
                </c:pt>
                <c:pt idx="8">
                  <c:v>9.9646838233688495</c:v>
                </c:pt>
                <c:pt idx="9">
                  <c:v>8.7882956899770566</c:v>
                </c:pt>
                <c:pt idx="10">
                  <c:v>9.7815260408961109</c:v>
                </c:pt>
                <c:pt idx="11">
                  <c:v>9.6133351572897947</c:v>
                </c:pt>
                <c:pt idx="12">
                  <c:v>12.27226942086625</c:v>
                </c:pt>
                <c:pt idx="13">
                  <c:v>11.994709727682595</c:v>
                </c:pt>
                <c:pt idx="14">
                  <c:v>11.90235370520149</c:v>
                </c:pt>
                <c:pt idx="15">
                  <c:v>11.650486952876323</c:v>
                </c:pt>
                <c:pt idx="16">
                  <c:v>14.688261344026177</c:v>
                </c:pt>
                <c:pt idx="17">
                  <c:v>16.818733332949247</c:v>
                </c:pt>
                <c:pt idx="18">
                  <c:v>14.914538410803601</c:v>
                </c:pt>
                <c:pt idx="19">
                  <c:v>13.873381630547824</c:v>
                </c:pt>
                <c:pt idx="20">
                  <c:v>13.915703243642255</c:v>
                </c:pt>
                <c:pt idx="21">
                  <c:v>10.464055814403018</c:v>
                </c:pt>
                <c:pt idx="22">
                  <c:v>8.1605105466522421</c:v>
                </c:pt>
                <c:pt idx="23">
                  <c:v>6.9351794326231859</c:v>
                </c:pt>
                <c:pt idx="24">
                  <c:v>13.083377715083408</c:v>
                </c:pt>
                <c:pt idx="25">
                  <c:v>14.310737018342994</c:v>
                </c:pt>
                <c:pt idx="26">
                  <c:v>14.060607484923063</c:v>
                </c:pt>
                <c:pt idx="27">
                  <c:v>15.228060868188908</c:v>
                </c:pt>
                <c:pt idx="28">
                  <c:v>9.5595671889552847</c:v>
                </c:pt>
                <c:pt idx="29">
                  <c:v>10.529950664682447</c:v>
                </c:pt>
                <c:pt idx="30">
                  <c:v>10.784189556329988</c:v>
                </c:pt>
                <c:pt idx="31">
                  <c:v>13.38486740704041</c:v>
                </c:pt>
                <c:pt idx="32">
                  <c:v>12.222693840969791</c:v>
                </c:pt>
                <c:pt idx="33">
                  <c:v>7.8137492341711443</c:v>
                </c:pt>
                <c:pt idx="34">
                  <c:v>6.9715772419340958</c:v>
                </c:pt>
                <c:pt idx="35">
                  <c:v>8.235841251771717</c:v>
                </c:pt>
                <c:pt idx="36">
                  <c:v>7.5899796491190195</c:v>
                </c:pt>
                <c:pt idx="37">
                  <c:v>10.751171229533814</c:v>
                </c:pt>
                <c:pt idx="38">
                  <c:v>11.730991038053077</c:v>
                </c:pt>
                <c:pt idx="39">
                  <c:v>8.6979389816116406</c:v>
                </c:pt>
                <c:pt idx="40">
                  <c:v>8.1198865923678145</c:v>
                </c:pt>
                <c:pt idx="41">
                  <c:v>9.1667964569514062</c:v>
                </c:pt>
                <c:pt idx="42">
                  <c:v>9.1535951330288139</c:v>
                </c:pt>
                <c:pt idx="43">
                  <c:v>9.7291870997089003</c:v>
                </c:pt>
                <c:pt idx="44">
                  <c:v>12.997843272436164</c:v>
                </c:pt>
                <c:pt idx="45">
                  <c:v>12.818900796440955</c:v>
                </c:pt>
                <c:pt idx="46">
                  <c:v>12.427567470441533</c:v>
                </c:pt>
                <c:pt idx="47">
                  <c:v>12.8262013228223</c:v>
                </c:pt>
                <c:pt idx="48">
                  <c:v>9.6763863809809525</c:v>
                </c:pt>
                <c:pt idx="49">
                  <c:v>6.8314345471435107</c:v>
                </c:pt>
                <c:pt idx="50">
                  <c:v>8.0655072105564969</c:v>
                </c:pt>
                <c:pt idx="51">
                  <c:v>8.122127587233182</c:v>
                </c:pt>
                <c:pt idx="52">
                  <c:v>5.5167893866062263</c:v>
                </c:pt>
                <c:pt idx="53">
                  <c:v>5.5288695714806568</c:v>
                </c:pt>
                <c:pt idx="54">
                  <c:v>6.9716348447118683</c:v>
                </c:pt>
                <c:pt idx="55">
                  <c:v>5.7848589908823902</c:v>
                </c:pt>
                <c:pt idx="56">
                  <c:v>5.9703107943838098</c:v>
                </c:pt>
                <c:pt idx="57">
                  <c:v>6.6860349421261995</c:v>
                </c:pt>
                <c:pt idx="58">
                  <c:v>6.2089248915169275</c:v>
                </c:pt>
                <c:pt idx="59">
                  <c:v>6.4278383535750034</c:v>
                </c:pt>
                <c:pt idx="60">
                  <c:v>8.8098763623770697</c:v>
                </c:pt>
                <c:pt idx="61">
                  <c:v>7.9895514695371244</c:v>
                </c:pt>
                <c:pt idx="62">
                  <c:v>9.7213066560148089</c:v>
                </c:pt>
                <c:pt idx="63">
                  <c:v>7.2719417409182237</c:v>
                </c:pt>
                <c:pt idx="64">
                  <c:v>7.910802301851132</c:v>
                </c:pt>
                <c:pt idx="65">
                  <c:v>8.0012910700524014</c:v>
                </c:pt>
                <c:pt idx="66">
                  <c:v>7.4274667993479717</c:v>
                </c:pt>
                <c:pt idx="67">
                  <c:v>7.1480657014794584</c:v>
                </c:pt>
                <c:pt idx="68">
                  <c:v>7.778636246611442</c:v>
                </c:pt>
                <c:pt idx="69">
                  <c:v>7.5265755258367486</c:v>
                </c:pt>
                <c:pt idx="70">
                  <c:v>6.5921851201657029</c:v>
                </c:pt>
                <c:pt idx="71">
                  <c:v>7.950486954283301</c:v>
                </c:pt>
                <c:pt idx="72">
                  <c:v>7.651223401888239</c:v>
                </c:pt>
                <c:pt idx="73">
                  <c:v>8.6101077170979288</c:v>
                </c:pt>
                <c:pt idx="74">
                  <c:v>8.1993226330406888</c:v>
                </c:pt>
                <c:pt idx="75">
                  <c:v>7.5788408186419218</c:v>
                </c:pt>
                <c:pt idx="76">
                  <c:v>6.280644325766958</c:v>
                </c:pt>
                <c:pt idx="77">
                  <c:v>9.1308319171500383</c:v>
                </c:pt>
                <c:pt idx="78">
                  <c:v>7.2174085880517618</c:v>
                </c:pt>
                <c:pt idx="79">
                  <c:v>7.6879175571832619</c:v>
                </c:pt>
                <c:pt idx="80">
                  <c:v>6.7231501946427743</c:v>
                </c:pt>
                <c:pt idx="81">
                  <c:v>7.7367139824003122</c:v>
                </c:pt>
                <c:pt idx="82">
                  <c:v>7.9011590661950999</c:v>
                </c:pt>
                <c:pt idx="83">
                  <c:v>7.7543829198976244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Annualised'!$N$3:$N$86</c:f>
              <c:numCache>
                <c:formatCode>0.00</c:formatCode>
                <c:ptCount val="84"/>
                <c:pt idx="0">
                  <c:v>15.747506919314539</c:v>
                </c:pt>
                <c:pt idx="1">
                  <c:v>23.510584039392803</c:v>
                </c:pt>
                <c:pt idx="2">
                  <c:v>23.921700420736673</c:v>
                </c:pt>
                <c:pt idx="3">
                  <c:v>24.614985720589804</c:v>
                </c:pt>
                <c:pt idx="4">
                  <c:v>13.493371861909424</c:v>
                </c:pt>
                <c:pt idx="5">
                  <c:v>5.7404854937750338</c:v>
                </c:pt>
                <c:pt idx="6">
                  <c:v>6.9266595463327123</c:v>
                </c:pt>
                <c:pt idx="7">
                  <c:v>7.0119317090783175</c:v>
                </c:pt>
                <c:pt idx="8">
                  <c:v>11.510684550273306</c:v>
                </c:pt>
                <c:pt idx="9">
                  <c:v>11.596816847776289</c:v>
                </c:pt>
                <c:pt idx="10">
                  <c:v>9.4285190198666946</c:v>
                </c:pt>
                <c:pt idx="11">
                  <c:v>8.6087698019288705</c:v>
                </c:pt>
                <c:pt idx="12">
                  <c:v>3.0511822585874544</c:v>
                </c:pt>
                <c:pt idx="13">
                  <c:v>2.9897442184938465</c:v>
                </c:pt>
                <c:pt idx="14">
                  <c:v>2.7863691686420577</c:v>
                </c:pt>
                <c:pt idx="15">
                  <c:v>2.6524041526885291</c:v>
                </c:pt>
                <c:pt idx="16">
                  <c:v>7.2564060778055275</c:v>
                </c:pt>
                <c:pt idx="17">
                  <c:v>6.3458150491238836</c:v>
                </c:pt>
                <c:pt idx="18">
                  <c:v>7.3257193909622931</c:v>
                </c:pt>
                <c:pt idx="19">
                  <c:v>7.5848788550897108</c:v>
                </c:pt>
                <c:pt idx="20">
                  <c:v>8.9264648557489483</c:v>
                </c:pt>
                <c:pt idx="21">
                  <c:v>8.3330422417093857</c:v>
                </c:pt>
                <c:pt idx="22">
                  <c:v>7.7084580531890587</c:v>
                </c:pt>
                <c:pt idx="23">
                  <c:v>7.9724105166135439</c:v>
                </c:pt>
                <c:pt idx="24">
                  <c:v>8.0771384257195376</c:v>
                </c:pt>
                <c:pt idx="25">
                  <c:v>9.524505119029774</c:v>
                </c:pt>
                <c:pt idx="26">
                  <c:v>13.526201146830655</c:v>
                </c:pt>
                <c:pt idx="27">
                  <c:v>7.3618403814785394</c:v>
                </c:pt>
                <c:pt idx="28">
                  <c:v>10.25098321301239</c:v>
                </c:pt>
                <c:pt idx="29">
                  <c:v>11.188084420806408</c:v>
                </c:pt>
                <c:pt idx="30">
                  <c:v>7.6518399273131799</c:v>
                </c:pt>
                <c:pt idx="31">
                  <c:v>12.781617975348919</c:v>
                </c:pt>
                <c:pt idx="32">
                  <c:v>12.30235222271587</c:v>
                </c:pt>
                <c:pt idx="33">
                  <c:v>8.9780476522368389</c:v>
                </c:pt>
                <c:pt idx="34">
                  <c:v>5.692090068333016</c:v>
                </c:pt>
                <c:pt idx="35">
                  <c:v>11.034304716984195</c:v>
                </c:pt>
                <c:pt idx="36">
                  <c:v>6.2264669668479371</c:v>
                </c:pt>
                <c:pt idx="37">
                  <c:v>7.829608571666963</c:v>
                </c:pt>
                <c:pt idx="38">
                  <c:v>12.758954663988806</c:v>
                </c:pt>
                <c:pt idx="39">
                  <c:v>11.286156607825452</c:v>
                </c:pt>
                <c:pt idx="40">
                  <c:v>6.177455632551947</c:v>
                </c:pt>
                <c:pt idx="41">
                  <c:v>5.7091355912508002</c:v>
                </c:pt>
                <c:pt idx="42">
                  <c:v>9.060607539761909</c:v>
                </c:pt>
                <c:pt idx="43">
                  <c:v>10.742418239783591</c:v>
                </c:pt>
                <c:pt idx="44">
                  <c:v>11.041029625779609</c:v>
                </c:pt>
                <c:pt idx="45">
                  <c:v>13.019641823412927</c:v>
                </c:pt>
                <c:pt idx="46">
                  <c:v>13.390381295741161</c:v>
                </c:pt>
                <c:pt idx="47">
                  <c:v>12.296503340352455</c:v>
                </c:pt>
                <c:pt idx="48">
                  <c:v>14.363503844461675</c:v>
                </c:pt>
                <c:pt idx="49">
                  <c:v>17.015538386167258</c:v>
                </c:pt>
                <c:pt idx="50">
                  <c:v>17.19209351524454</c:v>
                </c:pt>
                <c:pt idx="51">
                  <c:v>18.13328391767697</c:v>
                </c:pt>
                <c:pt idx="52">
                  <c:v>19.826690519426631</c:v>
                </c:pt>
                <c:pt idx="53">
                  <c:v>14.788424295003253</c:v>
                </c:pt>
                <c:pt idx="54">
                  <c:v>15.14112255195095</c:v>
                </c:pt>
                <c:pt idx="55">
                  <c:v>19.811707821376196</c:v>
                </c:pt>
                <c:pt idx="56">
                  <c:v>19.538150192171756</c:v>
                </c:pt>
                <c:pt idx="57">
                  <c:v>18.005172308957587</c:v>
                </c:pt>
                <c:pt idx="58">
                  <c:v>16.134948408970079</c:v>
                </c:pt>
                <c:pt idx="59">
                  <c:v>10.673296428069095</c:v>
                </c:pt>
                <c:pt idx="60">
                  <c:v>8.0310315739308056</c:v>
                </c:pt>
                <c:pt idx="61">
                  <c:v>15.102298028931575</c:v>
                </c:pt>
                <c:pt idx="62">
                  <c:v>12.586020050208758</c:v>
                </c:pt>
                <c:pt idx="63">
                  <c:v>8.6163594049981285</c:v>
                </c:pt>
                <c:pt idx="64">
                  <c:v>8.4487631176462177</c:v>
                </c:pt>
                <c:pt idx="65">
                  <c:v>6.0732329461518049</c:v>
                </c:pt>
                <c:pt idx="66">
                  <c:v>7.4948213788198341</c:v>
                </c:pt>
                <c:pt idx="67">
                  <c:v>9.6539499103142781</c:v>
                </c:pt>
                <c:pt idx="68">
                  <c:v>8.7186047573165748</c:v>
                </c:pt>
                <c:pt idx="69">
                  <c:v>10.922758086663034</c:v>
                </c:pt>
                <c:pt idx="70">
                  <c:v>10.308351879096779</c:v>
                </c:pt>
                <c:pt idx="71">
                  <c:v>10.655647034361468</c:v>
                </c:pt>
                <c:pt idx="72">
                  <c:v>11.526237783076223</c:v>
                </c:pt>
                <c:pt idx="73">
                  <c:v>11.370866700066617</c:v>
                </c:pt>
                <c:pt idx="74">
                  <c:v>8.8556044554396607</c:v>
                </c:pt>
                <c:pt idx="75">
                  <c:v>8.0066608770611509</c:v>
                </c:pt>
                <c:pt idx="76">
                  <c:v>5.9218421067426465</c:v>
                </c:pt>
                <c:pt idx="77">
                  <c:v>5.3936810401343145</c:v>
                </c:pt>
                <c:pt idx="78">
                  <c:v>7.0538746014784772</c:v>
                </c:pt>
                <c:pt idx="79">
                  <c:v>7.2643062971537891</c:v>
                </c:pt>
                <c:pt idx="80">
                  <c:v>9.1948911191045539</c:v>
                </c:pt>
                <c:pt idx="81">
                  <c:v>8.0078448544808065</c:v>
                </c:pt>
                <c:pt idx="82">
                  <c:v>7.0506068368551373</c:v>
                </c:pt>
                <c:pt idx="83">
                  <c:v>5.4747603922288901</c:v>
                </c:pt>
              </c:numCache>
            </c:numRef>
          </c:val>
        </c:ser>
        <c:dLbls/>
        <c:marker val="1"/>
        <c:axId val="95120000"/>
        <c:axId val="95138176"/>
      </c:lineChart>
      <c:catAx>
        <c:axId val="95120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138176"/>
        <c:crosses val="autoZero"/>
        <c:auto val="1"/>
        <c:lblAlgn val="ctr"/>
        <c:lblOffset val="100"/>
        <c:tickLblSkip val="4"/>
        <c:tickMarkSkip val="1"/>
      </c:catAx>
      <c:valAx>
        <c:axId val="951381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1200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247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33" r="0.75000000000000833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6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Annualised'!$C$87</c:f>
              <c:numCache>
                <c:formatCode>0.00</c:formatCode>
                <c:ptCount val="1"/>
                <c:pt idx="0">
                  <c:v>7.4846334431795185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Annualised'!$D$87</c:f>
              <c:numCache>
                <c:formatCode>0.00</c:formatCode>
                <c:ptCount val="1"/>
                <c:pt idx="0">
                  <c:v>9.896222499101178</c:v>
                </c:pt>
              </c:numCache>
            </c:numRef>
          </c:val>
          <c:shape val="cylinder"/>
        </c:ser>
        <c:dLbls/>
        <c:shape val="box"/>
        <c:axId val="95254400"/>
        <c:axId val="95255936"/>
        <c:axId val="0"/>
      </c:bar3DChart>
      <c:catAx>
        <c:axId val="952544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255936"/>
        <c:crosses val="autoZero"/>
        <c:auto val="1"/>
        <c:lblAlgn val="ctr"/>
        <c:lblOffset val="100"/>
        <c:tickLblSkip val="1"/>
        <c:tickMarkSkip val="1"/>
      </c:catAx>
      <c:valAx>
        <c:axId val="95255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2544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275"/>
          <c:h val="0.1000003386673429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33" r="0.75000000000000833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6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Annualised'!$F$87</c:f>
              <c:numCache>
                <c:formatCode>0.00</c:formatCode>
                <c:ptCount val="1"/>
                <c:pt idx="0">
                  <c:v>8.8883057885671608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Annualised'!$G$87</c:f>
              <c:numCache>
                <c:formatCode>0.00</c:formatCode>
                <c:ptCount val="1"/>
                <c:pt idx="0">
                  <c:v>10.872121563406301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Annualised'!$H$87</c:f>
              <c:numCache>
                <c:formatCode>0.00</c:formatCode>
                <c:ptCount val="1"/>
                <c:pt idx="0">
                  <c:v>8.8964150809432461</c:v>
                </c:pt>
              </c:numCache>
            </c:numRef>
          </c:val>
          <c:shape val="cylinder"/>
        </c:ser>
        <c:dLbls/>
        <c:shape val="box"/>
        <c:axId val="95369088"/>
        <c:axId val="95370624"/>
        <c:axId val="0"/>
      </c:bar3DChart>
      <c:catAx>
        <c:axId val="953690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370624"/>
        <c:crosses val="autoZero"/>
        <c:auto val="1"/>
        <c:lblAlgn val="ctr"/>
        <c:lblOffset val="100"/>
        <c:tickLblSkip val="1"/>
        <c:tickMarkSkip val="1"/>
      </c:catAx>
      <c:valAx>
        <c:axId val="953706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36908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838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33" r="0.75000000000000833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68E-2"/>
          <c:y val="2.5470653377630131E-2"/>
          <c:w val="0.91883189715648506"/>
          <c:h val="0.87539915052519623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Annualised'!$J$87</c:f>
              <c:numCache>
                <c:formatCode>0.00</c:formatCode>
                <c:ptCount val="1"/>
                <c:pt idx="0">
                  <c:v>10.05590465610894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Annualised'!$K$87</c:f>
              <c:numCache>
                <c:formatCode>0.00</c:formatCode>
                <c:ptCount val="1"/>
                <c:pt idx="0">
                  <c:v>8.4050362580476001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Annualised'!$L$87</c:f>
              <c:numCache>
                <c:formatCode>0.00</c:formatCode>
                <c:ptCount val="1"/>
                <c:pt idx="0">
                  <c:v>12.570197640376787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Annualised'!$M$87</c:f>
              <c:numCache>
                <c:formatCode>0.00</c:formatCode>
                <c:ptCount val="1"/>
                <c:pt idx="0">
                  <c:v>9.8063560545098323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Annualised'!$N$87</c:f>
              <c:numCache>
                <c:formatCode>0.00</c:formatCode>
                <c:ptCount val="1"/>
                <c:pt idx="0">
                  <c:v>10.53939551619213</c:v>
                </c:pt>
              </c:numCache>
            </c:numRef>
          </c:val>
          <c:shape val="cylinder"/>
        </c:ser>
        <c:dLbls/>
        <c:shape val="box"/>
        <c:axId val="95314304"/>
        <c:axId val="95315840"/>
        <c:axId val="0"/>
      </c:bar3DChart>
      <c:catAx>
        <c:axId val="953143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315840"/>
        <c:crosses val="autoZero"/>
        <c:auto val="1"/>
        <c:lblAlgn val="ctr"/>
        <c:lblOffset val="100"/>
        <c:tickLblSkip val="1"/>
        <c:tickMarkSkip val="1"/>
      </c:catAx>
      <c:valAx>
        <c:axId val="953158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31430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33" r="0.75000000000000833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674923264296413E-2"/>
          <c:y val="8.6666948785643752E-2"/>
          <c:w val="0.91382258927620497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Contributions'!$B$3:$B$23</c:f>
              <c:numCache>
                <c:formatCode>0.00</c:formatCode>
                <c:ptCount val="21"/>
                <c:pt idx="0">
                  <c:v>5.0554331907308345</c:v>
                </c:pt>
                <c:pt idx="1">
                  <c:v>4.9684162574234039</c:v>
                </c:pt>
                <c:pt idx="2">
                  <c:v>5.2084252282858383</c:v>
                </c:pt>
                <c:pt idx="3">
                  <c:v>4.8250591018543858</c:v>
                </c:pt>
                <c:pt idx="4">
                  <c:v>4.7066617541089757</c:v>
                </c:pt>
                <c:pt idx="5">
                  <c:v>4.7862824536733397</c:v>
                </c:pt>
                <c:pt idx="6">
                  <c:v>4.9171702353611018</c:v>
                </c:pt>
                <c:pt idx="7">
                  <c:v>5.2047616331550701</c:v>
                </c:pt>
                <c:pt idx="8">
                  <c:v>4.7376669416581603</c:v>
                </c:pt>
                <c:pt idx="9">
                  <c:v>3.8694678831370508</c:v>
                </c:pt>
                <c:pt idx="10">
                  <c:v>3.9580258135465876</c:v>
                </c:pt>
                <c:pt idx="11">
                  <c:v>4.1013298117292427</c:v>
                </c:pt>
                <c:pt idx="12">
                  <c:v>4.2085385949041862</c:v>
                </c:pt>
                <c:pt idx="13">
                  <c:v>4.24916152124647</c:v>
                </c:pt>
                <c:pt idx="14">
                  <c:v>4.1965823028032601</c:v>
                </c:pt>
                <c:pt idx="15">
                  <c:v>4.2722605978277528</c:v>
                </c:pt>
                <c:pt idx="16">
                  <c:v>4.0824423041076381</c:v>
                </c:pt>
                <c:pt idx="17">
                  <c:v>4.0305174240745023</c:v>
                </c:pt>
                <c:pt idx="18">
                  <c:v>3.9535008885771652</c:v>
                </c:pt>
                <c:pt idx="19">
                  <c:v>3.9388921324134198</c:v>
                </c:pt>
                <c:pt idx="20">
                  <c:v>3.8760134935374584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Contributions'!$E$3:$E$23</c:f>
              <c:numCache>
                <c:formatCode>0.00</c:formatCode>
                <c:ptCount val="21"/>
                <c:pt idx="0">
                  <c:v>31.259771267098991</c:v>
                </c:pt>
                <c:pt idx="1">
                  <c:v>30.66491325242534</c:v>
                </c:pt>
                <c:pt idx="2">
                  <c:v>30.380311843900685</c:v>
                </c:pt>
                <c:pt idx="3">
                  <c:v>29.914367398642938</c:v>
                </c:pt>
                <c:pt idx="4">
                  <c:v>29.820373895912628</c:v>
                </c:pt>
                <c:pt idx="5">
                  <c:v>29.776014963164933</c:v>
                </c:pt>
                <c:pt idx="6">
                  <c:v>29.406963533479097</c:v>
                </c:pt>
                <c:pt idx="7">
                  <c:v>28.286963290698463</c:v>
                </c:pt>
                <c:pt idx="8">
                  <c:v>27.764984872293375</c:v>
                </c:pt>
                <c:pt idx="9">
                  <c:v>27.478286934520369</c:v>
                </c:pt>
                <c:pt idx="10">
                  <c:v>27.596251612504574</c:v>
                </c:pt>
                <c:pt idx="11">
                  <c:v>28.396963198160769</c:v>
                </c:pt>
                <c:pt idx="12">
                  <c:v>28.809932897003982</c:v>
                </c:pt>
                <c:pt idx="13">
                  <c:v>28.202213908503062</c:v>
                </c:pt>
                <c:pt idx="14">
                  <c:v>27.940401406802994</c:v>
                </c:pt>
                <c:pt idx="15">
                  <c:v>27.272920022930581</c:v>
                </c:pt>
                <c:pt idx="16">
                  <c:v>27.460849035447669</c:v>
                </c:pt>
                <c:pt idx="17">
                  <c:v>27.539332118898173</c:v>
                </c:pt>
                <c:pt idx="18">
                  <c:v>27.433791050965191</c:v>
                </c:pt>
                <c:pt idx="19">
                  <c:v>27.456383738331606</c:v>
                </c:pt>
                <c:pt idx="20">
                  <c:v>27.611586537084342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Contributions'!$I$3:$I$23</c:f>
              <c:numCache>
                <c:formatCode>0.00</c:formatCode>
                <c:ptCount val="21"/>
                <c:pt idx="0">
                  <c:v>63.684795542170171</c:v>
                </c:pt>
                <c:pt idx="1">
                  <c:v>64.36667049015125</c:v>
                </c:pt>
                <c:pt idx="2">
                  <c:v>64.411262927813482</c:v>
                </c:pt>
                <c:pt idx="3">
                  <c:v>65.260573499502698</c:v>
                </c:pt>
                <c:pt idx="4">
                  <c:v>65.472964349978398</c:v>
                </c:pt>
                <c:pt idx="5">
                  <c:v>65.437702583161723</c:v>
                </c:pt>
                <c:pt idx="6">
                  <c:v>65.675866231159816</c:v>
                </c:pt>
                <c:pt idx="7">
                  <c:v>66.508275076146461</c:v>
                </c:pt>
                <c:pt idx="8">
                  <c:v>67.497348186048455</c:v>
                </c:pt>
                <c:pt idx="9">
                  <c:v>68.652245182342583</c:v>
                </c:pt>
                <c:pt idx="10">
                  <c:v>68.445722573948828</c:v>
                </c:pt>
                <c:pt idx="11">
                  <c:v>67.501706990109994</c:v>
                </c:pt>
                <c:pt idx="12">
                  <c:v>66.981528508091827</c:v>
                </c:pt>
                <c:pt idx="13">
                  <c:v>67.548056734519022</c:v>
                </c:pt>
                <c:pt idx="14">
                  <c:v>67.861998936310712</c:v>
                </c:pt>
                <c:pt idx="15">
                  <c:v>68.45342811613979</c:v>
                </c:pt>
                <c:pt idx="16">
                  <c:v>68.454991468333887</c:v>
                </c:pt>
                <c:pt idx="17">
                  <c:v>68.428204049623062</c:v>
                </c:pt>
                <c:pt idx="18">
                  <c:v>68.6105696395108</c:v>
                </c:pt>
                <c:pt idx="19">
                  <c:v>68.602401278751728</c:v>
                </c:pt>
                <c:pt idx="20">
                  <c:v>68.509939241505151</c:v>
                </c:pt>
              </c:numCache>
            </c:numRef>
          </c:val>
        </c:ser>
        <c:dLbls/>
        <c:marker val="1"/>
        <c:axId val="95541888"/>
        <c:axId val="95568256"/>
      </c:lineChart>
      <c:catAx>
        <c:axId val="95541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568256"/>
        <c:crosses val="autoZero"/>
        <c:auto val="1"/>
        <c:lblAlgn val="ctr"/>
        <c:lblOffset val="100"/>
        <c:tickLblSkip val="1"/>
        <c:tickMarkSkip val="1"/>
      </c:catAx>
      <c:valAx>
        <c:axId val="955682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541888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917E-2"/>
          <c:w val="0.75284666836001035"/>
          <c:h val="0.1066669999583397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5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Contributions'!$B$24</c:f>
              <c:numCache>
                <c:formatCode>0.00</c:formatCode>
                <c:ptCount val="1"/>
                <c:pt idx="0">
                  <c:v>4.4355528363883732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Contributions'!$E$24</c:f>
              <c:numCache>
                <c:formatCode>0.00</c:formatCode>
                <c:ptCount val="1"/>
                <c:pt idx="0">
                  <c:v>28.593979846608082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Contributions'!$I$24</c:f>
              <c:numCache>
                <c:formatCode>0.00</c:formatCode>
                <c:ptCount val="1"/>
                <c:pt idx="0">
                  <c:v>66.969821505015233</c:v>
                </c:pt>
              </c:numCache>
            </c:numRef>
          </c:val>
          <c:shape val="cylinder"/>
        </c:ser>
        <c:dLbls/>
        <c:shape val="box"/>
        <c:axId val="95613312"/>
        <c:axId val="95614848"/>
        <c:axId val="0"/>
      </c:bar3DChart>
      <c:catAx>
        <c:axId val="956133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614848"/>
        <c:crosses val="autoZero"/>
        <c:auto val="1"/>
        <c:lblAlgn val="ctr"/>
        <c:lblOffset val="100"/>
        <c:tickLblSkip val="1"/>
        <c:tickMarkSkip val="1"/>
      </c:catAx>
      <c:valAx>
        <c:axId val="956148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6133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917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Contributions'!$C$3:$C$23</c:f>
              <c:numCache>
                <c:formatCode>0.00</c:formatCode>
                <c:ptCount val="21"/>
                <c:pt idx="0">
                  <c:v>3.592937870626959</c:v>
                </c:pt>
                <c:pt idx="1">
                  <c:v>3.492274285116709</c:v>
                </c:pt>
                <c:pt idx="2">
                  <c:v>3.7947268843377948</c:v>
                </c:pt>
                <c:pt idx="3">
                  <c:v>3.4384845062147638</c:v>
                </c:pt>
                <c:pt idx="4">
                  <c:v>3.3232597642409765</c:v>
                </c:pt>
                <c:pt idx="5">
                  <c:v>3.361841141140697</c:v>
                </c:pt>
                <c:pt idx="6">
                  <c:v>3.4896722106605904</c:v>
                </c:pt>
                <c:pt idx="7">
                  <c:v>3.8351210180017912</c:v>
                </c:pt>
                <c:pt idx="8">
                  <c:v>3.382214050376716</c:v>
                </c:pt>
                <c:pt idx="9">
                  <c:v>2.6313842259651574</c:v>
                </c:pt>
                <c:pt idx="10">
                  <c:v>2.6760141055773481</c:v>
                </c:pt>
                <c:pt idx="11">
                  <c:v>2.7385048239697571</c:v>
                </c:pt>
                <c:pt idx="12">
                  <c:v>2.7872618198999533</c:v>
                </c:pt>
                <c:pt idx="13">
                  <c:v>2.7923590902329001</c:v>
                </c:pt>
                <c:pt idx="14">
                  <c:v>2.6774406570584448</c:v>
                </c:pt>
                <c:pt idx="15">
                  <c:v>2.7121024571535957</c:v>
                </c:pt>
                <c:pt idx="16">
                  <c:v>2.4946040281621547</c:v>
                </c:pt>
                <c:pt idx="17">
                  <c:v>2.4554098807531752</c:v>
                </c:pt>
                <c:pt idx="18">
                  <c:v>2.4664549579461053</c:v>
                </c:pt>
                <c:pt idx="19">
                  <c:v>2.4400507421130424</c:v>
                </c:pt>
                <c:pt idx="20">
                  <c:v>2.3986406554480184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Contributions'!$D$3:$D$23</c:f>
              <c:numCache>
                <c:formatCode>0.00</c:formatCode>
                <c:ptCount val="21"/>
                <c:pt idx="0">
                  <c:v>1.462495320103876</c:v>
                </c:pt>
                <c:pt idx="1">
                  <c:v>1.4761419723066955</c:v>
                </c:pt>
                <c:pt idx="2">
                  <c:v>1.4136983439480439</c:v>
                </c:pt>
                <c:pt idx="3">
                  <c:v>1.3865745956396216</c:v>
                </c:pt>
                <c:pt idx="4">
                  <c:v>1.3834019898679988</c:v>
                </c:pt>
                <c:pt idx="5">
                  <c:v>1.4244413125326432</c:v>
                </c:pt>
                <c:pt idx="6">
                  <c:v>1.4274980247005111</c:v>
                </c:pt>
                <c:pt idx="7">
                  <c:v>1.3696406151532792</c:v>
                </c:pt>
                <c:pt idx="8">
                  <c:v>1.3554528912814445</c:v>
                </c:pt>
                <c:pt idx="9">
                  <c:v>1.2380836571718932</c:v>
                </c:pt>
                <c:pt idx="10">
                  <c:v>1.2820117079692395</c:v>
                </c:pt>
                <c:pt idx="11">
                  <c:v>1.3628249877594858</c:v>
                </c:pt>
                <c:pt idx="12">
                  <c:v>1.4212767750042332</c:v>
                </c:pt>
                <c:pt idx="13">
                  <c:v>1.4568024310135703</c:v>
                </c:pt>
                <c:pt idx="14">
                  <c:v>1.5191416457448161</c:v>
                </c:pt>
                <c:pt idx="15">
                  <c:v>1.5601581406741576</c:v>
                </c:pt>
                <c:pt idx="16">
                  <c:v>1.5878382759454821</c:v>
                </c:pt>
                <c:pt idx="17">
                  <c:v>1.5751075433213271</c:v>
                </c:pt>
                <c:pt idx="18">
                  <c:v>1.4870459306310599</c:v>
                </c:pt>
                <c:pt idx="19">
                  <c:v>1.4988413903003779</c:v>
                </c:pt>
                <c:pt idx="20">
                  <c:v>1.4773728380894402</c:v>
                </c:pt>
              </c:numCache>
            </c:numRef>
          </c:val>
        </c:ser>
        <c:dLbls/>
        <c:marker val="1"/>
        <c:axId val="95670656"/>
        <c:axId val="95672192"/>
      </c:lineChart>
      <c:catAx>
        <c:axId val="956706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672192"/>
        <c:crosses val="autoZero"/>
        <c:auto val="1"/>
        <c:lblAlgn val="ctr"/>
        <c:lblOffset val="100"/>
        <c:tickLblSkip val="1"/>
        <c:tickMarkSkip val="1"/>
      </c:catAx>
      <c:valAx>
        <c:axId val="956721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5670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6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3991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Contributions'!$F$3:$F$23</c:f>
              <c:numCache>
                <c:formatCode>0.00</c:formatCode>
                <c:ptCount val="21"/>
                <c:pt idx="0">
                  <c:v>24.315837139199004</c:v>
                </c:pt>
                <c:pt idx="1">
                  <c:v>23.662533471185316</c:v>
                </c:pt>
                <c:pt idx="2">
                  <c:v>24.248204465587762</c:v>
                </c:pt>
                <c:pt idx="3">
                  <c:v>24.071572297607354</c:v>
                </c:pt>
                <c:pt idx="4">
                  <c:v>24.289485250456718</c:v>
                </c:pt>
                <c:pt idx="5">
                  <c:v>23.878840630977663</c:v>
                </c:pt>
                <c:pt idx="6">
                  <c:v>24.430929336089342</c:v>
                </c:pt>
                <c:pt idx="7">
                  <c:v>23.337316789300928</c:v>
                </c:pt>
                <c:pt idx="8">
                  <c:v>22.799675065939194</c:v>
                </c:pt>
                <c:pt idx="9">
                  <c:v>22.297155915907325</c:v>
                </c:pt>
                <c:pt idx="10">
                  <c:v>22.266820938939677</c:v>
                </c:pt>
                <c:pt idx="11">
                  <c:v>22.422829817677279</c:v>
                </c:pt>
                <c:pt idx="12">
                  <c:v>22.705956036669402</c:v>
                </c:pt>
                <c:pt idx="13">
                  <c:v>21.906280120915635</c:v>
                </c:pt>
                <c:pt idx="14">
                  <c:v>21.889118142025037</c:v>
                </c:pt>
                <c:pt idx="15">
                  <c:v>21.144722074709911</c:v>
                </c:pt>
                <c:pt idx="16">
                  <c:v>21.175610620174069</c:v>
                </c:pt>
                <c:pt idx="17">
                  <c:v>21.203757036704427</c:v>
                </c:pt>
                <c:pt idx="18">
                  <c:v>21.135074488682331</c:v>
                </c:pt>
                <c:pt idx="19">
                  <c:v>21.114072668044066</c:v>
                </c:pt>
                <c:pt idx="20">
                  <c:v>21.276870681928536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Contributions'!$G$3:$G$23</c:f>
              <c:numCache>
                <c:formatCode>0.00</c:formatCode>
                <c:ptCount val="21"/>
                <c:pt idx="0">
                  <c:v>1.8439428354874559</c:v>
                </c:pt>
                <c:pt idx="1">
                  <c:v>1.8478636945378466</c:v>
                </c:pt>
                <c:pt idx="2">
                  <c:v>1.6906865903030508</c:v>
                </c:pt>
                <c:pt idx="3">
                  <c:v>1.833116414746365</c:v>
                </c:pt>
                <c:pt idx="4">
                  <c:v>1.7926525145255821</c:v>
                </c:pt>
                <c:pt idx="5">
                  <c:v>1.7024832989867535</c:v>
                </c:pt>
                <c:pt idx="6">
                  <c:v>1.8754937461207273</c:v>
                </c:pt>
                <c:pt idx="7">
                  <c:v>1.8321272550934435</c:v>
                </c:pt>
                <c:pt idx="8">
                  <c:v>1.758013953720758</c:v>
                </c:pt>
                <c:pt idx="9">
                  <c:v>1.7828846758493611</c:v>
                </c:pt>
                <c:pt idx="10">
                  <c:v>1.7964443329827582</c:v>
                </c:pt>
                <c:pt idx="11">
                  <c:v>1.7576602696352861</c:v>
                </c:pt>
                <c:pt idx="12">
                  <c:v>1.7510963019740902</c:v>
                </c:pt>
                <c:pt idx="13">
                  <c:v>1.784401566472956</c:v>
                </c:pt>
                <c:pt idx="14">
                  <c:v>1.7439568358804884</c:v>
                </c:pt>
                <c:pt idx="15">
                  <c:v>1.8682972148438555</c:v>
                </c:pt>
                <c:pt idx="16">
                  <c:v>2.0115676830701839</c:v>
                </c:pt>
                <c:pt idx="17">
                  <c:v>2.0235636452980605</c:v>
                </c:pt>
                <c:pt idx="18">
                  <c:v>1.9897967407451893</c:v>
                </c:pt>
                <c:pt idx="19">
                  <c:v>2.0138321159222894</c:v>
                </c:pt>
                <c:pt idx="20">
                  <c:v>2.0232564018113379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Contributions'!$H$3:$H$23</c:f>
              <c:numCache>
                <c:formatCode>0.00</c:formatCode>
                <c:ptCount val="21"/>
                <c:pt idx="0">
                  <c:v>5.0999912924125352</c:v>
                </c:pt>
                <c:pt idx="1">
                  <c:v>5.1545160867021753</c:v>
                </c:pt>
                <c:pt idx="2">
                  <c:v>4.4414207880098795</c:v>
                </c:pt>
                <c:pt idx="3">
                  <c:v>4.0096786862892202</c:v>
                </c:pt>
                <c:pt idx="4">
                  <c:v>3.7382361309303271</c:v>
                </c:pt>
                <c:pt idx="5">
                  <c:v>4.1946910332005132</c:v>
                </c:pt>
                <c:pt idx="6">
                  <c:v>3.1005404512690267</c:v>
                </c:pt>
                <c:pt idx="7">
                  <c:v>3.1175192463040911</c:v>
                </c:pt>
                <c:pt idx="8">
                  <c:v>3.2072958526334232</c:v>
                </c:pt>
                <c:pt idx="9">
                  <c:v>3.3982463427636791</c:v>
                </c:pt>
                <c:pt idx="10">
                  <c:v>3.53298634058214</c:v>
                </c:pt>
                <c:pt idx="11">
                  <c:v>4.2164731108482032</c:v>
                </c:pt>
                <c:pt idx="12">
                  <c:v>4.3528805583604857</c:v>
                </c:pt>
                <c:pt idx="13">
                  <c:v>4.5115322211144688</c:v>
                </c:pt>
                <c:pt idx="14">
                  <c:v>4.3073264288974675</c:v>
                </c:pt>
                <c:pt idx="15">
                  <c:v>4.2599007333768073</c:v>
                </c:pt>
                <c:pt idx="16">
                  <c:v>4.2736707322034206</c:v>
                </c:pt>
                <c:pt idx="17">
                  <c:v>4.3120114368956877</c:v>
                </c:pt>
                <c:pt idx="18">
                  <c:v>4.3089198215376694</c:v>
                </c:pt>
                <c:pt idx="19">
                  <c:v>4.3284789543652558</c:v>
                </c:pt>
                <c:pt idx="20">
                  <c:v>4.3114594533444688</c:v>
                </c:pt>
              </c:numCache>
            </c:numRef>
          </c:val>
        </c:ser>
        <c:dLbls/>
        <c:marker val="1"/>
        <c:axId val="97813632"/>
        <c:axId val="97815168"/>
      </c:lineChart>
      <c:catAx>
        <c:axId val="978136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7815168"/>
        <c:crosses val="autoZero"/>
        <c:auto val="1"/>
        <c:lblAlgn val="ctr"/>
        <c:lblOffset val="100"/>
        <c:tickLblSkip val="1"/>
        <c:tickMarkSkip val="1"/>
      </c:catAx>
      <c:valAx>
        <c:axId val="978151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78136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709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3991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Contributions'!$J$3:$J$23</c:f>
              <c:numCache>
                <c:formatCode>0.00</c:formatCode>
                <c:ptCount val="21"/>
                <c:pt idx="0">
                  <c:v>11.542479241367969</c:v>
                </c:pt>
                <c:pt idx="1">
                  <c:v>11.651472554053168</c:v>
                </c:pt>
                <c:pt idx="2">
                  <c:v>11.474641329524559</c:v>
                </c:pt>
                <c:pt idx="3">
                  <c:v>12.671249075274318</c:v>
                </c:pt>
                <c:pt idx="4">
                  <c:v>13.154322502953331</c:v>
                </c:pt>
                <c:pt idx="5">
                  <c:v>12.934444917652286</c:v>
                </c:pt>
                <c:pt idx="6">
                  <c:v>12.748166491213714</c:v>
                </c:pt>
                <c:pt idx="7">
                  <c:v>12.91115489779911</c:v>
                </c:pt>
                <c:pt idx="8">
                  <c:v>13.22362064604877</c:v>
                </c:pt>
                <c:pt idx="9">
                  <c:v>13.133845040578903</c:v>
                </c:pt>
                <c:pt idx="10">
                  <c:v>13.49364041824127</c:v>
                </c:pt>
                <c:pt idx="11">
                  <c:v>12.927487624810421</c:v>
                </c:pt>
                <c:pt idx="12">
                  <c:v>12.666111148075357</c:v>
                </c:pt>
                <c:pt idx="13">
                  <c:v>12.54096377942478</c:v>
                </c:pt>
                <c:pt idx="14">
                  <c:v>12.393492587841919</c:v>
                </c:pt>
                <c:pt idx="15">
                  <c:v>12.563409504268714</c:v>
                </c:pt>
                <c:pt idx="16">
                  <c:v>12.602897593695694</c:v>
                </c:pt>
                <c:pt idx="17">
                  <c:v>12.621898414831303</c:v>
                </c:pt>
                <c:pt idx="18">
                  <c:v>12.605836365924066</c:v>
                </c:pt>
                <c:pt idx="19">
                  <c:v>12.576290222574057</c:v>
                </c:pt>
                <c:pt idx="20">
                  <c:v>12.550257216609534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Contributions'!$K$3:$K$23</c:f>
              <c:numCache>
                <c:formatCode>0.00</c:formatCode>
                <c:ptCount val="21"/>
                <c:pt idx="0">
                  <c:v>10.928306810362381</c:v>
                </c:pt>
                <c:pt idx="1">
                  <c:v>10.736113497345286</c:v>
                </c:pt>
                <c:pt idx="2">
                  <c:v>10.405321802670562</c:v>
                </c:pt>
                <c:pt idx="3">
                  <c:v>10.030762339452645</c:v>
                </c:pt>
                <c:pt idx="4">
                  <c:v>9.7561529957815605</c:v>
                </c:pt>
                <c:pt idx="5">
                  <c:v>9.5975728002757954</c:v>
                </c:pt>
                <c:pt idx="6">
                  <c:v>9.1234963526356943</c:v>
                </c:pt>
                <c:pt idx="7">
                  <c:v>9.2552880829783728</c:v>
                </c:pt>
                <c:pt idx="8">
                  <c:v>9.3040244365627434</c:v>
                </c:pt>
                <c:pt idx="9">
                  <c:v>9.3057574335616184</c:v>
                </c:pt>
                <c:pt idx="10">
                  <c:v>9.2407581356497825</c:v>
                </c:pt>
                <c:pt idx="11">
                  <c:v>8.9015433986903503</c:v>
                </c:pt>
                <c:pt idx="12">
                  <c:v>8.4409363310170455</c:v>
                </c:pt>
                <c:pt idx="13">
                  <c:v>8.1730367237429107</c:v>
                </c:pt>
                <c:pt idx="14">
                  <c:v>7.9892153017016261</c:v>
                </c:pt>
                <c:pt idx="15">
                  <c:v>8.0476722747277147</c:v>
                </c:pt>
                <c:pt idx="16">
                  <c:v>8.0314122598111499</c:v>
                </c:pt>
                <c:pt idx="17">
                  <c:v>8.2642403729678531</c:v>
                </c:pt>
                <c:pt idx="18">
                  <c:v>8.2654274499980573</c:v>
                </c:pt>
                <c:pt idx="19">
                  <c:v>8.3012194993720527</c:v>
                </c:pt>
                <c:pt idx="20">
                  <c:v>8.2870121088238289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Contributions'!$L$3:$L$23</c:f>
              <c:numCache>
                <c:formatCode>0.00</c:formatCode>
                <c:ptCount val="21"/>
                <c:pt idx="0">
                  <c:v>8.517691172280049</c:v>
                </c:pt>
                <c:pt idx="1">
                  <c:v>9.0308179888592637</c:v>
                </c:pt>
                <c:pt idx="2">
                  <c:v>9.7155988224427166</c:v>
                </c:pt>
                <c:pt idx="3">
                  <c:v>10.302434074630927</c:v>
                </c:pt>
                <c:pt idx="4">
                  <c:v>10.340512953212235</c:v>
                </c:pt>
                <c:pt idx="5">
                  <c:v>10.637207154972495</c:v>
                </c:pt>
                <c:pt idx="6">
                  <c:v>11.213002390048052</c:v>
                </c:pt>
                <c:pt idx="7">
                  <c:v>11.655525017722139</c:v>
                </c:pt>
                <c:pt idx="8">
                  <c:v>12.365222254609765</c:v>
                </c:pt>
                <c:pt idx="9">
                  <c:v>13.71418067824589</c:v>
                </c:pt>
                <c:pt idx="10">
                  <c:v>13.909319074723225</c:v>
                </c:pt>
                <c:pt idx="11">
                  <c:v>14.293258027316948</c:v>
                </c:pt>
                <c:pt idx="12">
                  <c:v>14.191260621029397</c:v>
                </c:pt>
                <c:pt idx="13">
                  <c:v>13.428849000669366</c:v>
                </c:pt>
                <c:pt idx="14">
                  <c:v>13.48702829683425</c:v>
                </c:pt>
                <c:pt idx="15">
                  <c:v>13.675685847869175</c:v>
                </c:pt>
                <c:pt idx="16">
                  <c:v>13.644689852594524</c:v>
                </c:pt>
                <c:pt idx="17">
                  <c:v>13.584479998803184</c:v>
                </c:pt>
                <c:pt idx="18">
                  <c:v>13.702718974381966</c:v>
                </c:pt>
                <c:pt idx="19">
                  <c:v>13.921289493431644</c:v>
                </c:pt>
                <c:pt idx="20">
                  <c:v>14.014287208470943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Contributions'!$M$3:$M$23</c:f>
              <c:numCache>
                <c:formatCode>0.00</c:formatCode>
                <c:ptCount val="21"/>
                <c:pt idx="0">
                  <c:v>7.2416975501319607</c:v>
                </c:pt>
                <c:pt idx="1">
                  <c:v>7.6420403721703307</c:v>
                </c:pt>
                <c:pt idx="2">
                  <c:v>7.572875732833932</c:v>
                </c:pt>
                <c:pt idx="3">
                  <c:v>7.9390500516222247</c:v>
                </c:pt>
                <c:pt idx="4">
                  <c:v>8.3651862656564955</c:v>
                </c:pt>
                <c:pt idx="5">
                  <c:v>8.4665535102603808</c:v>
                </c:pt>
                <c:pt idx="6">
                  <c:v>8.8106285005894502</c:v>
                </c:pt>
                <c:pt idx="7">
                  <c:v>8.8733650379234206</c:v>
                </c:pt>
                <c:pt idx="8">
                  <c:v>8.8094237763461933</c:v>
                </c:pt>
                <c:pt idx="9">
                  <c:v>8.7904175688175066</c:v>
                </c:pt>
                <c:pt idx="10">
                  <c:v>8.6642051339791326</c:v>
                </c:pt>
                <c:pt idx="11">
                  <c:v>8.5667924513563811</c:v>
                </c:pt>
                <c:pt idx="12">
                  <c:v>8.1787755017166148</c:v>
                </c:pt>
                <c:pt idx="13">
                  <c:v>7.9830567925222669</c:v>
                </c:pt>
                <c:pt idx="14">
                  <c:v>7.6035638554409699</c:v>
                </c:pt>
                <c:pt idx="15">
                  <c:v>7.5175630209903881</c:v>
                </c:pt>
                <c:pt idx="16">
                  <c:v>7.4891558261634534</c:v>
                </c:pt>
                <c:pt idx="17">
                  <c:v>7.2973556258277732</c:v>
                </c:pt>
                <c:pt idx="18">
                  <c:v>7.2160946071228516</c:v>
                </c:pt>
                <c:pt idx="19">
                  <c:v>7.227913892839827</c:v>
                </c:pt>
                <c:pt idx="20">
                  <c:v>7.2047118490886772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Contributions'!$N$3:$N$23</c:f>
              <c:numCache>
                <c:formatCode>0.00</c:formatCode>
                <c:ptCount val="21"/>
                <c:pt idx="0">
                  <c:v>25.454620768027802</c:v>
                </c:pt>
                <c:pt idx="1">
                  <c:v>25.306226077723188</c:v>
                </c:pt>
                <c:pt idx="2">
                  <c:v>25.242825240341716</c:v>
                </c:pt>
                <c:pt idx="3">
                  <c:v>24.317077958522574</c:v>
                </c:pt>
                <c:pt idx="4">
                  <c:v>23.856789632374777</c:v>
                </c:pt>
                <c:pt idx="5">
                  <c:v>23.801924200000769</c:v>
                </c:pt>
                <c:pt idx="6">
                  <c:v>23.780572496672914</c:v>
                </c:pt>
                <c:pt idx="7">
                  <c:v>23.812942039723431</c:v>
                </c:pt>
                <c:pt idx="8">
                  <c:v>23.795057072480986</c:v>
                </c:pt>
                <c:pt idx="9">
                  <c:v>23.708044461138662</c:v>
                </c:pt>
                <c:pt idx="10">
                  <c:v>23.137799811355425</c:v>
                </c:pt>
                <c:pt idx="11">
                  <c:v>22.812625487935893</c:v>
                </c:pt>
                <c:pt idx="12">
                  <c:v>23.504444906253415</c:v>
                </c:pt>
                <c:pt idx="13">
                  <c:v>25.422150438159697</c:v>
                </c:pt>
                <c:pt idx="14">
                  <c:v>26.388698894491945</c:v>
                </c:pt>
                <c:pt idx="15">
                  <c:v>26.649097468283806</c:v>
                </c:pt>
                <c:pt idx="16">
                  <c:v>26.68683593606908</c:v>
                </c:pt>
                <c:pt idx="17">
                  <c:v>26.660229637192955</c:v>
                </c:pt>
                <c:pt idx="18">
                  <c:v>26.820492242083859</c:v>
                </c:pt>
                <c:pt idx="19">
                  <c:v>26.575688170534146</c:v>
                </c:pt>
                <c:pt idx="20">
                  <c:v>26.453670858512169</c:v>
                </c:pt>
              </c:numCache>
            </c:numRef>
          </c:val>
        </c:ser>
        <c:dLbls/>
        <c:marker val="1"/>
        <c:axId val="97948416"/>
        <c:axId val="97949952"/>
      </c:lineChart>
      <c:catAx>
        <c:axId val="979484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7949952"/>
        <c:crosses val="autoZero"/>
        <c:auto val="1"/>
        <c:lblAlgn val="ctr"/>
        <c:lblOffset val="100"/>
        <c:tickLblSkip val="1"/>
        <c:tickMarkSkip val="1"/>
      </c:catAx>
      <c:valAx>
        <c:axId val="979499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79484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106"/>
          <c:y val="1.6556397942517263E-2"/>
          <c:w val="0.70826581459926263"/>
          <c:h val="0.2549669681382744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483"/>
          <c:h val="0.8704333057018582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Contributions'!$C$24</c:f>
              <c:numCache>
                <c:formatCode>0.00</c:formatCode>
                <c:ptCount val="1"/>
                <c:pt idx="0">
                  <c:v>2.9990837702379363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Contributions'!$D$24</c:f>
              <c:numCache>
                <c:formatCode>0.00</c:formatCode>
                <c:ptCount val="1"/>
                <c:pt idx="0">
                  <c:v>1.436469066150438</c:v>
                </c:pt>
              </c:numCache>
            </c:numRef>
          </c:val>
          <c:shape val="cylinder"/>
        </c:ser>
        <c:dLbls/>
        <c:shape val="box"/>
        <c:axId val="98062336"/>
        <c:axId val="98063872"/>
        <c:axId val="0"/>
      </c:bar3DChart>
      <c:catAx>
        <c:axId val="980623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063872"/>
        <c:crosses val="autoZero"/>
        <c:auto val="1"/>
        <c:lblAlgn val="ctr"/>
        <c:lblOffset val="100"/>
        <c:tickLblSkip val="1"/>
        <c:tickMarkSkip val="1"/>
      </c:catAx>
      <c:valAx>
        <c:axId val="980638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0623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8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Contributions'!$F$24</c:f>
              <c:numCache>
                <c:formatCode>0.00</c:formatCode>
                <c:ptCount val="1"/>
                <c:pt idx="0">
                  <c:v>22.646317285177194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Contributions'!$G$24</c:f>
              <c:numCache>
                <c:formatCode>0.00</c:formatCode>
                <c:ptCount val="1"/>
                <c:pt idx="0">
                  <c:v>1.843958956571802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Contributions'!$H$24</c:f>
              <c:numCache>
                <c:formatCode>0.00</c:formatCode>
                <c:ptCount val="1"/>
                <c:pt idx="0">
                  <c:v>4.103703604859092</c:v>
                </c:pt>
              </c:numCache>
            </c:numRef>
          </c:val>
          <c:shape val="cylinder"/>
        </c:ser>
        <c:dLbls/>
        <c:shape val="box"/>
        <c:axId val="97992704"/>
        <c:axId val="97994240"/>
        <c:axId val="0"/>
      </c:bar3DChart>
      <c:catAx>
        <c:axId val="979927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7994240"/>
        <c:crosses val="autoZero"/>
        <c:auto val="1"/>
        <c:lblAlgn val="ctr"/>
        <c:lblOffset val="100"/>
        <c:tickLblSkip val="1"/>
        <c:tickMarkSkip val="1"/>
      </c:catAx>
      <c:valAx>
        <c:axId val="97994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79927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773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Contributions'!$J$24</c:f>
              <c:numCache>
                <c:formatCode>0.00</c:formatCode>
                <c:ptCount val="1"/>
                <c:pt idx="0">
                  <c:v>12.618461027274437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Contributions'!$K$24</c:f>
              <c:numCache>
                <c:formatCode>0.00</c:formatCode>
                <c:ptCount val="1"/>
                <c:pt idx="0">
                  <c:v>9.0659652575299532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Contributions'!$L$24</c:f>
              <c:numCache>
                <c:formatCode>0.00</c:formatCode>
                <c:ptCount val="1"/>
                <c:pt idx="0">
                  <c:v>12.349764709673721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Contributions'!$M$24</c:f>
              <c:numCache>
                <c:formatCode>0.00</c:formatCode>
                <c:ptCount val="1"/>
                <c:pt idx="0">
                  <c:v>7.9743060439714402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Contributions'!$N$24</c:f>
              <c:numCache>
                <c:formatCode>0.00</c:formatCode>
                <c:ptCount val="1"/>
                <c:pt idx="0">
                  <c:v>24.961324466565678</c:v>
                </c:pt>
              </c:numCache>
            </c:numRef>
          </c:val>
          <c:shape val="cylinder"/>
        </c:ser>
        <c:dLbls/>
        <c:shape val="box"/>
        <c:axId val="98113792"/>
        <c:axId val="98140160"/>
        <c:axId val="0"/>
      </c:bar3DChart>
      <c:catAx>
        <c:axId val="981137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140160"/>
        <c:crosses val="autoZero"/>
        <c:auto val="1"/>
        <c:lblAlgn val="ctr"/>
        <c:lblOffset val="100"/>
        <c:tickLblSkip val="1"/>
        <c:tickMarkSkip val="1"/>
      </c:catAx>
      <c:valAx>
        <c:axId val="981401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113792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674923264296413E-2"/>
          <c:y val="8.6666948785643752E-2"/>
          <c:w val="0.91382258927620497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Contributions'!$A$3:$A$24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'National Contributions'!$B$3:$B$24</c:f>
              <c:numCache>
                <c:formatCode>0.00</c:formatCode>
                <c:ptCount val="22"/>
                <c:pt idx="0">
                  <c:v>10.040352256265392</c:v>
                </c:pt>
                <c:pt idx="1">
                  <c:v>9.6179118091753129</c:v>
                </c:pt>
                <c:pt idx="2">
                  <c:v>9.3819974120802794</c:v>
                </c:pt>
                <c:pt idx="3">
                  <c:v>10.021634266181238</c:v>
                </c:pt>
                <c:pt idx="4">
                  <c:v>9.0550227000826311</c:v>
                </c:pt>
                <c:pt idx="5">
                  <c:v>8.9195244654935291</c:v>
                </c:pt>
                <c:pt idx="6">
                  <c:v>8.981274515764671</c:v>
                </c:pt>
                <c:pt idx="7">
                  <c:v>9.0346573262412644</c:v>
                </c:pt>
                <c:pt idx="8">
                  <c:v>9.9204535854193026</c:v>
                </c:pt>
                <c:pt idx="9">
                  <c:v>9.4263130410410945</c:v>
                </c:pt>
                <c:pt idx="10">
                  <c:v>8.0924675093382845</c:v>
                </c:pt>
                <c:pt idx="11">
                  <c:v>7.9608195809686793</c:v>
                </c:pt>
                <c:pt idx="12">
                  <c:v>8.0528332249012369</c:v>
                </c:pt>
                <c:pt idx="13">
                  <c:v>7.9083735835266831</c:v>
                </c:pt>
                <c:pt idx="14">
                  <c:v>7.9614323027404978</c:v>
                </c:pt>
                <c:pt idx="15">
                  <c:v>7.7908771427243453</c:v>
                </c:pt>
                <c:pt idx="16">
                  <c:v>7.8350173233951672</c:v>
                </c:pt>
                <c:pt idx="17">
                  <c:v>7.246771722992448</c:v>
                </c:pt>
                <c:pt idx="18">
                  <c:v>7.2648105419668134</c:v>
                </c:pt>
                <c:pt idx="19">
                  <c:v>7.4865639974918778</c:v>
                </c:pt>
                <c:pt idx="20">
                  <c:v>7.4513989853632872</c:v>
                </c:pt>
                <c:pt idx="21">
                  <c:v>7.4523146984539421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Contributions'!$A$3:$A$24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'National Contributions'!$E$3:$E$24</c:f>
              <c:numCache>
                <c:formatCode>0.00</c:formatCode>
                <c:ptCount val="22"/>
                <c:pt idx="0">
                  <c:v>20.661359275887477</c:v>
                </c:pt>
                <c:pt idx="1">
                  <c:v>20.514709969216526</c:v>
                </c:pt>
                <c:pt idx="2">
                  <c:v>20.567992986955822</c:v>
                </c:pt>
                <c:pt idx="3">
                  <c:v>20.352101272402738</c:v>
                </c:pt>
                <c:pt idx="4">
                  <c:v>20.354471511324267</c:v>
                </c:pt>
                <c:pt idx="5">
                  <c:v>20.455767184996287</c:v>
                </c:pt>
                <c:pt idx="6">
                  <c:v>20.952426514032709</c:v>
                </c:pt>
                <c:pt idx="7">
                  <c:v>20.244877571579423</c:v>
                </c:pt>
                <c:pt idx="8">
                  <c:v>20.25988535550902</c:v>
                </c:pt>
                <c:pt idx="9">
                  <c:v>20.258102790731218</c:v>
                </c:pt>
                <c:pt idx="10">
                  <c:v>20.286490880786076</c:v>
                </c:pt>
                <c:pt idx="11">
                  <c:v>20.155411701660871</c:v>
                </c:pt>
                <c:pt idx="12">
                  <c:v>20.128897431342715</c:v>
                </c:pt>
                <c:pt idx="13">
                  <c:v>20.110649224496342</c:v>
                </c:pt>
                <c:pt idx="14">
                  <c:v>20.10364108046592</c:v>
                </c:pt>
                <c:pt idx="15">
                  <c:v>20.189659904585355</c:v>
                </c:pt>
                <c:pt idx="16">
                  <c:v>20.121248703469288</c:v>
                </c:pt>
                <c:pt idx="17">
                  <c:v>20.066336380400134</c:v>
                </c:pt>
                <c:pt idx="18">
                  <c:v>20.064782204990728</c:v>
                </c:pt>
                <c:pt idx="19">
                  <c:v>20.072014676145486</c:v>
                </c:pt>
                <c:pt idx="20">
                  <c:v>20.072067591887695</c:v>
                </c:pt>
                <c:pt idx="21">
                  <c:v>20.079950236056117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Contributions'!$A$3:$A$24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'National Contributions'!$I$3:$I$24</c:f>
              <c:numCache>
                <c:formatCode>0.00</c:formatCode>
                <c:ptCount val="22"/>
                <c:pt idx="0">
                  <c:v>15.872610960570203</c:v>
                </c:pt>
                <c:pt idx="1">
                  <c:v>15.890538050203926</c:v>
                </c:pt>
                <c:pt idx="2">
                  <c:v>15.604762084259566</c:v>
                </c:pt>
                <c:pt idx="3">
                  <c:v>15.727330196131053</c:v>
                </c:pt>
                <c:pt idx="4">
                  <c:v>15.510288955156074</c:v>
                </c:pt>
                <c:pt idx="5">
                  <c:v>15.454027906384137</c:v>
                </c:pt>
                <c:pt idx="6">
                  <c:v>15.608716320634302</c:v>
                </c:pt>
                <c:pt idx="7">
                  <c:v>15.513104463101914</c:v>
                </c:pt>
                <c:pt idx="8">
                  <c:v>15.527324581347699</c:v>
                </c:pt>
                <c:pt idx="9">
                  <c:v>15.469312499222166</c:v>
                </c:pt>
                <c:pt idx="10">
                  <c:v>15.57261105028765</c:v>
                </c:pt>
                <c:pt idx="11">
                  <c:v>15.516774035256494</c:v>
                </c:pt>
                <c:pt idx="12">
                  <c:v>15.520361921609982</c:v>
                </c:pt>
                <c:pt idx="13">
                  <c:v>15.479949449225233</c:v>
                </c:pt>
                <c:pt idx="14">
                  <c:v>15.546881785980759</c:v>
                </c:pt>
                <c:pt idx="15">
                  <c:v>15.571407263472855</c:v>
                </c:pt>
                <c:pt idx="16">
                  <c:v>15.545343704798672</c:v>
                </c:pt>
                <c:pt idx="17">
                  <c:v>15.481897300401521</c:v>
                </c:pt>
                <c:pt idx="18">
                  <c:v>15.509800069514718</c:v>
                </c:pt>
                <c:pt idx="19">
                  <c:v>15.512851761973675</c:v>
                </c:pt>
                <c:pt idx="20">
                  <c:v>15.521687502845868</c:v>
                </c:pt>
                <c:pt idx="21">
                  <c:v>15.519255518725577</c:v>
                </c:pt>
              </c:numCache>
            </c:numRef>
          </c:val>
        </c:ser>
        <c:dLbls/>
        <c:marker val="1"/>
        <c:axId val="103543552"/>
        <c:axId val="103545088"/>
      </c:lineChart>
      <c:catAx>
        <c:axId val="103543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545088"/>
        <c:crosses val="autoZero"/>
        <c:auto val="1"/>
        <c:lblAlgn val="ctr"/>
        <c:lblOffset val="100"/>
        <c:tickLblSkip val="1"/>
        <c:tickMarkSkip val="1"/>
      </c:catAx>
      <c:valAx>
        <c:axId val="103545088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543552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5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Contributions'!$B$25</c:f>
              <c:numCache>
                <c:formatCode>0.00</c:formatCode>
                <c:ptCount val="1"/>
                <c:pt idx="0">
                  <c:v>8.4955828178003614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Contributions'!$E$25</c:f>
              <c:numCache>
                <c:formatCode>0.00</c:formatCode>
                <c:ptCount val="1"/>
                <c:pt idx="0">
                  <c:v>20.276038384041922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Contributions'!$I$25</c:f>
              <c:numCache>
                <c:formatCode>0.00</c:formatCode>
                <c:ptCount val="1"/>
                <c:pt idx="0">
                  <c:v>15.567128971868362</c:v>
                </c:pt>
              </c:numCache>
            </c:numRef>
          </c:val>
          <c:shape val="cylinder"/>
        </c:ser>
        <c:dLbls/>
        <c:shape val="box"/>
        <c:axId val="98199808"/>
        <c:axId val="98226176"/>
        <c:axId val="0"/>
      </c:bar3DChart>
      <c:catAx>
        <c:axId val="981998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226176"/>
        <c:crosses val="autoZero"/>
        <c:auto val="1"/>
        <c:lblAlgn val="ctr"/>
        <c:lblOffset val="100"/>
        <c:tickLblSkip val="1"/>
        <c:tickMarkSkip val="1"/>
      </c:catAx>
      <c:valAx>
        <c:axId val="982261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981998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445"/>
          <c:h val="0.100000349956256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Contributions'!$C$3:$C$24</c:f>
              <c:numCache>
                <c:formatCode>0.00</c:formatCode>
                <c:ptCount val="22"/>
                <c:pt idx="0">
                  <c:v>28.484107532779397</c:v>
                </c:pt>
                <c:pt idx="1">
                  <c:v>26.516077459682357</c:v>
                </c:pt>
                <c:pt idx="2">
                  <c:v>26.162530967418562</c:v>
                </c:pt>
                <c:pt idx="3">
                  <c:v>27.989525729779469</c:v>
                </c:pt>
                <c:pt idx="4">
                  <c:v>25.552196136482912</c:v>
                </c:pt>
                <c:pt idx="5">
                  <c:v>25.25594346795253</c:v>
                </c:pt>
                <c:pt idx="6">
                  <c:v>26.134988897595377</c:v>
                </c:pt>
                <c:pt idx="7">
                  <c:v>25.574060242653662</c:v>
                </c:pt>
                <c:pt idx="8">
                  <c:v>26.90855269362325</c:v>
                </c:pt>
                <c:pt idx="9">
                  <c:v>26.78734537466671</c:v>
                </c:pt>
                <c:pt idx="10">
                  <c:v>24.433353419922451</c:v>
                </c:pt>
                <c:pt idx="11">
                  <c:v>26.064320754882797</c:v>
                </c:pt>
                <c:pt idx="12">
                  <c:v>26.660136563759263</c:v>
                </c:pt>
                <c:pt idx="13">
                  <c:v>27.142303040768624</c:v>
                </c:pt>
                <c:pt idx="14">
                  <c:v>26.738879556441287</c:v>
                </c:pt>
                <c:pt idx="15">
                  <c:v>27.000807674916345</c:v>
                </c:pt>
                <c:pt idx="16">
                  <c:v>29.095245246811928</c:v>
                </c:pt>
                <c:pt idx="17">
                  <c:v>27.116948806263377</c:v>
                </c:pt>
                <c:pt idx="18">
                  <c:v>27.292386814826802</c:v>
                </c:pt>
                <c:pt idx="19">
                  <c:v>27.397761856671394</c:v>
                </c:pt>
                <c:pt idx="20">
                  <c:v>27.440338325988524</c:v>
                </c:pt>
                <c:pt idx="21">
                  <c:v>27.557248120913062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Contributions'!$D$3:$D$24</c:f>
              <c:numCache>
                <c:formatCode>0.00</c:formatCode>
                <c:ptCount val="22"/>
                <c:pt idx="0">
                  <c:v>3.6510194297312637</c:v>
                </c:pt>
                <c:pt idx="1">
                  <c:v>3.7487715841135687</c:v>
                </c:pt>
                <c:pt idx="2">
                  <c:v>3.7268282207674508</c:v>
                </c:pt>
                <c:pt idx="3">
                  <c:v>3.6801502569131137</c:v>
                </c:pt>
                <c:pt idx="4">
                  <c:v>3.481293918636192</c:v>
                </c:pt>
                <c:pt idx="5">
                  <c:v>3.4925792867157011</c:v>
                </c:pt>
                <c:pt idx="6">
                  <c:v>3.5233660556917581</c:v>
                </c:pt>
                <c:pt idx="7">
                  <c:v>3.5004612763390126</c:v>
                </c:pt>
                <c:pt idx="8">
                  <c:v>3.584270745849647</c:v>
                </c:pt>
                <c:pt idx="9">
                  <c:v>3.6016846909720264</c:v>
                </c:pt>
                <c:pt idx="10">
                  <c:v>3.3420140470312139</c:v>
                </c:pt>
                <c:pt idx="11">
                  <c:v>3.2495595729638791</c:v>
                </c:pt>
                <c:pt idx="12">
                  <c:v>3.351893414889044</c:v>
                </c:pt>
                <c:pt idx="13">
                  <c:v>3.3093611016857505</c:v>
                </c:pt>
                <c:pt idx="14">
                  <c:v>3.3935351959871651</c:v>
                </c:pt>
                <c:pt idx="15">
                  <c:v>3.4565864009964233</c:v>
                </c:pt>
                <c:pt idx="16">
                  <c:v>3.4511953590677038</c:v>
                </c:pt>
                <c:pt idx="17">
                  <c:v>3.3686885075983271</c:v>
                </c:pt>
                <c:pt idx="18">
                  <c:v>3.3885433300374026</c:v>
                </c:pt>
                <c:pt idx="19">
                  <c:v>3.3946516492287961</c:v>
                </c:pt>
                <c:pt idx="20">
                  <c:v>3.4088667404859692</c:v>
                </c:pt>
                <c:pt idx="21">
                  <c:v>3.4114219979024369</c:v>
                </c:pt>
              </c:numCache>
            </c:numRef>
          </c:val>
        </c:ser>
        <c:dLbls/>
        <c:marker val="1"/>
        <c:axId val="103565184"/>
        <c:axId val="103566720"/>
      </c:lineChart>
      <c:catAx>
        <c:axId val="1035651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566720"/>
        <c:crosses val="autoZero"/>
        <c:auto val="1"/>
        <c:lblAlgn val="ctr"/>
        <c:lblOffset val="100"/>
        <c:tickLblSkip val="1"/>
        <c:tickMarkSkip val="1"/>
      </c:catAx>
      <c:valAx>
        <c:axId val="1035667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5651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986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3991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Contributions'!$F$3:$F$24</c:f>
              <c:numCache>
                <c:formatCode>0.00</c:formatCode>
                <c:ptCount val="22"/>
                <c:pt idx="0">
                  <c:v>20.531588336186381</c:v>
                </c:pt>
                <c:pt idx="1">
                  <c:v>20.602049043984341</c:v>
                </c:pt>
                <c:pt idx="2">
                  <c:v>20.592215651305096</c:v>
                </c:pt>
                <c:pt idx="3">
                  <c:v>20.540598383398041</c:v>
                </c:pt>
                <c:pt idx="4">
                  <c:v>20.753177582502737</c:v>
                </c:pt>
                <c:pt idx="5">
                  <c:v>20.858719662864704</c:v>
                </c:pt>
                <c:pt idx="6">
                  <c:v>20.820556909152742</c:v>
                </c:pt>
                <c:pt idx="7">
                  <c:v>20.789988814872796</c:v>
                </c:pt>
                <c:pt idx="8">
                  <c:v>20.917481174141191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20.789956098592342</c:v>
                </c:pt>
                <c:pt idx="14">
                  <c:v>20.841308027542343</c:v>
                </c:pt>
                <c:pt idx="15">
                  <c:v>20.921560031461649</c:v>
                </c:pt>
                <c:pt idx="16">
                  <c:v>20.894469947704593</c:v>
                </c:pt>
                <c:pt idx="17">
                  <c:v>20.840764865935043</c:v>
                </c:pt>
                <c:pt idx="18">
                  <c:v>20.848963289827932</c:v>
                </c:pt>
                <c:pt idx="19">
                  <c:v>20.856170376843984</c:v>
                </c:pt>
                <c:pt idx="20">
                  <c:v>20.867206089885926</c:v>
                </c:pt>
                <c:pt idx="21">
                  <c:v>20.871522433609858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Contributions'!$G$3:$G$24</c:f>
              <c:numCache>
                <c:formatCode>0.00</c:formatCode>
                <c:ptCount val="22"/>
                <c:pt idx="0">
                  <c:v>15.649942127085273</c:v>
                </c:pt>
                <c:pt idx="1">
                  <c:v>15.492885621600475</c:v>
                </c:pt>
                <c:pt idx="2">
                  <c:v>15.424887777944093</c:v>
                </c:pt>
                <c:pt idx="3">
                  <c:v>15.45590894059257</c:v>
                </c:pt>
                <c:pt idx="4">
                  <c:v>15.506313141537051</c:v>
                </c:pt>
                <c:pt idx="5">
                  <c:v>15.735791467394266</c:v>
                </c:pt>
                <c:pt idx="6">
                  <c:v>16.132189023375389</c:v>
                </c:pt>
                <c:pt idx="7">
                  <c:v>16.218726121431651</c:v>
                </c:pt>
                <c:pt idx="8">
                  <c:v>15.917854721694782</c:v>
                </c:pt>
                <c:pt idx="9">
                  <c:v>16.072764347061486</c:v>
                </c:pt>
                <c:pt idx="10">
                  <c:v>16.250490786063239</c:v>
                </c:pt>
                <c:pt idx="11">
                  <c:v>16.293038143557446</c:v>
                </c:pt>
                <c:pt idx="12">
                  <c:v>16.28017748892449</c:v>
                </c:pt>
                <c:pt idx="13">
                  <c:v>16.120777942002174</c:v>
                </c:pt>
                <c:pt idx="14">
                  <c:v>15.707338890023109</c:v>
                </c:pt>
                <c:pt idx="15">
                  <c:v>15.519517652476612</c:v>
                </c:pt>
                <c:pt idx="16">
                  <c:v>15.462636449526284</c:v>
                </c:pt>
                <c:pt idx="17">
                  <c:v>15.897247761085019</c:v>
                </c:pt>
                <c:pt idx="18">
                  <c:v>15.831282697339617</c:v>
                </c:pt>
                <c:pt idx="19">
                  <c:v>15.756466898742138</c:v>
                </c:pt>
                <c:pt idx="20">
                  <c:v>15.695748391532129</c:v>
                </c:pt>
                <c:pt idx="21">
                  <c:v>15.693816641783634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Contributions'!$H$3:$H$24</c:f>
              <c:numCache>
                <c:formatCode>0.00</c:formatCode>
                <c:ptCount val="22"/>
                <c:pt idx="0">
                  <c:v>23.584052232891121</c:v>
                </c:pt>
                <c:pt idx="1">
                  <c:v>22.71794372560375</c:v>
                </c:pt>
                <c:pt idx="2">
                  <c:v>23.217907618418039</c:v>
                </c:pt>
                <c:pt idx="3">
                  <c:v>21.895444354414664</c:v>
                </c:pt>
                <c:pt idx="4">
                  <c:v>20.93226054530512</c:v>
                </c:pt>
                <c:pt idx="5">
                  <c:v>20.83748692574768</c:v>
                </c:pt>
                <c:pt idx="6">
                  <c:v>24.864222834197221</c:v>
                </c:pt>
                <c:pt idx="7">
                  <c:v>19.163256896753627</c:v>
                </c:pt>
                <c:pt idx="8">
                  <c:v>18.845882664446421</c:v>
                </c:pt>
                <c:pt idx="9">
                  <c:v>18.966101385498813</c:v>
                </c:pt>
                <c:pt idx="10">
                  <c:v>19.260466429774436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19.120065992047095</c:v>
                </c:pt>
                <c:pt idx="16">
                  <c:v>19.134846934375805</c:v>
                </c:pt>
                <c:pt idx="17">
                  <c:v>18.918341828214221</c:v>
                </c:pt>
                <c:pt idx="18">
                  <c:v>18.938666198537788</c:v>
                </c:pt>
                <c:pt idx="19">
                  <c:v>18.972748501452305</c:v>
                </c:pt>
                <c:pt idx="20">
                  <c:v>19.004937792377618</c:v>
                </c:pt>
                <c:pt idx="21">
                  <c:v>19.014934541167474</c:v>
                </c:pt>
              </c:numCache>
            </c:numRef>
          </c:val>
        </c:ser>
        <c:dLbls/>
        <c:marker val="1"/>
        <c:axId val="103618816"/>
        <c:axId val="103645184"/>
      </c:lineChart>
      <c:catAx>
        <c:axId val="1036188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645184"/>
        <c:crosses val="autoZero"/>
        <c:auto val="1"/>
        <c:lblAlgn val="ctr"/>
        <c:lblOffset val="100"/>
        <c:tickLblSkip val="1"/>
        <c:tickMarkSkip val="1"/>
      </c:catAx>
      <c:valAx>
        <c:axId val="103645184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6188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3991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Contributions'!$J$3:$J$24</c:f>
              <c:numCache>
                <c:formatCode>0.00</c:formatCode>
                <c:ptCount val="22"/>
                <c:pt idx="0">
                  <c:v>15.423484412363431</c:v>
                </c:pt>
                <c:pt idx="1">
                  <c:v>15.207383527047059</c:v>
                </c:pt>
                <c:pt idx="2">
                  <c:v>15.23074326328547</c:v>
                </c:pt>
                <c:pt idx="3">
                  <c:v>15.167734032575819</c:v>
                </c:pt>
                <c:pt idx="4">
                  <c:v>15.126970968071237</c:v>
                </c:pt>
                <c:pt idx="5">
                  <c:v>15.182907083725484</c:v>
                </c:pt>
                <c:pt idx="6">
                  <c:v>16.063728419991687</c:v>
                </c:pt>
                <c:pt idx="7">
                  <c:v>16.087175530191978</c:v>
                </c:pt>
                <c:pt idx="8">
                  <c:v>16.213031082039596</c:v>
                </c:pt>
                <c:pt idx="9">
                  <c:v>16.219025064576609</c:v>
                </c:pt>
                <c:pt idx="10">
                  <c:v>16.131429534533993</c:v>
                </c:pt>
                <c:pt idx="11">
                  <c:v>16.198448668477859</c:v>
                </c:pt>
                <c:pt idx="12">
                  <c:v>16.273967919977871</c:v>
                </c:pt>
                <c:pt idx="13">
                  <c:v>16.227608164993359</c:v>
                </c:pt>
                <c:pt idx="14">
                  <c:v>16.444858434972158</c:v>
                </c:pt>
                <c:pt idx="15">
                  <c:v>16.457493695431307</c:v>
                </c:pt>
                <c:pt idx="16">
                  <c:v>16.60343022655945</c:v>
                </c:pt>
                <c:pt idx="17">
                  <c:v>16.367634518402003</c:v>
                </c:pt>
                <c:pt idx="18">
                  <c:v>16.395832160056028</c:v>
                </c:pt>
                <c:pt idx="19">
                  <c:v>16.416142866735719</c:v>
                </c:pt>
                <c:pt idx="20">
                  <c:v>16.447565317026108</c:v>
                </c:pt>
                <c:pt idx="21">
                  <c:v>16.448016464035103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Contributions'!$K$3:$K$24</c:f>
              <c:numCache>
                <c:formatCode>0.00</c:formatCode>
                <c:ptCount val="22"/>
                <c:pt idx="0">
                  <c:v>22.18834344452447</c:v>
                </c:pt>
                <c:pt idx="1">
                  <c:v>21.867724716744018</c:v>
                </c:pt>
                <c:pt idx="2">
                  <c:v>21.470903499104242</c:v>
                </c:pt>
                <c:pt idx="3">
                  <c:v>21.314974164605811</c:v>
                </c:pt>
                <c:pt idx="4">
                  <c:v>20.990800188194232</c:v>
                </c:pt>
                <c:pt idx="5">
                  <c:v>20.621754933959668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20.86629684054099</c:v>
                </c:pt>
                <c:pt idx="14">
                  <c:v>20.927811711108951</c:v>
                </c:pt>
                <c:pt idx="15">
                  <c:v>21.035679838033779</c:v>
                </c:pt>
                <c:pt idx="16">
                  <c:v>20.985981122857762</c:v>
                </c:pt>
                <c:pt idx="17">
                  <c:v>20.884398326405602</c:v>
                </c:pt>
                <c:pt idx="18">
                  <c:v>20.920270593511219</c:v>
                </c:pt>
                <c:pt idx="19">
                  <c:v>20.93673973874305</c:v>
                </c:pt>
                <c:pt idx="20">
                  <c:v>20.94848022177673</c:v>
                </c:pt>
                <c:pt idx="21">
                  <c:v>20.951924973554689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Contributions'!$L$3:$L$24</c:f>
              <c:numCache>
                <c:formatCode>0.00</c:formatCode>
                <c:ptCount val="22"/>
                <c:pt idx="0">
                  <c:v>13.60419158464318</c:v>
                </c:pt>
                <c:pt idx="1">
                  <c:v>13.62559651992459</c:v>
                </c:pt>
                <c:pt idx="2">
                  <c:v>13.553629436552544</c:v>
                </c:pt>
                <c:pt idx="3">
                  <c:v>13.663783593618373</c:v>
                </c:pt>
                <c:pt idx="4">
                  <c:v>13.797944987378422</c:v>
                </c:pt>
                <c:pt idx="5">
                  <c:v>13.475835914915004</c:v>
                </c:pt>
                <c:pt idx="6">
                  <c:v>13.051384603733796</c:v>
                </c:pt>
                <c:pt idx="7">
                  <c:v>12.901069560633097</c:v>
                </c:pt>
                <c:pt idx="8">
                  <c:v>13.00561351621465</c:v>
                </c:pt>
                <c:pt idx="9">
                  <c:v>13.026332607491685</c:v>
                </c:pt>
                <c:pt idx="10">
                  <c:v>13.635084668633443</c:v>
                </c:pt>
                <c:pt idx="11">
                  <c:v>13.388254349515757</c:v>
                </c:pt>
                <c:pt idx="12">
                  <c:v>13.396457455027061</c:v>
                </c:pt>
                <c:pt idx="13">
                  <c:v>13.429065947180405</c:v>
                </c:pt>
                <c:pt idx="14">
                  <c:v>13.507346187763424</c:v>
                </c:pt>
                <c:pt idx="15">
                  <c:v>13.506980011272155</c:v>
                </c:pt>
                <c:pt idx="16">
                  <c:v>13.511602212511379</c:v>
                </c:pt>
                <c:pt idx="17">
                  <c:v>13.456617693878362</c:v>
                </c:pt>
                <c:pt idx="18">
                  <c:v>13.468011584605463</c:v>
                </c:pt>
                <c:pt idx="19">
                  <c:v>13.479937272868531</c:v>
                </c:pt>
                <c:pt idx="20">
                  <c:v>13.488415827149886</c:v>
                </c:pt>
                <c:pt idx="21">
                  <c:v>13.485260767047629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Contributions'!$M$3:$M$24</c:f>
              <c:numCache>
                <c:formatCode>0.00</c:formatCode>
                <c:ptCount val="22"/>
                <c:pt idx="0">
                  <c:v>16.535269075572423</c:v>
                </c:pt>
                <c:pt idx="1">
                  <c:v>16.533573654548618</c:v>
                </c:pt>
                <c:pt idx="2">
                  <c:v>16.527701036506965</c:v>
                </c:pt>
                <c:pt idx="3">
                  <c:v>16.528261954543076</c:v>
                </c:pt>
                <c:pt idx="4">
                  <c:v>16.494045782506035</c:v>
                </c:pt>
                <c:pt idx="5">
                  <c:v>16.476538480913781</c:v>
                </c:pt>
                <c:pt idx="6">
                  <c:v>16.480987068717546</c:v>
                </c:pt>
                <c:pt idx="7">
                  <c:v>16.472379324033156</c:v>
                </c:pt>
                <c:pt idx="8">
                  <c:v>16.465875823709641</c:v>
                </c:pt>
                <c:pt idx="9">
                  <c:v>16.465285094674613</c:v>
                </c:pt>
                <c:pt idx="10">
                  <c:v>16.390690123469071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16.530521064943876</c:v>
                </c:pt>
                <c:pt idx="16">
                  <c:v>16.574025688709675</c:v>
                </c:pt>
                <c:pt idx="17">
                  <c:v>16.465272159753962</c:v>
                </c:pt>
                <c:pt idx="18">
                  <c:v>16.472933862376582</c:v>
                </c:pt>
                <c:pt idx="19">
                  <c:v>16.484547565324885</c:v>
                </c:pt>
                <c:pt idx="20">
                  <c:v>16.503211443424643</c:v>
                </c:pt>
                <c:pt idx="21">
                  <c:v>16.505085297422273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Contributions'!$N$3:$N$24</c:f>
              <c:numCache>
                <c:formatCode>0.00</c:formatCode>
                <c:ptCount val="22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14.936145861716604</c:v>
                </c:pt>
                <c:pt idx="16">
                  <c:v>14.824858484829335</c:v>
                </c:pt>
                <c:pt idx="17">
                  <c:v>14.840536602753437</c:v>
                </c:pt>
                <c:pt idx="18">
                  <c:v>14.848886716733601</c:v>
                </c:pt>
                <c:pt idx="19">
                  <c:v>14.851827290991016</c:v>
                </c:pt>
                <c:pt idx="20">
                  <c:v>14.856569978658264</c:v>
                </c:pt>
                <c:pt idx="21">
                  <c:v>14.859804155947041</c:v>
                </c:pt>
              </c:numCache>
            </c:numRef>
          </c:val>
        </c:ser>
        <c:dLbls/>
        <c:marker val="1"/>
        <c:axId val="103704832"/>
        <c:axId val="103723008"/>
      </c:lineChart>
      <c:catAx>
        <c:axId val="1037048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23008"/>
        <c:crosses val="autoZero"/>
        <c:auto val="1"/>
        <c:lblAlgn val="ctr"/>
        <c:lblOffset val="100"/>
        <c:tickLblSkip val="1"/>
        <c:tickMarkSkip val="1"/>
      </c:catAx>
      <c:valAx>
        <c:axId val="103723008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704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307"/>
          <c:y val="1.6556291390728482E-2"/>
          <c:w val="0.50297136682874111"/>
          <c:h val="0.2384105960264934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82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Contributions'!$C$25</c:f>
              <c:numCache>
                <c:formatCode>0.00</c:formatCode>
                <c:ptCount val="1"/>
                <c:pt idx="0">
                  <c:v>26.786593576581822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Contributions'!$D$25</c:f>
              <c:numCache>
                <c:formatCode>0.00</c:formatCode>
                <c:ptCount val="1"/>
                <c:pt idx="0">
                  <c:v>3.4780337628910845</c:v>
                </c:pt>
              </c:numCache>
            </c:numRef>
          </c:val>
          <c:shape val="cylinder"/>
        </c:ser>
        <c:dLbls/>
        <c:shape val="box"/>
        <c:axId val="103822080"/>
        <c:axId val="103823616"/>
        <c:axId val="0"/>
      </c:bar3DChart>
      <c:catAx>
        <c:axId val="1038220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823616"/>
        <c:crosses val="autoZero"/>
        <c:auto val="1"/>
        <c:lblAlgn val="ctr"/>
        <c:lblOffset val="100"/>
        <c:tickLblSkip val="1"/>
        <c:tickMarkSkip val="1"/>
      </c:catAx>
      <c:valAx>
        <c:axId val="1038236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8220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307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Contributions'!$F$25</c:f>
              <c:numCache>
                <c:formatCode>0.00</c:formatCode>
                <c:ptCount val="1"/>
                <c:pt idx="0">
                  <c:v>20.794697697036675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Contributions'!$G$25</c:f>
              <c:numCache>
                <c:formatCode>0.00</c:formatCode>
                <c:ptCount val="1"/>
                <c:pt idx="0">
                  <c:v>15.823445592398768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Contributions'!$H$25</c:f>
              <c:numCache>
                <c:formatCode>0.00</c:formatCode>
                <c:ptCount val="1"/>
                <c:pt idx="0">
                  <c:v>20.120213883822075</c:v>
                </c:pt>
              </c:numCache>
            </c:numRef>
          </c:val>
          <c:shape val="cylinder"/>
        </c:ser>
        <c:dLbls/>
        <c:shape val="box"/>
        <c:axId val="103871616"/>
        <c:axId val="103873152"/>
        <c:axId val="0"/>
      </c:bar3DChart>
      <c:catAx>
        <c:axId val="10387161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873152"/>
        <c:crosses val="autoZero"/>
        <c:auto val="1"/>
        <c:lblAlgn val="ctr"/>
        <c:lblOffset val="100"/>
        <c:tickLblSkip val="1"/>
        <c:tickMarkSkip val="1"/>
      </c:catAx>
      <c:valAx>
        <c:axId val="103873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8716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214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Contributions'!$J$25</c:f>
              <c:numCache>
                <c:formatCode>0.00</c:formatCode>
                <c:ptCount val="1"/>
                <c:pt idx="0">
                  <c:v>16.015209607048604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Contributions'!$K$25</c:f>
              <c:numCache>
                <c:formatCode>0.00</c:formatCode>
                <c:ptCount val="1"/>
                <c:pt idx="0">
                  <c:v>20.959431529950663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Contributions'!$L$25</c:f>
              <c:numCache>
                <c:formatCode>0.00</c:formatCode>
                <c:ptCount val="1"/>
                <c:pt idx="0">
                  <c:v>13.429928013752676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Contributions'!$M$25</c:f>
              <c:numCache>
                <c:formatCode>0.00</c:formatCode>
                <c:ptCount val="1"/>
                <c:pt idx="0">
                  <c:v>16.481513213910048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Contributions'!$N$25</c:f>
              <c:numCache>
                <c:formatCode>0.00</c:formatCode>
                <c:ptCount val="1"/>
                <c:pt idx="0">
                  <c:v>14.842588704543793</c:v>
                </c:pt>
              </c:numCache>
            </c:numRef>
          </c:val>
          <c:shape val="cylinder"/>
        </c:ser>
        <c:dLbls/>
        <c:shape val="box"/>
        <c:axId val="103800832"/>
        <c:axId val="103802368"/>
        <c:axId val="0"/>
      </c:bar3DChart>
      <c:catAx>
        <c:axId val="1038008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802368"/>
        <c:crosses val="autoZero"/>
        <c:auto val="1"/>
        <c:lblAlgn val="ctr"/>
        <c:lblOffset val="100"/>
        <c:tickLblSkip val="1"/>
        <c:tickMarkSkip val="1"/>
      </c:catAx>
      <c:valAx>
        <c:axId val="1038023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800832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87E-2"/>
          <c:w val="0.9368947328186028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81" r="0.7500000000000081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61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'COMP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Durban'!$A$11:$A$66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'COMP Durban'!$O$11:$O$66</c:f>
              <c:numCache>
                <c:formatCode>0.00</c:formatCode>
                <c:ptCount val="56"/>
                <c:pt idx="0">
                  <c:v>10.730962224922994</c:v>
                </c:pt>
                <c:pt idx="1">
                  <c:v>10.169359075421077</c:v>
                </c:pt>
                <c:pt idx="2">
                  <c:v>9.2708688320020656</c:v>
                </c:pt>
                <c:pt idx="3">
                  <c:v>10.978197530775729</c:v>
                </c:pt>
                <c:pt idx="4">
                  <c:v>9.4232467055696869</c:v>
                </c:pt>
                <c:pt idx="5">
                  <c:v>8.573273835793211</c:v>
                </c:pt>
                <c:pt idx="6">
                  <c:v>8.7137319173979648</c:v>
                </c:pt>
                <c:pt idx="7">
                  <c:v>11.416285816748948</c:v>
                </c:pt>
                <c:pt idx="8">
                  <c:v>8.3120466058487157</c:v>
                </c:pt>
                <c:pt idx="9">
                  <c:v>9.9071282913886609</c:v>
                </c:pt>
                <c:pt idx="10">
                  <c:v>11.569629566917197</c:v>
                </c:pt>
                <c:pt idx="11">
                  <c:v>9.8018937475526062</c:v>
                </c:pt>
                <c:pt idx="12">
                  <c:v>10.518672332162271</c:v>
                </c:pt>
                <c:pt idx="13">
                  <c:v>10.363305510398227</c:v>
                </c:pt>
                <c:pt idx="14">
                  <c:v>10.177177699785833</c:v>
                </c:pt>
                <c:pt idx="15">
                  <c:v>11.415340833274854</c:v>
                </c:pt>
                <c:pt idx="16">
                  <c:v>12.838160756854389</c:v>
                </c:pt>
                <c:pt idx="17">
                  <c:v>13.757188717512575</c:v>
                </c:pt>
                <c:pt idx="18">
                  <c:v>14.561363954664847</c:v>
                </c:pt>
                <c:pt idx="19">
                  <c:v>14.864652826882372</c:v>
                </c:pt>
                <c:pt idx="20">
                  <c:v>16.078577741576058</c:v>
                </c:pt>
                <c:pt idx="21">
                  <c:v>16.135710946553068</c:v>
                </c:pt>
                <c:pt idx="22">
                  <c:v>15.872134746154268</c:v>
                </c:pt>
                <c:pt idx="23">
                  <c:v>10.153384999988766</c:v>
                </c:pt>
                <c:pt idx="24">
                  <c:v>5.5749786475443086</c:v>
                </c:pt>
                <c:pt idx="25">
                  <c:v>2.9207992046909372</c:v>
                </c:pt>
                <c:pt idx="26">
                  <c:v>5.2212746240762495</c:v>
                </c:pt>
                <c:pt idx="27">
                  <c:v>8.8634537770701343</c:v>
                </c:pt>
                <c:pt idx="28">
                  <c:v>14.492920194080192</c:v>
                </c:pt>
                <c:pt idx="29">
                  <c:v>14.929451518392792</c:v>
                </c:pt>
                <c:pt idx="30">
                  <c:v>12.289896461351868</c:v>
                </c:pt>
                <c:pt idx="31">
                  <c:v>11.657764056005183</c:v>
                </c:pt>
                <c:pt idx="32">
                  <c:v>9.6258483340984604</c:v>
                </c:pt>
                <c:pt idx="33">
                  <c:v>11.012221032877477</c:v>
                </c:pt>
                <c:pt idx="34">
                  <c:v>9.8419916270039121</c:v>
                </c:pt>
                <c:pt idx="35">
                  <c:v>8.1372041480845798</c:v>
                </c:pt>
                <c:pt idx="36">
                  <c:v>7.9658165144589512</c:v>
                </c:pt>
                <c:pt idx="37">
                  <c:v>7.3007589883308146</c:v>
                </c:pt>
                <c:pt idx="38">
                  <c:v>6.9757318101371331</c:v>
                </c:pt>
                <c:pt idx="39">
                  <c:v>7.9694666475013438</c:v>
                </c:pt>
                <c:pt idx="40">
                  <c:v>9.9702252713904898</c:v>
                </c:pt>
                <c:pt idx="41">
                  <c:v>11.311114300555666</c:v>
                </c:pt>
                <c:pt idx="42">
                  <c:v>10.539005418679256</c:v>
                </c:pt>
                <c:pt idx="43">
                  <c:v>10.655212320468497</c:v>
                </c:pt>
                <c:pt idx="44">
                  <c:v>9.1938755514468102</c:v>
                </c:pt>
                <c:pt idx="45">
                  <c:v>9.3466496932644301</c:v>
                </c:pt>
                <c:pt idx="46">
                  <c:v>8.9573183553234976</c:v>
                </c:pt>
                <c:pt idx="47">
                  <c:v>9.1264108866064255</c:v>
                </c:pt>
                <c:pt idx="48">
                  <c:v>7.3930915246633084</c:v>
                </c:pt>
                <c:pt idx="49">
                  <c:v>7.2784576574568316</c:v>
                </c:pt>
                <c:pt idx="50">
                  <c:v>7.3515548204386283</c:v>
                </c:pt>
                <c:pt idx="51">
                  <c:v>7.3319880116431131</c:v>
                </c:pt>
                <c:pt idx="52">
                  <c:v>8.3864080917732444</c:v>
                </c:pt>
                <c:pt idx="53">
                  <c:v>8.0204951138289378</c:v>
                </c:pt>
                <c:pt idx="54">
                  <c:v>8.3733190069870034</c:v>
                </c:pt>
                <c:pt idx="55">
                  <c:v>7.1092802506450514</c:v>
                </c:pt>
              </c:numCache>
            </c:numRef>
          </c:val>
        </c:ser>
        <c:dLbls/>
        <c:marker val="1"/>
        <c:axId val="104028032"/>
        <c:axId val="104029568"/>
      </c:lineChart>
      <c:catAx>
        <c:axId val="1040280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4029568"/>
        <c:crosses val="autoZero"/>
        <c:auto val="1"/>
        <c:lblAlgn val="ctr"/>
        <c:lblOffset val="100"/>
      </c:catAx>
      <c:valAx>
        <c:axId val="1040295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028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564"/>
          <c:w val="0.34362946934940436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'COMP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Durban'!$A$11:$A$66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'COMP Durban'!$N$11:$N$66</c:f>
              <c:numCache>
                <c:formatCode>0.00</c:formatCode>
                <c:ptCount val="56"/>
                <c:pt idx="0">
                  <c:v>-1.6025381986361134</c:v>
                </c:pt>
                <c:pt idx="1">
                  <c:v>3.8212313865232708</c:v>
                </c:pt>
                <c:pt idx="2">
                  <c:v>2.0592256297910008</c:v>
                </c:pt>
                <c:pt idx="3">
                  <c:v>6.4425638395959188</c:v>
                </c:pt>
                <c:pt idx="4">
                  <c:v>-2.9812163338957975</c:v>
                </c:pt>
                <c:pt idx="5">
                  <c:v>3.0147735940326474</c:v>
                </c:pt>
                <c:pt idx="6">
                  <c:v>2.1912566769869017</c:v>
                </c:pt>
                <c:pt idx="7">
                  <c:v>9.0886579519771296</c:v>
                </c:pt>
                <c:pt idx="8">
                  <c:v>-5.6843176825219217</c:v>
                </c:pt>
                <c:pt idx="9">
                  <c:v>4.5318437985856166</c:v>
                </c:pt>
                <c:pt idx="10">
                  <c:v>3.7370444453919642</c:v>
                </c:pt>
                <c:pt idx="11">
                  <c:v>7.3602312385724717</c:v>
                </c:pt>
                <c:pt idx="12">
                  <c:v>-5.0686319327529334</c:v>
                </c:pt>
                <c:pt idx="13">
                  <c:v>4.384893242617026</c:v>
                </c:pt>
                <c:pt idx="14">
                  <c:v>3.5620918298217266</c:v>
                </c:pt>
                <c:pt idx="15">
                  <c:v>8.5667377320013305</c:v>
                </c:pt>
                <c:pt idx="16">
                  <c:v>-3.8563191502532219</c:v>
                </c:pt>
                <c:pt idx="17">
                  <c:v>5.2350722504706013</c:v>
                </c:pt>
                <c:pt idx="18">
                  <c:v>4.2941956264797314</c:v>
                </c:pt>
                <c:pt idx="19">
                  <c:v>8.8541564769466579</c:v>
                </c:pt>
                <c:pt idx="20">
                  <c:v>-2.8402432147801351</c:v>
                </c:pt>
                <c:pt idx="21">
                  <c:v>5.2868683447253222</c:v>
                </c:pt>
                <c:pt idx="22">
                  <c:v>4.0574943777180339</c:v>
                </c:pt>
                <c:pt idx="23">
                  <c:v>3.4817718127186668</c:v>
                </c:pt>
                <c:pt idx="24">
                  <c:v>-6.8785834588630079</c:v>
                </c:pt>
                <c:pt idx="25">
                  <c:v>2.6399320616889126</c:v>
                </c:pt>
                <c:pt idx="26">
                  <c:v>6.3833770940257315</c:v>
                </c:pt>
                <c:pt idx="27">
                  <c:v>7.0637389895819069</c:v>
                </c:pt>
                <c:pt idx="28">
                  <c:v>-2.063157630134131</c:v>
                </c:pt>
                <c:pt idx="29">
                  <c:v>3.0312710667059313</c:v>
                </c:pt>
                <c:pt idx="30">
                  <c:v>3.9400975230909614</c:v>
                </c:pt>
                <c:pt idx="31">
                  <c:v>6.4610270717185951</c:v>
                </c:pt>
                <c:pt idx="32">
                  <c:v>-3.8453839844556907</c:v>
                </c:pt>
                <c:pt idx="33">
                  <c:v>4.334246081248665</c:v>
                </c:pt>
                <c:pt idx="34">
                  <c:v>2.8444185299207971</c:v>
                </c:pt>
                <c:pt idx="35">
                  <c:v>4.8087133867932108</c:v>
                </c:pt>
                <c:pt idx="36">
                  <c:v>-3.9977803056932695</c:v>
                </c:pt>
                <c:pt idx="37">
                  <c:v>3.6915586285960296</c:v>
                </c:pt>
                <c:pt idx="38">
                  <c:v>2.5328901543257523</c:v>
                </c:pt>
                <c:pt idx="39">
                  <c:v>5.7823180351505465</c:v>
                </c:pt>
                <c:pt idx="40">
                  <c:v>-2.218784123439463</c:v>
                </c:pt>
                <c:pt idx="41">
                  <c:v>4.95589061517689</c:v>
                </c:pt>
                <c:pt idx="42">
                  <c:v>1.8216713719959639</c:v>
                </c:pt>
                <c:pt idx="43">
                  <c:v>5.8935243500290753</c:v>
                </c:pt>
                <c:pt idx="44">
                  <c:v>-3.5101040990971626</c:v>
                </c:pt>
                <c:pt idx="45">
                  <c:v>5.1027353538260183</c:v>
                </c:pt>
                <c:pt idx="46">
                  <c:v>1.4591328977231384</c:v>
                </c:pt>
                <c:pt idx="47">
                  <c:v>6.0578621324662656</c:v>
                </c:pt>
                <c:pt idx="48">
                  <c:v>-5.0427102156008781</c:v>
                </c:pt>
                <c:pt idx="49">
                  <c:v>4.9905462657148796</c:v>
                </c:pt>
                <c:pt idx="50">
                  <c:v>1.5282649018119494</c:v>
                </c:pt>
                <c:pt idx="51">
                  <c:v>6.0385311231196548</c:v>
                </c:pt>
                <c:pt idx="52">
                  <c:v>-4.1098580905424562</c:v>
                </c:pt>
                <c:pt idx="53">
                  <c:v>4.6360977318400556</c:v>
                </c:pt>
                <c:pt idx="54">
                  <c:v>1.8598834307817798</c:v>
                </c:pt>
                <c:pt idx="55">
                  <c:v>4.801724737254939</c:v>
                </c:pt>
              </c:numCache>
            </c:numRef>
          </c:val>
        </c:ser>
        <c:dLbls/>
        <c:marker val="1"/>
        <c:axId val="104329984"/>
        <c:axId val="104331520"/>
      </c:lineChart>
      <c:catAx>
        <c:axId val="1043299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4331520"/>
        <c:crosses val="autoZero"/>
        <c:auto val="1"/>
        <c:lblAlgn val="ctr"/>
        <c:lblOffset val="100"/>
      </c:catAx>
      <c:valAx>
        <c:axId val="1043315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329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564"/>
          <c:w val="0.34362946934940436"/>
          <c:h val="0.13923610635627195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Durban'!$R$14:$R$27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'COMP Durban'!$T$14:$T$27</c:f>
              <c:numCache>
                <c:formatCode>0.00</c:formatCode>
                <c:ptCount val="14"/>
                <c:pt idx="0">
                  <c:v>10.28887796111761</c:v>
                </c:pt>
                <c:pt idx="1">
                  <c:v>9.5684580130141619</c:v>
                </c:pt>
                <c:pt idx="2">
                  <c:v>9.915214975094683</c:v>
                </c:pt>
                <c:pt idx="3">
                  <c:v>10.637720116214174</c:v>
                </c:pt>
                <c:pt idx="4">
                  <c:v>14.048004109088721</c:v>
                </c:pt>
                <c:pt idx="5">
                  <c:v>14.410903605331102</c:v>
                </c:pt>
                <c:pt idx="6">
                  <c:v>5.7025398789168449</c:v>
                </c:pt>
                <c:pt idx="7">
                  <c:v>13.263283782724244</c:v>
                </c:pt>
                <c:pt idx="8">
                  <c:v>9.6170454672965953</c:v>
                </c:pt>
                <c:pt idx="9">
                  <c:v>7.5526671981350448</c:v>
                </c:pt>
                <c:pt idx="10">
                  <c:v>10.624815059322451</c:v>
                </c:pt>
                <c:pt idx="11">
                  <c:v>9.1541557197370231</c:v>
                </c:pt>
                <c:pt idx="12">
                  <c:v>7.3380390564297908</c:v>
                </c:pt>
                <c:pt idx="13">
                  <c:v>7.9526794435545725</c:v>
                </c:pt>
              </c:numCache>
            </c:numRef>
          </c:val>
        </c:ser>
        <c:dLbls/>
        <c:axId val="104097664"/>
        <c:axId val="104099200"/>
      </c:barChart>
      <c:catAx>
        <c:axId val="1040976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099200"/>
        <c:crosses val="autoZero"/>
        <c:auto val="1"/>
        <c:lblAlgn val="ctr"/>
        <c:lblOffset val="100"/>
      </c:catAx>
      <c:valAx>
        <c:axId val="1040992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097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33" l="0.70000000000000062" r="0.70000000000000062" t="0.75000000000000533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696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'COMP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PMB'!$A$11:$A$66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'COMP PMB'!$O$11:$O$66</c:f>
              <c:numCache>
                <c:formatCode>0.00</c:formatCode>
                <c:ptCount val="56"/>
                <c:pt idx="0">
                  <c:v>10.730962224923001</c:v>
                </c:pt>
                <c:pt idx="1">
                  <c:v>10.169359075421065</c:v>
                </c:pt>
                <c:pt idx="2">
                  <c:v>9.2708688320020478</c:v>
                </c:pt>
                <c:pt idx="3">
                  <c:v>10.97819753077572</c:v>
                </c:pt>
                <c:pt idx="4">
                  <c:v>9.4232467055696887</c:v>
                </c:pt>
                <c:pt idx="5">
                  <c:v>8.5732738357932039</c:v>
                </c:pt>
                <c:pt idx="6">
                  <c:v>8.7137319173979613</c:v>
                </c:pt>
                <c:pt idx="7">
                  <c:v>11.416285816748974</c:v>
                </c:pt>
                <c:pt idx="8">
                  <c:v>8.3120466058487104</c:v>
                </c:pt>
                <c:pt idx="9">
                  <c:v>9.9071282913886751</c:v>
                </c:pt>
                <c:pt idx="10">
                  <c:v>11.569629566917214</c:v>
                </c:pt>
                <c:pt idx="11">
                  <c:v>9.8018937475525814</c:v>
                </c:pt>
                <c:pt idx="12">
                  <c:v>10.518672332162264</c:v>
                </c:pt>
                <c:pt idx="13">
                  <c:v>10.363305510398234</c:v>
                </c:pt>
                <c:pt idx="14">
                  <c:v>10.17717769978581</c:v>
                </c:pt>
                <c:pt idx="15">
                  <c:v>11.415340833274866</c:v>
                </c:pt>
                <c:pt idx="16">
                  <c:v>12.838160756854405</c:v>
                </c:pt>
                <c:pt idx="17">
                  <c:v>13.757188717512573</c:v>
                </c:pt>
                <c:pt idx="18">
                  <c:v>14.561363954664866</c:v>
                </c:pt>
                <c:pt idx="19">
                  <c:v>14.864652826882374</c:v>
                </c:pt>
                <c:pt idx="20">
                  <c:v>16.003668118680363</c:v>
                </c:pt>
                <c:pt idx="21">
                  <c:v>7.0606181457909285</c:v>
                </c:pt>
                <c:pt idx="22">
                  <c:v>9.8919616835323527</c:v>
                </c:pt>
                <c:pt idx="23">
                  <c:v>13.668803015103903</c:v>
                </c:pt>
                <c:pt idx="24">
                  <c:v>6.8943642314505604</c:v>
                </c:pt>
                <c:pt idx="25">
                  <c:v>17.118248421692009</c:v>
                </c:pt>
                <c:pt idx="26">
                  <c:v>15.631366329057448</c:v>
                </c:pt>
                <c:pt idx="27">
                  <c:v>23.109763831118226</c:v>
                </c:pt>
                <c:pt idx="28">
                  <c:v>13.567752325146115</c:v>
                </c:pt>
                <c:pt idx="29">
                  <c:v>8.406384957556897</c:v>
                </c:pt>
                <c:pt idx="30">
                  <c:v>7.3532578174919498</c:v>
                </c:pt>
                <c:pt idx="31">
                  <c:v>1.9693621732283961</c:v>
                </c:pt>
                <c:pt idx="32">
                  <c:v>9.7588871399383432</c:v>
                </c:pt>
                <c:pt idx="33">
                  <c:v>10.620371108629726</c:v>
                </c:pt>
                <c:pt idx="34">
                  <c:v>9.7096781757644983</c:v>
                </c:pt>
                <c:pt idx="35">
                  <c:v>10.398552028367703</c:v>
                </c:pt>
                <c:pt idx="36">
                  <c:v>8.1685084208971439</c:v>
                </c:pt>
                <c:pt idx="37">
                  <c:v>9.6872291031822577</c:v>
                </c:pt>
                <c:pt idx="38">
                  <c:v>8.6866995778184215</c:v>
                </c:pt>
                <c:pt idx="39">
                  <c:v>9.8273082882531497</c:v>
                </c:pt>
                <c:pt idx="40">
                  <c:v>9.788194792898901</c:v>
                </c:pt>
                <c:pt idx="41">
                  <c:v>9.8221360074893607</c:v>
                </c:pt>
                <c:pt idx="42">
                  <c:v>9.4207886984624185</c:v>
                </c:pt>
                <c:pt idx="43">
                  <c:v>8.6611934684937104</c:v>
                </c:pt>
                <c:pt idx="44">
                  <c:v>9.2460449540681733</c:v>
                </c:pt>
                <c:pt idx="45">
                  <c:v>9.5286020013871884</c:v>
                </c:pt>
                <c:pt idx="46">
                  <c:v>9.120557651529694</c:v>
                </c:pt>
                <c:pt idx="47">
                  <c:v>9.8343363823498926</c:v>
                </c:pt>
                <c:pt idx="48">
                  <c:v>7.4181095580484264</c:v>
                </c:pt>
                <c:pt idx="49">
                  <c:v>7.6425275381660445</c:v>
                </c:pt>
                <c:pt idx="50">
                  <c:v>7.6089273144736129</c:v>
                </c:pt>
                <c:pt idx="51">
                  <c:v>7.5225422798288575</c:v>
                </c:pt>
                <c:pt idx="52">
                  <c:v>8.3523136436112111</c:v>
                </c:pt>
                <c:pt idx="53">
                  <c:v>7.7171753309611777</c:v>
                </c:pt>
                <c:pt idx="54">
                  <c:v>8.1465147173132113</c:v>
                </c:pt>
                <c:pt idx="55">
                  <c:v>6.7528533701833648</c:v>
                </c:pt>
              </c:numCache>
            </c:numRef>
          </c:val>
        </c:ser>
        <c:dLbls/>
        <c:marker val="1"/>
        <c:axId val="104525184"/>
        <c:axId val="104526976"/>
      </c:lineChart>
      <c:catAx>
        <c:axId val="1045251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526976"/>
        <c:crosses val="autoZero"/>
        <c:auto val="1"/>
        <c:lblAlgn val="ctr"/>
        <c:lblOffset val="100"/>
      </c:catAx>
      <c:valAx>
        <c:axId val="1045269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525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502"/>
          <c:h val="0.15591270269298677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8097956188397622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'COMP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PMB'!$A$11:$A$66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'COMP PMB'!$N$11:$N$66</c:f>
              <c:numCache>
                <c:formatCode>0.00</c:formatCode>
                <c:ptCount val="56"/>
                <c:pt idx="0">
                  <c:v>-1.6025381986361098</c:v>
                </c:pt>
                <c:pt idx="1">
                  <c:v>3.8212313865232654</c:v>
                </c:pt>
                <c:pt idx="2">
                  <c:v>2.0592256297909941</c:v>
                </c:pt>
                <c:pt idx="3">
                  <c:v>6.4425638395959188</c:v>
                </c:pt>
                <c:pt idx="4">
                  <c:v>-2.9812163338957838</c:v>
                </c:pt>
                <c:pt idx="5">
                  <c:v>3.0147735940326315</c:v>
                </c:pt>
                <c:pt idx="6">
                  <c:v>2.1912566769868991</c:v>
                </c:pt>
                <c:pt idx="7">
                  <c:v>9.0886579519771562</c:v>
                </c:pt>
                <c:pt idx="8">
                  <c:v>-5.6843176825219324</c:v>
                </c:pt>
                <c:pt idx="9">
                  <c:v>4.5318437985856175</c:v>
                </c:pt>
                <c:pt idx="10">
                  <c:v>3.737044445391966</c:v>
                </c:pt>
                <c:pt idx="11">
                  <c:v>7.3602312385724566</c:v>
                </c:pt>
                <c:pt idx="12">
                  <c:v>-5.0686319327529299</c:v>
                </c:pt>
                <c:pt idx="13">
                  <c:v>4.3848932426170411</c:v>
                </c:pt>
                <c:pt idx="14">
                  <c:v>3.5620918298216995</c:v>
                </c:pt>
                <c:pt idx="15">
                  <c:v>8.5667377320013482</c:v>
                </c:pt>
                <c:pt idx="16">
                  <c:v>-3.8563191502532144</c:v>
                </c:pt>
                <c:pt idx="17">
                  <c:v>5.2350722504705987</c:v>
                </c:pt>
                <c:pt idx="18">
                  <c:v>4.2941956264797243</c:v>
                </c:pt>
                <c:pt idx="19">
                  <c:v>8.8541564769466596</c:v>
                </c:pt>
                <c:pt idx="20">
                  <c:v>-2.9029438515644759</c:v>
                </c:pt>
                <c:pt idx="21">
                  <c:v>-2.877796293252957</c:v>
                </c:pt>
                <c:pt idx="22">
                  <c:v>7.052377878041689</c:v>
                </c:pt>
                <c:pt idx="23">
                  <c:v>12.59532981662595</c:v>
                </c:pt>
                <c:pt idx="24">
                  <c:v>-8.6897388692187469</c:v>
                </c:pt>
                <c:pt idx="25">
                  <c:v>6.4114320972057159</c:v>
                </c:pt>
                <c:pt idx="26">
                  <c:v>5.6932876783002175</c:v>
                </c:pt>
                <c:pt idx="27">
                  <c:v>19.877373261898011</c:v>
                </c:pt>
                <c:pt idx="28">
                  <c:v>-15.767029371688221</c:v>
                </c:pt>
                <c:pt idx="29">
                  <c:v>1.5753014005929629</c:v>
                </c:pt>
                <c:pt idx="30">
                  <c:v>4.6665172549502527</c:v>
                </c:pt>
                <c:pt idx="31">
                  <c:v>13.865378089401931</c:v>
                </c:pt>
                <c:pt idx="32">
                  <c:v>-9.3324022077493094</c:v>
                </c:pt>
                <c:pt idx="33">
                  <c:v>2.3725534140908771</c:v>
                </c:pt>
                <c:pt idx="34">
                  <c:v>3.8048400013267236</c:v>
                </c:pt>
                <c:pt idx="35">
                  <c:v>14.580345838709343</c:v>
                </c:pt>
                <c:pt idx="36">
                  <c:v>-11.16388181637104</c:v>
                </c:pt>
                <c:pt idx="37">
                  <c:v>3.8098970221153454</c:v>
                </c:pt>
                <c:pt idx="38">
                  <c:v>2.8579676247869163</c:v>
                </c:pt>
                <c:pt idx="39">
                  <c:v>15.782805210609599</c:v>
                </c:pt>
                <c:pt idx="40">
                  <c:v>-11.195519586157268</c:v>
                </c:pt>
                <c:pt idx="41">
                  <c:v>3.8419900353768148</c:v>
                </c:pt>
                <c:pt idx="42">
                  <c:v>2.4820710157884029</c:v>
                </c:pt>
                <c:pt idx="43">
                  <c:v>14.979045087908064</c:v>
                </c:pt>
                <c:pt idx="44">
                  <c:v>-10.717543681072408</c:v>
                </c:pt>
                <c:pt idx="45">
                  <c:v>4.1105698828620296</c:v>
                </c:pt>
                <c:pt idx="46">
                  <c:v>2.1002782303828402</c:v>
                </c:pt>
                <c:pt idx="47">
                  <c:v>15.731145321265103</c:v>
                </c:pt>
                <c:pt idx="48">
                  <c:v>-12.681653202764604</c:v>
                </c:pt>
                <c:pt idx="49">
                  <c:v>4.3280777490694495</c:v>
                </c:pt>
                <c:pt idx="50">
                  <c:v>2.0684079996658582</c:v>
                </c:pt>
                <c:pt idx="51">
                  <c:v>15.638240027554307</c:v>
                </c:pt>
                <c:pt idx="52">
                  <c:v>-12.007801355803997</c:v>
                </c:pt>
                <c:pt idx="53">
                  <c:v>3.7165286548663059</c:v>
                </c:pt>
                <c:pt idx="54">
                  <c:v>2.4752325150865651</c:v>
                </c:pt>
                <c:pt idx="55">
                  <c:v>14.148034394966077</c:v>
                </c:pt>
              </c:numCache>
            </c:numRef>
          </c:val>
        </c:ser>
        <c:dLbls/>
        <c:marker val="1"/>
        <c:axId val="104462592"/>
        <c:axId val="104534016"/>
      </c:lineChart>
      <c:catAx>
        <c:axId val="1044625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4534016"/>
        <c:crosses val="autoZero"/>
        <c:auto val="1"/>
        <c:lblAlgn val="ctr"/>
        <c:lblOffset val="100"/>
      </c:catAx>
      <c:valAx>
        <c:axId val="1045340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462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502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26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PMB'!$R$14:$R$27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'COMP PMB'!$T$14:$T$27</c:f>
              <c:numCache>
                <c:formatCode>0.00</c:formatCode>
                <c:ptCount val="14"/>
                <c:pt idx="0">
                  <c:v>10.288877961117574</c:v>
                </c:pt>
                <c:pt idx="1">
                  <c:v>9.5684580130141796</c:v>
                </c:pt>
                <c:pt idx="2">
                  <c:v>9.9152149750946652</c:v>
                </c:pt>
                <c:pt idx="3">
                  <c:v>10.637720116214169</c:v>
                </c:pt>
                <c:pt idx="4">
                  <c:v>14.048004109088724</c:v>
                </c:pt>
                <c:pt idx="5">
                  <c:v>11.651475821386798</c:v>
                </c:pt>
                <c:pt idx="6">
                  <c:v>15.980954374247924</c:v>
                </c:pt>
                <c:pt idx="7">
                  <c:v>7.3700667626993068</c:v>
                </c:pt>
                <c:pt idx="8">
                  <c:v>10.131215960668454</c:v>
                </c:pt>
                <c:pt idx="9">
                  <c:v>9.1269629802357386</c:v>
                </c:pt>
                <c:pt idx="10">
                  <c:v>9.3850837416018464</c:v>
                </c:pt>
                <c:pt idx="11">
                  <c:v>9.449387530633599</c:v>
                </c:pt>
                <c:pt idx="12">
                  <c:v>7.5484542673238026</c:v>
                </c:pt>
                <c:pt idx="13">
                  <c:v>7.6952541938956553</c:v>
                </c:pt>
              </c:numCache>
            </c:numRef>
          </c:val>
        </c:ser>
        <c:dLbls/>
        <c:axId val="104549760"/>
        <c:axId val="104563840"/>
      </c:barChart>
      <c:catAx>
        <c:axId val="1045497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563840"/>
        <c:crosses val="autoZero"/>
        <c:auto val="1"/>
        <c:lblAlgn val="ctr"/>
        <c:lblOffset val="100"/>
      </c:catAx>
      <c:valAx>
        <c:axId val="1045638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549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765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'COMP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RBay'!$A$11:$C$66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'COMP RBay'!$O$11:$O$66</c:f>
              <c:numCache>
                <c:formatCode>0.00</c:formatCode>
                <c:ptCount val="56"/>
                <c:pt idx="0">
                  <c:v>10.730962224922996</c:v>
                </c:pt>
                <c:pt idx="1">
                  <c:v>10.169359075421088</c:v>
                </c:pt>
                <c:pt idx="2">
                  <c:v>9.2708688320020638</c:v>
                </c:pt>
                <c:pt idx="3">
                  <c:v>10.978197530775734</c:v>
                </c:pt>
                <c:pt idx="4">
                  <c:v>9.4232467055696905</c:v>
                </c:pt>
                <c:pt idx="5">
                  <c:v>8.5732738357932057</c:v>
                </c:pt>
                <c:pt idx="6">
                  <c:v>8.7137319173979613</c:v>
                </c:pt>
                <c:pt idx="7">
                  <c:v>11.416285816748955</c:v>
                </c:pt>
                <c:pt idx="8">
                  <c:v>8.3120466058487033</c:v>
                </c:pt>
                <c:pt idx="9">
                  <c:v>9.9071282913886609</c:v>
                </c:pt>
                <c:pt idx="10">
                  <c:v>11.569629566917198</c:v>
                </c:pt>
                <c:pt idx="11">
                  <c:v>9.8018937475525902</c:v>
                </c:pt>
                <c:pt idx="12">
                  <c:v>10.518672332162275</c:v>
                </c:pt>
                <c:pt idx="13">
                  <c:v>10.363305510398241</c:v>
                </c:pt>
                <c:pt idx="14">
                  <c:v>10.177177699785824</c:v>
                </c:pt>
                <c:pt idx="15">
                  <c:v>11.415340833274866</c:v>
                </c:pt>
                <c:pt idx="16">
                  <c:v>12.838160756854396</c:v>
                </c:pt>
                <c:pt idx="17">
                  <c:v>13.75718871751257</c:v>
                </c:pt>
                <c:pt idx="18">
                  <c:v>14.561363954664856</c:v>
                </c:pt>
                <c:pt idx="19">
                  <c:v>14.864652826882372</c:v>
                </c:pt>
                <c:pt idx="20">
                  <c:v>15.64921975953539</c:v>
                </c:pt>
                <c:pt idx="21">
                  <c:v>25.223462328684487</c:v>
                </c:pt>
                <c:pt idx="22">
                  <c:v>24.804411133660469</c:v>
                </c:pt>
                <c:pt idx="23">
                  <c:v>13.201160707711582</c:v>
                </c:pt>
                <c:pt idx="24">
                  <c:v>-2.582813432462514</c:v>
                </c:pt>
                <c:pt idx="25">
                  <c:v>-11.757468704720552</c:v>
                </c:pt>
                <c:pt idx="26">
                  <c:v>-5.4342169246792764</c:v>
                </c:pt>
                <c:pt idx="27">
                  <c:v>3.7229784625321138</c:v>
                </c:pt>
                <c:pt idx="28">
                  <c:v>21.087572622251468</c:v>
                </c:pt>
                <c:pt idx="29">
                  <c:v>24.551573913359132</c:v>
                </c:pt>
                <c:pt idx="30">
                  <c:v>17.807578740749531</c:v>
                </c:pt>
                <c:pt idx="31">
                  <c:v>14.299781188581104</c:v>
                </c:pt>
                <c:pt idx="32">
                  <c:v>8.5873851129499776</c:v>
                </c:pt>
                <c:pt idx="33">
                  <c:v>11.081147606464953</c:v>
                </c:pt>
                <c:pt idx="34">
                  <c:v>10.403728216213208</c:v>
                </c:pt>
                <c:pt idx="35">
                  <c:v>8.2217685185789691</c:v>
                </c:pt>
                <c:pt idx="36">
                  <c:v>6.6946306462349741</c:v>
                </c:pt>
                <c:pt idx="37">
                  <c:v>4.5282147122183307</c:v>
                </c:pt>
                <c:pt idx="38">
                  <c:v>4.9689240961863144</c:v>
                </c:pt>
                <c:pt idx="39">
                  <c:v>7.0863337439753122</c:v>
                </c:pt>
                <c:pt idx="40">
                  <c:v>11.200464503028304</c:v>
                </c:pt>
                <c:pt idx="41">
                  <c:v>13.259668082261323</c:v>
                </c:pt>
                <c:pt idx="42">
                  <c:v>11.758849477209846</c:v>
                </c:pt>
                <c:pt idx="43">
                  <c:v>11.2349696759584</c:v>
                </c:pt>
                <c:pt idx="44">
                  <c:v>8.8186997733555241</c:v>
                </c:pt>
                <c:pt idx="45">
                  <c:v>9.0457762025741282</c:v>
                </c:pt>
                <c:pt idx="46">
                  <c:v>8.8530014644979271</c:v>
                </c:pt>
                <c:pt idx="47">
                  <c:v>9.0457574251488637</c:v>
                </c:pt>
                <c:pt idx="48">
                  <c:v>7.2433035755481328</c:v>
                </c:pt>
                <c:pt idx="49">
                  <c:v>6.8603118884269509</c:v>
                </c:pt>
                <c:pt idx="50">
                  <c:v>7.0299621245720063</c:v>
                </c:pt>
                <c:pt idx="51">
                  <c:v>7.198458078844892</c:v>
                </c:pt>
                <c:pt idx="52">
                  <c:v>8.6121782427585423</c:v>
                </c:pt>
                <c:pt idx="53">
                  <c:v>8.4022061552461516</c:v>
                </c:pt>
                <c:pt idx="54">
                  <c:v>8.6252238804402701</c:v>
                </c:pt>
                <c:pt idx="55">
                  <c:v>7.224695410013898</c:v>
                </c:pt>
              </c:numCache>
            </c:numRef>
          </c:val>
        </c:ser>
        <c:dLbls/>
        <c:marker val="1"/>
        <c:axId val="104641664"/>
        <c:axId val="104643200"/>
      </c:lineChart>
      <c:catAx>
        <c:axId val="1046416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4643200"/>
        <c:crosses val="autoZero"/>
        <c:auto val="1"/>
        <c:lblAlgn val="ctr"/>
        <c:lblOffset val="100"/>
      </c:catAx>
      <c:valAx>
        <c:axId val="1046432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641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502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1" l="0.70000000000000062" r="0.70000000000000062" t="0.7500000000000081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821E-2"/>
          <c:y val="3.8152988608382718E-2"/>
          <c:w val="0.91042422686294056"/>
          <c:h val="0.94327017342010699"/>
        </c:manualLayout>
      </c:layout>
      <c:lineChart>
        <c:grouping val="standard"/>
        <c:ser>
          <c:idx val="1"/>
          <c:order val="0"/>
          <c:tx>
            <c:strRef>
              <c:f>'COMP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RBay'!$A$11:$A$66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'COMP RBay'!$N$11:$N$66</c:f>
              <c:numCache>
                <c:formatCode>0.00</c:formatCode>
                <c:ptCount val="56"/>
                <c:pt idx="0">
                  <c:v>-1.6025381986360987</c:v>
                </c:pt>
                <c:pt idx="1">
                  <c:v>3.8212313865232752</c:v>
                </c:pt>
                <c:pt idx="2">
                  <c:v>2.0592256297909945</c:v>
                </c:pt>
                <c:pt idx="3">
                  <c:v>6.4425638395959117</c:v>
                </c:pt>
                <c:pt idx="4">
                  <c:v>-2.9812163338957851</c:v>
                </c:pt>
                <c:pt idx="5">
                  <c:v>3.0147735940326412</c:v>
                </c:pt>
                <c:pt idx="6">
                  <c:v>2.1912566769868977</c:v>
                </c:pt>
                <c:pt idx="7">
                  <c:v>9.0886579519771331</c:v>
                </c:pt>
                <c:pt idx="8">
                  <c:v>-5.6843176825219253</c:v>
                </c:pt>
                <c:pt idx="9">
                  <c:v>4.5318437985856184</c:v>
                </c:pt>
                <c:pt idx="10">
                  <c:v>3.7370444453919642</c:v>
                </c:pt>
                <c:pt idx="11">
                  <c:v>7.3602312385724584</c:v>
                </c:pt>
                <c:pt idx="12">
                  <c:v>-5.0686319327529192</c:v>
                </c:pt>
                <c:pt idx="13">
                  <c:v>4.3848932426170366</c:v>
                </c:pt>
                <c:pt idx="14">
                  <c:v>3.5620918298217061</c:v>
                </c:pt>
                <c:pt idx="15">
                  <c:v>8.566737732001334</c:v>
                </c:pt>
                <c:pt idx="16">
                  <c:v>-3.8563191502532095</c:v>
                </c:pt>
                <c:pt idx="17">
                  <c:v>5.2350722504705987</c:v>
                </c:pt>
                <c:pt idx="18">
                  <c:v>4.2941956264797261</c:v>
                </c:pt>
                <c:pt idx="19">
                  <c:v>8.8541564769466525</c:v>
                </c:pt>
                <c:pt idx="20">
                  <c:v>-3.1996231961728681</c:v>
                </c:pt>
                <c:pt idx="21">
                  <c:v>13.947159635088365</c:v>
                </c:pt>
                <c:pt idx="22">
                  <c:v>3.9451826979230185</c:v>
                </c:pt>
                <c:pt idx="23">
                  <c:v>-1.2661752167364344</c:v>
                </c:pt>
                <c:pt idx="24">
                  <c:v>-16.696787312500089</c:v>
                </c:pt>
                <c:pt idx="25">
                  <c:v>3.2157276800080603</c:v>
                </c:pt>
                <c:pt idx="26">
                  <c:v>11.393649461891723</c:v>
                </c:pt>
                <c:pt idx="27">
                  <c:v>8.2946288655066329</c:v>
                </c:pt>
                <c:pt idx="28">
                  <c:v>-2.7507311737270452</c:v>
                </c:pt>
                <c:pt idx="29">
                  <c:v>6.1684618558062319</c:v>
                </c:pt>
                <c:pt idx="30">
                  <c:v>5.3621059765164025</c:v>
                </c:pt>
                <c:pt idx="31">
                  <c:v>5.07008560515004</c:v>
                </c:pt>
                <c:pt idx="32">
                  <c:v>-7.6109884360278839</c:v>
                </c:pt>
                <c:pt idx="33">
                  <c:v>8.6066725917475129</c:v>
                </c:pt>
                <c:pt idx="34">
                  <c:v>4.7195636988734453</c:v>
                </c:pt>
                <c:pt idx="35">
                  <c:v>2.9935371414202678</c:v>
                </c:pt>
                <c:pt idx="36">
                  <c:v>-8.9147072763233766</c:v>
                </c:pt>
                <c:pt idx="37">
                  <c:v>6.4014329782994182</c:v>
                </c:pt>
                <c:pt idx="38">
                  <c:v>5.1610798439084187</c:v>
                </c:pt>
                <c:pt idx="39">
                  <c:v>5.0710997255935091</c:v>
                </c:pt>
                <c:pt idx="40">
                  <c:v>-5.4153176587111629</c:v>
                </c:pt>
                <c:pt idx="41">
                  <c:v>8.3717683775590981</c:v>
                </c:pt>
                <c:pt idx="42">
                  <c:v>3.7675766858167843</c:v>
                </c:pt>
                <c:pt idx="43">
                  <c:v>4.5785693613404348</c:v>
                </c:pt>
                <c:pt idx="44">
                  <c:v>-7.4699064436434748</c:v>
                </c:pt>
                <c:pt idx="45">
                  <c:v>8.5979121767639768</c:v>
                </c:pt>
                <c:pt idx="46">
                  <c:v>3.5841329238204502</c:v>
                </c:pt>
                <c:pt idx="47">
                  <c:v>4.7637561943127933</c:v>
                </c:pt>
                <c:pt idx="48">
                  <c:v>-8.9993673531983696</c:v>
                </c:pt>
                <c:pt idx="49">
                  <c:v>8.2100828558113914</c:v>
                </c:pt>
                <c:pt idx="50">
                  <c:v>3.7485819348785041</c:v>
                </c:pt>
                <c:pt idx="51">
                  <c:v>4.9286844884350245</c:v>
                </c:pt>
                <c:pt idx="52">
                  <c:v>-7.7992621314697157</c:v>
                </c:pt>
                <c:pt idx="53">
                  <c:v>8.0008881102982361</c:v>
                </c:pt>
                <c:pt idx="54">
                  <c:v>3.9620256788378825</c:v>
                </c:pt>
                <c:pt idx="55">
                  <c:v>3.5758162987023376</c:v>
                </c:pt>
              </c:numCache>
            </c:numRef>
          </c:val>
        </c:ser>
        <c:dLbls/>
        <c:marker val="1"/>
        <c:axId val="104374272"/>
        <c:axId val="104375808"/>
      </c:lineChart>
      <c:catAx>
        <c:axId val="1043742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4375808"/>
        <c:crosses val="autoZero"/>
        <c:auto val="1"/>
        <c:lblAlgn val="ctr"/>
        <c:lblOffset val="100"/>
      </c:catAx>
      <c:valAx>
        <c:axId val="1043758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374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502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26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RBay'!$R$14:$R$27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'COMP RBay'!$T$14:$T$27</c:f>
              <c:numCache>
                <c:formatCode>0.00</c:formatCode>
                <c:ptCount val="14"/>
                <c:pt idx="0">
                  <c:v>10.288877961117585</c:v>
                </c:pt>
                <c:pt idx="1">
                  <c:v>9.5684580130141672</c:v>
                </c:pt>
                <c:pt idx="2">
                  <c:v>9.9152149750946954</c:v>
                </c:pt>
                <c:pt idx="3">
                  <c:v>10.637720116214174</c:v>
                </c:pt>
                <c:pt idx="4">
                  <c:v>14.04800410908871</c:v>
                </c:pt>
                <c:pt idx="5">
                  <c:v>19.607898207048692</c:v>
                </c:pt>
                <c:pt idx="6">
                  <c:v>-4.019913497966229</c:v>
                </c:pt>
                <c:pt idx="7">
                  <c:v>19.134245636744993</c:v>
                </c:pt>
                <c:pt idx="8">
                  <c:v>9.5630555614935524</c:v>
                </c:pt>
                <c:pt idx="9">
                  <c:v>5.8170561227504844</c:v>
                </c:pt>
                <c:pt idx="10">
                  <c:v>11.855806269810348</c:v>
                </c:pt>
                <c:pt idx="11">
                  <c:v>8.9445324983130181</c:v>
                </c:pt>
                <c:pt idx="12">
                  <c:v>7.0818318761596109</c:v>
                </c:pt>
                <c:pt idx="13">
                  <c:v>8.1907509502567049</c:v>
                </c:pt>
              </c:numCache>
            </c:numRef>
          </c:val>
        </c:ser>
        <c:dLbls/>
        <c:axId val="104383616"/>
        <c:axId val="104385152"/>
      </c:barChart>
      <c:catAx>
        <c:axId val="1043836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385152"/>
        <c:crosses val="autoZero"/>
        <c:auto val="1"/>
        <c:lblAlgn val="ctr"/>
        <c:lblOffset val="100"/>
      </c:catAx>
      <c:valAx>
        <c:axId val="1043851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383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821E-2"/>
          <c:y val="3.8152988608382718E-2"/>
          <c:w val="0.91042422686294056"/>
          <c:h val="0.82867440539005588"/>
        </c:manualLayout>
      </c:layout>
      <c:lineChart>
        <c:grouping val="standard"/>
        <c:ser>
          <c:idx val="1"/>
          <c:order val="0"/>
          <c:tx>
            <c:strRef>
              <c:f>'COMP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Port Shepstone'!$A$11:$C$66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'COMP Port Shepstone'!$O$11:$O$66</c:f>
              <c:numCache>
                <c:formatCode>0.00</c:formatCode>
                <c:ptCount val="56"/>
                <c:pt idx="0">
                  <c:v>10.730962224923012</c:v>
                </c:pt>
                <c:pt idx="1">
                  <c:v>10.169359075421072</c:v>
                </c:pt>
                <c:pt idx="2">
                  <c:v>9.270868832002062</c:v>
                </c:pt>
                <c:pt idx="3">
                  <c:v>10.978197530775724</c:v>
                </c:pt>
                <c:pt idx="4">
                  <c:v>9.423246705569678</c:v>
                </c:pt>
                <c:pt idx="5">
                  <c:v>8.5732738357932003</c:v>
                </c:pt>
                <c:pt idx="6">
                  <c:v>8.7137319173979719</c:v>
                </c:pt>
                <c:pt idx="7">
                  <c:v>11.416285816748967</c:v>
                </c:pt>
                <c:pt idx="8">
                  <c:v>8.3120466058487033</c:v>
                </c:pt>
                <c:pt idx="9">
                  <c:v>9.9071282913886574</c:v>
                </c:pt>
                <c:pt idx="10">
                  <c:v>11.569629566917195</c:v>
                </c:pt>
                <c:pt idx="11">
                  <c:v>9.8018937475525902</c:v>
                </c:pt>
                <c:pt idx="12">
                  <c:v>10.51867233216228</c:v>
                </c:pt>
                <c:pt idx="13">
                  <c:v>10.363305510398238</c:v>
                </c:pt>
                <c:pt idx="14">
                  <c:v>10.177177699785824</c:v>
                </c:pt>
                <c:pt idx="15">
                  <c:v>11.415340833274861</c:v>
                </c:pt>
                <c:pt idx="16">
                  <c:v>12.838160756854389</c:v>
                </c:pt>
                <c:pt idx="17">
                  <c:v>13.757188717512578</c:v>
                </c:pt>
                <c:pt idx="18">
                  <c:v>14.561363954664857</c:v>
                </c:pt>
                <c:pt idx="19">
                  <c:v>14.864652826882377</c:v>
                </c:pt>
                <c:pt idx="20">
                  <c:v>9.3791729767591256</c:v>
                </c:pt>
                <c:pt idx="21">
                  <c:v>4.8838630525202964</c:v>
                </c:pt>
                <c:pt idx="22">
                  <c:v>5.9875677676206545</c:v>
                </c:pt>
                <c:pt idx="23">
                  <c:v>19.274204317241722</c:v>
                </c:pt>
                <c:pt idx="24">
                  <c:v>19.184528291502115</c:v>
                </c:pt>
                <c:pt idx="25">
                  <c:v>20.222575818236201</c:v>
                </c:pt>
                <c:pt idx="26">
                  <c:v>20.41758456369886</c:v>
                </c:pt>
                <c:pt idx="27">
                  <c:v>4.926201918974674</c:v>
                </c:pt>
                <c:pt idx="28">
                  <c:v>7.7742044084204336</c:v>
                </c:pt>
                <c:pt idx="29">
                  <c:v>7.3154947202724179</c:v>
                </c:pt>
                <c:pt idx="30">
                  <c:v>5.8221189468988435</c:v>
                </c:pt>
                <c:pt idx="31">
                  <c:v>11.473167555027974</c:v>
                </c:pt>
                <c:pt idx="32">
                  <c:v>9.6742408537843261</c:v>
                </c:pt>
                <c:pt idx="33">
                  <c:v>10.452504988952992</c:v>
                </c:pt>
                <c:pt idx="34">
                  <c:v>9.3409679927816889</c:v>
                </c:pt>
                <c:pt idx="35">
                  <c:v>9.6128131126194312</c:v>
                </c:pt>
                <c:pt idx="36">
                  <c:v>10.152662120367699</c:v>
                </c:pt>
                <c:pt idx="37">
                  <c:v>10.181986281262366</c:v>
                </c:pt>
                <c:pt idx="38">
                  <c:v>9.4690260070775309</c:v>
                </c:pt>
                <c:pt idx="39">
                  <c:v>7.0591633082418923</c:v>
                </c:pt>
                <c:pt idx="40">
                  <c:v>8.4962761514818759</c:v>
                </c:pt>
                <c:pt idx="41">
                  <c:v>9.5501355183224437</c:v>
                </c:pt>
                <c:pt idx="42">
                  <c:v>9.0230205940850094</c:v>
                </c:pt>
                <c:pt idx="43">
                  <c:v>10.780704420704712</c:v>
                </c:pt>
                <c:pt idx="44">
                  <c:v>9.4482239275890372</c:v>
                </c:pt>
                <c:pt idx="45">
                  <c:v>9.5468416897093036</c:v>
                </c:pt>
                <c:pt idx="46">
                  <c:v>9.1264977761535899</c:v>
                </c:pt>
                <c:pt idx="47">
                  <c:v>9.3528894229727317</c:v>
                </c:pt>
                <c:pt idx="48">
                  <c:v>7.7108924979185627</c:v>
                </c:pt>
                <c:pt idx="49">
                  <c:v>7.7201673911868633</c:v>
                </c:pt>
                <c:pt idx="50">
                  <c:v>7.7364355252037011</c:v>
                </c:pt>
                <c:pt idx="51">
                  <c:v>7.1433736709263229</c:v>
                </c:pt>
                <c:pt idx="52">
                  <c:v>8.0893707119239124</c:v>
                </c:pt>
                <c:pt idx="53">
                  <c:v>7.6595035542342735</c:v>
                </c:pt>
                <c:pt idx="54">
                  <c:v>8.0592883342428099</c:v>
                </c:pt>
                <c:pt idx="55">
                  <c:v>7.1608781333459017</c:v>
                </c:pt>
              </c:numCache>
            </c:numRef>
          </c:val>
        </c:ser>
        <c:dLbls/>
        <c:marker val="1"/>
        <c:axId val="104954496"/>
        <c:axId val="104972672"/>
      </c:lineChart>
      <c:catAx>
        <c:axId val="1049544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972672"/>
        <c:crosses val="autoZero"/>
        <c:auto val="1"/>
        <c:lblAlgn val="ctr"/>
        <c:lblOffset val="100"/>
      </c:catAx>
      <c:valAx>
        <c:axId val="1049726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954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636"/>
          <c:h val="0.14373614257122222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33" l="0.70000000000000062" r="0.70000000000000062" t="0.75000000000000833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89E-2"/>
          <c:y val="3.8152988608382718E-2"/>
          <c:w val="0.91042422686294056"/>
          <c:h val="0.8286744053900561"/>
        </c:manualLayout>
      </c:layout>
      <c:lineChart>
        <c:grouping val="standard"/>
        <c:ser>
          <c:idx val="1"/>
          <c:order val="0"/>
          <c:tx>
            <c:strRef>
              <c:f>'COMP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Port Shepstone'!$A$11:$C$66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'COMP Port Shepstone'!$N$11:$N$66</c:f>
              <c:numCache>
                <c:formatCode>0.00</c:formatCode>
                <c:ptCount val="56"/>
                <c:pt idx="0">
                  <c:v>-1.602538198636096</c:v>
                </c:pt>
                <c:pt idx="1">
                  <c:v>3.8212313865232646</c:v>
                </c:pt>
                <c:pt idx="2">
                  <c:v>2.0592256297909839</c:v>
                </c:pt>
                <c:pt idx="3">
                  <c:v>6.4425638395959188</c:v>
                </c:pt>
                <c:pt idx="4">
                  <c:v>-2.9812163338957833</c:v>
                </c:pt>
                <c:pt idx="5">
                  <c:v>3.014773594032639</c:v>
                </c:pt>
                <c:pt idx="6">
                  <c:v>2.1912566769869022</c:v>
                </c:pt>
                <c:pt idx="7">
                  <c:v>9.0886579519771384</c:v>
                </c:pt>
                <c:pt idx="8">
                  <c:v>-5.6843176825219341</c:v>
                </c:pt>
                <c:pt idx="9">
                  <c:v>4.5318437985856157</c:v>
                </c:pt>
                <c:pt idx="10">
                  <c:v>3.7370444453919682</c:v>
                </c:pt>
                <c:pt idx="11">
                  <c:v>7.3602312385724664</c:v>
                </c:pt>
                <c:pt idx="12">
                  <c:v>-5.0686319327529237</c:v>
                </c:pt>
                <c:pt idx="13">
                  <c:v>4.384893242617026</c:v>
                </c:pt>
                <c:pt idx="14">
                  <c:v>3.5620918298217132</c:v>
                </c:pt>
                <c:pt idx="15">
                  <c:v>8.5667377320013376</c:v>
                </c:pt>
                <c:pt idx="16">
                  <c:v>-3.8563191502532179</c:v>
                </c:pt>
                <c:pt idx="17">
                  <c:v>5.2350722504706058</c:v>
                </c:pt>
                <c:pt idx="18">
                  <c:v>4.2941956264797243</c:v>
                </c:pt>
                <c:pt idx="19">
                  <c:v>8.8541564769466596</c:v>
                </c:pt>
                <c:pt idx="20">
                  <c:v>-8.4477596938713315</c:v>
                </c:pt>
                <c:pt idx="21">
                  <c:v>0.9100782704370638</c:v>
                </c:pt>
                <c:pt idx="22">
                  <c:v>5.3916952047790447</c:v>
                </c:pt>
                <c:pt idx="23">
                  <c:v>22.500149535262871</c:v>
                </c:pt>
                <c:pt idx="24">
                  <c:v>-8.5165930271574979</c:v>
                </c:pt>
                <c:pt idx="25">
                  <c:v>1.7889629601928814</c:v>
                </c:pt>
                <c:pt idx="26">
                  <c:v>5.5626473086096899</c:v>
                </c:pt>
                <c:pt idx="27">
                  <c:v>6.7408507803302857</c:v>
                </c:pt>
                <c:pt idx="28">
                  <c:v>-6.0334671154540409</c:v>
                </c:pt>
                <c:pt idx="29">
                  <c:v>1.3557277188596406</c:v>
                </c:pt>
                <c:pt idx="30">
                  <c:v>4.0936637245077669</c:v>
                </c:pt>
                <c:pt idx="31">
                  <c:v>12.440960948558793</c:v>
                </c:pt>
                <c:pt idx="32">
                  <c:v>-7.54987603014514</c:v>
                </c:pt>
                <c:pt idx="33">
                  <c:v>2.0749624923437127</c:v>
                </c:pt>
                <c:pt idx="34">
                  <c:v>3.0461188244769586</c:v>
                </c:pt>
                <c:pt idx="35">
                  <c:v>12.7205133163936</c:v>
                </c:pt>
                <c:pt idx="36">
                  <c:v>-7.0945541907170036</c:v>
                </c:pt>
                <c:pt idx="37">
                  <c:v>2.102136257968839</c:v>
                </c:pt>
                <c:pt idx="38">
                  <c:v>2.3793329767137825</c:v>
                </c:pt>
                <c:pt idx="39">
                  <c:v>10.239072032562129</c:v>
                </c:pt>
                <c:pt idx="40">
                  <c:v>-5.8474343248999849</c:v>
                </c:pt>
                <c:pt idx="41">
                  <c:v>3.0938872791712639</c:v>
                </c:pt>
                <c:pt idx="42">
                  <c:v>1.8867213145723545</c:v>
                </c:pt>
                <c:pt idx="43">
                  <c:v>12.016361204310794</c:v>
                </c:pt>
                <c:pt idx="44">
                  <c:v>-6.9799100371181106</c:v>
                </c:pt>
                <c:pt idx="45">
                  <c:v>3.1867794987697962</c:v>
                </c:pt>
                <c:pt idx="46">
                  <c:v>1.4957701696910055</c:v>
                </c:pt>
                <c:pt idx="47">
                  <c:v>12.248748103922937</c:v>
                </c:pt>
                <c:pt idx="48">
                  <c:v>-8.3766605253153337</c:v>
                </c:pt>
                <c:pt idx="49">
                  <c:v>3.1956648245187154</c:v>
                </c:pt>
                <c:pt idx="50">
                  <c:v>1.5110982816987275</c:v>
                </c:pt>
                <c:pt idx="51">
                  <c:v>11.630847109089546</c:v>
                </c:pt>
                <c:pt idx="52">
                  <c:v>-7.5676939503446876</c:v>
                </c:pt>
                <c:pt idx="53">
                  <c:v>2.7852597418373062</c:v>
                </c:pt>
                <c:pt idx="54">
                  <c:v>1.888051460518934</c:v>
                </c:pt>
                <c:pt idx="55">
                  <c:v>10.702742794101304</c:v>
                </c:pt>
              </c:numCache>
            </c:numRef>
          </c:val>
        </c:ser>
        <c:dLbls/>
        <c:marker val="1"/>
        <c:axId val="95450624"/>
        <c:axId val="95452160"/>
      </c:lineChart>
      <c:catAx>
        <c:axId val="954506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5452160"/>
        <c:crosses val="autoZero"/>
        <c:auto val="1"/>
        <c:lblAlgn val="ctr"/>
        <c:lblOffset val="100"/>
      </c:catAx>
      <c:valAx>
        <c:axId val="95452160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5450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636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26"/>
          <c:h val="0.84753318442644221"/>
        </c:manualLayout>
      </c:layout>
      <c:barChart>
        <c:barDir val="col"/>
        <c:grouping val="clustered"/>
        <c:ser>
          <c:idx val="0"/>
          <c:order val="0"/>
          <c:tx>
            <c:strRef>
              <c:f>'COMP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Port Shepstone'!$R$14:$R$27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'COMP Port Shepstone'!$T$14:$T$27</c:f>
              <c:numCache>
                <c:formatCode>0.00</c:formatCode>
                <c:ptCount val="14"/>
                <c:pt idx="0">
                  <c:v>10.288877961117567</c:v>
                </c:pt>
                <c:pt idx="1">
                  <c:v>9.5684580130141672</c:v>
                </c:pt>
                <c:pt idx="2">
                  <c:v>9.9152149750946936</c:v>
                </c:pt>
                <c:pt idx="3">
                  <c:v>10.637720116214162</c:v>
                </c:pt>
                <c:pt idx="4">
                  <c:v>14.048004109088726</c:v>
                </c:pt>
                <c:pt idx="5">
                  <c:v>10.154550131444411</c:v>
                </c:pt>
                <c:pt idx="6">
                  <c:v>15.478159292235864</c:v>
                </c:pt>
                <c:pt idx="7">
                  <c:v>8.1700308577600484</c:v>
                </c:pt>
                <c:pt idx="8">
                  <c:v>9.759865146871844</c:v>
                </c:pt>
                <c:pt idx="9">
                  <c:v>9.1294848659280401</c:v>
                </c:pt>
                <c:pt idx="10">
                  <c:v>9.5058515380796589</c:v>
                </c:pt>
                <c:pt idx="11">
                  <c:v>9.3663907861149767</c:v>
                </c:pt>
                <c:pt idx="12">
                  <c:v>7.5626244319547871</c:v>
                </c:pt>
                <c:pt idx="13">
                  <c:v>7.7220079143011811</c:v>
                </c:pt>
              </c:numCache>
            </c:numRef>
          </c:val>
        </c:ser>
        <c:dLbls/>
        <c:axId val="95484544"/>
        <c:axId val="104870272"/>
      </c:barChart>
      <c:catAx>
        <c:axId val="95484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4870272"/>
        <c:crosses val="autoZero"/>
        <c:auto val="1"/>
        <c:lblAlgn val="ctr"/>
        <c:lblOffset val="100"/>
      </c:catAx>
      <c:valAx>
        <c:axId val="1048702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5484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89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'COMP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Newcastle'!$A$11:$A$66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'COMP Newcastle'!$O$11:$O$66</c:f>
              <c:numCache>
                <c:formatCode>0.00</c:formatCode>
                <c:ptCount val="56"/>
                <c:pt idx="0">
                  <c:v>10.730962224923015</c:v>
                </c:pt>
                <c:pt idx="1">
                  <c:v>10.169359075421076</c:v>
                </c:pt>
                <c:pt idx="2">
                  <c:v>9.2708688320020674</c:v>
                </c:pt>
                <c:pt idx="3">
                  <c:v>10.978197530775725</c:v>
                </c:pt>
                <c:pt idx="4">
                  <c:v>9.4232467055696887</c:v>
                </c:pt>
                <c:pt idx="5">
                  <c:v>8.5732738357932163</c:v>
                </c:pt>
                <c:pt idx="6">
                  <c:v>8.7137319173979577</c:v>
                </c:pt>
                <c:pt idx="7">
                  <c:v>11.416285816748958</c:v>
                </c:pt>
                <c:pt idx="8">
                  <c:v>8.3120466058486979</c:v>
                </c:pt>
                <c:pt idx="9">
                  <c:v>9.907128291388652</c:v>
                </c:pt>
                <c:pt idx="10">
                  <c:v>11.569629566917216</c:v>
                </c:pt>
                <c:pt idx="11">
                  <c:v>9.8018937475526027</c:v>
                </c:pt>
                <c:pt idx="12">
                  <c:v>10.518672332162279</c:v>
                </c:pt>
                <c:pt idx="13">
                  <c:v>10.363305510398241</c:v>
                </c:pt>
                <c:pt idx="14">
                  <c:v>10.177177699785815</c:v>
                </c:pt>
                <c:pt idx="15">
                  <c:v>11.415340833274865</c:v>
                </c:pt>
                <c:pt idx="16">
                  <c:v>12.838160756854386</c:v>
                </c:pt>
                <c:pt idx="17">
                  <c:v>13.757188717512575</c:v>
                </c:pt>
                <c:pt idx="18">
                  <c:v>14.561363954664856</c:v>
                </c:pt>
                <c:pt idx="19">
                  <c:v>14.864652826882358</c:v>
                </c:pt>
                <c:pt idx="20">
                  <c:v>14.345184713815723</c:v>
                </c:pt>
                <c:pt idx="21">
                  <c:v>10.399634543606318</c:v>
                </c:pt>
                <c:pt idx="22">
                  <c:v>11.830510878646557</c:v>
                </c:pt>
                <c:pt idx="23">
                  <c:v>15.143982132576445</c:v>
                </c:pt>
                <c:pt idx="24">
                  <c:v>6.3085550652438984</c:v>
                </c:pt>
                <c:pt idx="25">
                  <c:v>14.434533840743038</c:v>
                </c:pt>
                <c:pt idx="26">
                  <c:v>9.9614108037412379</c:v>
                </c:pt>
                <c:pt idx="27">
                  <c:v>4.9769016728715778</c:v>
                </c:pt>
                <c:pt idx="28">
                  <c:v>14.535098895973048</c:v>
                </c:pt>
                <c:pt idx="29">
                  <c:v>8.9385741854104879</c:v>
                </c:pt>
                <c:pt idx="30">
                  <c:v>10.333102744138579</c:v>
                </c:pt>
                <c:pt idx="31">
                  <c:v>12.732569565039991</c:v>
                </c:pt>
                <c:pt idx="32">
                  <c:v>9.3424822486835737</c:v>
                </c:pt>
                <c:pt idx="33">
                  <c:v>11.080600371251759</c:v>
                </c:pt>
                <c:pt idx="34">
                  <c:v>9.510250272812609</c:v>
                </c:pt>
                <c:pt idx="35">
                  <c:v>8.7748146589446137</c:v>
                </c:pt>
                <c:pt idx="36">
                  <c:v>8.1386607793211478</c:v>
                </c:pt>
                <c:pt idx="37">
                  <c:v>9.1990097272412523</c:v>
                </c:pt>
                <c:pt idx="38">
                  <c:v>7.8191631269941064</c:v>
                </c:pt>
                <c:pt idx="39">
                  <c:v>7.2082913364882915</c:v>
                </c:pt>
                <c:pt idx="40">
                  <c:v>9.9478066871795452</c:v>
                </c:pt>
                <c:pt idx="41">
                  <c:v>9.9960898622496579</c:v>
                </c:pt>
                <c:pt idx="42">
                  <c:v>10.072500668050646</c:v>
                </c:pt>
                <c:pt idx="43">
                  <c:v>10.961018994357188</c:v>
                </c:pt>
                <c:pt idx="44">
                  <c:v>9.1503706738325228</c:v>
                </c:pt>
                <c:pt idx="45">
                  <c:v>9.5748563731869929</c:v>
                </c:pt>
                <c:pt idx="46">
                  <c:v>8.979132833775461</c:v>
                </c:pt>
                <c:pt idx="47">
                  <c:v>9.1834870675670999</c:v>
                </c:pt>
                <c:pt idx="48">
                  <c:v>7.4289009155737009</c:v>
                </c:pt>
                <c:pt idx="49">
                  <c:v>7.5551416543634176</c:v>
                </c:pt>
                <c:pt idx="50">
                  <c:v>7.4885508801410774</c:v>
                </c:pt>
                <c:pt idx="51">
                  <c:v>7.19611120380213</c:v>
                </c:pt>
                <c:pt idx="52">
                  <c:v>8.3767172895454785</c:v>
                </c:pt>
                <c:pt idx="53">
                  <c:v>7.7603171532799164</c:v>
                </c:pt>
                <c:pt idx="54">
                  <c:v>8.2739787454727676</c:v>
                </c:pt>
                <c:pt idx="55">
                  <c:v>7.181104038594996</c:v>
                </c:pt>
              </c:numCache>
            </c:numRef>
          </c:val>
        </c:ser>
        <c:dLbls/>
        <c:marker val="1"/>
        <c:axId val="105439616"/>
        <c:axId val="105441152"/>
      </c:lineChart>
      <c:catAx>
        <c:axId val="1054396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5441152"/>
        <c:crosses val="autoZero"/>
        <c:auto val="1"/>
        <c:lblAlgn val="ctr"/>
        <c:lblOffset val="100"/>
      </c:catAx>
      <c:valAx>
        <c:axId val="1054411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439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69987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'COMP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'COMP Newcastle'!$A$11:$C$66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'COMP Newcastle'!$N$11:$N$66</c:f>
              <c:numCache>
                <c:formatCode>0.00</c:formatCode>
                <c:ptCount val="56"/>
                <c:pt idx="0">
                  <c:v>-1.6025381986360985</c:v>
                </c:pt>
                <c:pt idx="1">
                  <c:v>3.821231386523257</c:v>
                </c:pt>
                <c:pt idx="2">
                  <c:v>2.0592256297910021</c:v>
                </c:pt>
                <c:pt idx="3">
                  <c:v>6.4425638395959117</c:v>
                </c:pt>
                <c:pt idx="4">
                  <c:v>-2.9812163338957793</c:v>
                </c:pt>
                <c:pt idx="5">
                  <c:v>3.0147735940326372</c:v>
                </c:pt>
                <c:pt idx="6">
                  <c:v>2.1912566769868915</c:v>
                </c:pt>
                <c:pt idx="7">
                  <c:v>9.0886579519771402</c:v>
                </c:pt>
                <c:pt idx="8">
                  <c:v>-5.6843176825219262</c:v>
                </c:pt>
                <c:pt idx="9">
                  <c:v>4.5318437985856113</c:v>
                </c:pt>
                <c:pt idx="10">
                  <c:v>3.737044445391982</c:v>
                </c:pt>
                <c:pt idx="11">
                  <c:v>7.3602312385724584</c:v>
                </c:pt>
                <c:pt idx="12">
                  <c:v>-5.0686319327529272</c:v>
                </c:pt>
                <c:pt idx="13">
                  <c:v>4.3848932426170277</c:v>
                </c:pt>
                <c:pt idx="14">
                  <c:v>3.5620918298217119</c:v>
                </c:pt>
                <c:pt idx="15">
                  <c:v>8.5667377320013429</c:v>
                </c:pt>
                <c:pt idx="16">
                  <c:v>-3.8563191502532255</c:v>
                </c:pt>
                <c:pt idx="17">
                  <c:v>5.2350722504706066</c:v>
                </c:pt>
                <c:pt idx="18">
                  <c:v>4.2941956264797243</c:v>
                </c:pt>
                <c:pt idx="19">
                  <c:v>8.854156476946649</c:v>
                </c:pt>
                <c:pt idx="20">
                  <c:v>-4.2911228539615456</c:v>
                </c:pt>
                <c:pt idx="21">
                  <c:v>1.6038720537239255</c:v>
                </c:pt>
                <c:pt idx="22">
                  <c:v>5.6459401048098803</c:v>
                </c:pt>
                <c:pt idx="23">
                  <c:v>12.07944012738573</c:v>
                </c:pt>
                <c:pt idx="24">
                  <c:v>-11.635221851219248</c:v>
                </c:pt>
                <c:pt idx="25">
                  <c:v>9.370235798489178</c:v>
                </c:pt>
                <c:pt idx="26">
                  <c:v>1.5163537589066167</c:v>
                </c:pt>
                <c:pt idx="27">
                  <c:v>6.9989215289584186</c:v>
                </c:pt>
                <c:pt idx="28">
                  <c:v>-3.5895664388160866</c:v>
                </c:pt>
                <c:pt idx="29">
                  <c:v>4.0260816208930628</c:v>
                </c:pt>
                <c:pt idx="30">
                  <c:v>2.8158700739796876</c:v>
                </c:pt>
                <c:pt idx="31">
                  <c:v>9.3258783143245285</c:v>
                </c:pt>
                <c:pt idx="32">
                  <c:v>-6.4888154246349137</c:v>
                </c:pt>
                <c:pt idx="33">
                  <c:v>5.6796897516633731</c:v>
                </c:pt>
                <c:pt idx="34">
                  <c:v>1.3623587393977508</c:v>
                </c:pt>
                <c:pt idx="35">
                  <c:v>8.5916808832214624</c:v>
                </c:pt>
                <c:pt idx="36">
                  <c:v>-7.0357021561115261</c:v>
                </c:pt>
                <c:pt idx="37">
                  <c:v>6.7159273658259426</c:v>
                </c:pt>
                <c:pt idx="38">
                  <c:v>8.1536628932234692E-2</c:v>
                </c:pt>
                <c:pt idx="39">
                  <c:v>7.9764322334333295</c:v>
                </c:pt>
                <c:pt idx="40">
                  <c:v>-4.6601664784629913</c:v>
                </c:pt>
                <c:pt idx="41">
                  <c:v>6.762791272974483</c:v>
                </c:pt>
                <c:pt idx="42">
                  <c:v>0.15106010807767342</c:v>
                </c:pt>
                <c:pt idx="43">
                  <c:v>8.8480308458599559</c:v>
                </c:pt>
                <c:pt idx="44">
                  <c:v>-6.2159102072913184</c:v>
                </c:pt>
                <c:pt idx="45">
                  <c:v>7.1779916780557329</c:v>
                </c:pt>
                <c:pt idx="46">
                  <c:v>-0.3934292572581537</c:v>
                </c:pt>
                <c:pt idx="47">
                  <c:v>9.0521392413374837</c:v>
                </c:pt>
                <c:pt idx="48">
                  <c:v>-7.7230269851769755</c:v>
                </c:pt>
                <c:pt idx="49">
                  <c:v>7.303937570977685</c:v>
                </c:pt>
                <c:pt idx="50">
                  <c:v>-0.45509882099418353</c:v>
                </c:pt>
                <c:pt idx="51">
                  <c:v>8.7554455744987898</c:v>
                </c:pt>
                <c:pt idx="52">
                  <c:v>-6.7067330665650227</c:v>
                </c:pt>
                <c:pt idx="53">
                  <c:v>6.6936389441621778</c:v>
                </c:pt>
                <c:pt idx="54">
                  <c:v>1.9402310638127793E-2</c:v>
                </c:pt>
                <c:pt idx="55">
                  <c:v>7.6577111319233016</c:v>
                </c:pt>
              </c:numCache>
            </c:numRef>
          </c:val>
        </c:ser>
        <c:dLbls/>
        <c:marker val="1"/>
        <c:axId val="105077760"/>
        <c:axId val="105100032"/>
      </c:lineChart>
      <c:catAx>
        <c:axId val="1050777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05100032"/>
        <c:crosses val="autoZero"/>
        <c:auto val="1"/>
        <c:lblAlgn val="ctr"/>
        <c:lblOffset val="100"/>
      </c:catAx>
      <c:valAx>
        <c:axId val="1051000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077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877" l="0.70000000000000062" r="0.70000000000000062" t="0.75000000000000877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626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'COMP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'COMP Newcastle'!$R$14:$R$27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'COMP Newcastle'!$T$14:$T$27</c:f>
              <c:numCache>
                <c:formatCode>0.00</c:formatCode>
                <c:ptCount val="14"/>
                <c:pt idx="0">
                  <c:v>10.288877961117564</c:v>
                </c:pt>
                <c:pt idx="1">
                  <c:v>9.5684580130141761</c:v>
                </c:pt>
                <c:pt idx="2">
                  <c:v>9.9152149750946883</c:v>
                </c:pt>
                <c:pt idx="3">
                  <c:v>10.637720116214165</c:v>
                </c:pt>
                <c:pt idx="4">
                  <c:v>14.048004109088721</c:v>
                </c:pt>
                <c:pt idx="5">
                  <c:v>12.973894515371059</c:v>
                </c:pt>
                <c:pt idx="6">
                  <c:v>8.7722043939197309</c:v>
                </c:pt>
                <c:pt idx="7">
                  <c:v>11.591611713137302</c:v>
                </c:pt>
                <c:pt idx="8">
                  <c:v>9.6518361600414959</c:v>
                </c:pt>
                <c:pt idx="9">
                  <c:v>8.0678412234028212</c:v>
                </c:pt>
                <c:pt idx="10">
                  <c:v>10.263345504474277</c:v>
                </c:pt>
                <c:pt idx="11">
                  <c:v>9.2221356420475775</c:v>
                </c:pt>
                <c:pt idx="12">
                  <c:v>7.412163195541023</c:v>
                </c:pt>
                <c:pt idx="13">
                  <c:v>7.8747085852370917</c:v>
                </c:pt>
              </c:numCache>
            </c:numRef>
          </c:val>
        </c:ser>
        <c:dLbls/>
        <c:axId val="105521536"/>
        <c:axId val="105523072"/>
      </c:barChart>
      <c:catAx>
        <c:axId val="1055215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523072"/>
        <c:crosses val="autoZero"/>
        <c:auto val="1"/>
        <c:lblAlgn val="ctr"/>
        <c:lblOffset val="100"/>
      </c:catAx>
      <c:valAx>
        <c:axId val="1055230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521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555" l="0.70000000000000062" r="0.70000000000000062" t="0.75000000000000555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14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Rates'!$B$23:$B$58</c:f>
              <c:numCache>
                <c:formatCode>0.00</c:formatCode>
                <c:ptCount val="36"/>
                <c:pt idx="0">
                  <c:v>14.123801408917169</c:v>
                </c:pt>
                <c:pt idx="1">
                  <c:v>14.007573188625502</c:v>
                </c:pt>
                <c:pt idx="2">
                  <c:v>14.625064576883402</c:v>
                </c:pt>
                <c:pt idx="3">
                  <c:v>12.222453115383463</c:v>
                </c:pt>
                <c:pt idx="4">
                  <c:v>9.2344782465539499</c:v>
                </c:pt>
                <c:pt idx="5">
                  <c:v>6.7650458206522837</c:v>
                </c:pt>
                <c:pt idx="6">
                  <c:v>8.1580497940220429</c:v>
                </c:pt>
                <c:pt idx="7">
                  <c:v>9.276273864496245</c:v>
                </c:pt>
                <c:pt idx="8">
                  <c:v>12.604142287633316</c:v>
                </c:pt>
                <c:pt idx="9">
                  <c:v>12.884548771701198</c:v>
                </c:pt>
                <c:pt idx="10">
                  <c:v>10.874059303896201</c:v>
                </c:pt>
                <c:pt idx="11">
                  <c:v>10.360183083861324</c:v>
                </c:pt>
                <c:pt idx="12">
                  <c:v>9.7655106881818909</c:v>
                </c:pt>
                <c:pt idx="13">
                  <c:v>11.334479211689299</c:v>
                </c:pt>
                <c:pt idx="14">
                  <c:v>10.091816571818365</c:v>
                </c:pt>
                <c:pt idx="15">
                  <c:v>9.2848940578237098</c:v>
                </c:pt>
                <c:pt idx="16">
                  <c:v>9.6409954018806499</c:v>
                </c:pt>
                <c:pt idx="17">
                  <c:v>9.0065906286677286</c:v>
                </c:pt>
                <c:pt idx="18">
                  <c:v>8.209969019533693</c:v>
                </c:pt>
                <c:pt idx="19">
                  <c:v>8.6954971069879488</c:v>
                </c:pt>
                <c:pt idx="20">
                  <c:v>9.3095970980993474</c:v>
                </c:pt>
                <c:pt idx="21">
                  <c:v>10.554693582317832</c:v>
                </c:pt>
                <c:pt idx="22">
                  <c:v>9.9272019527511635</c:v>
                </c:pt>
                <c:pt idx="23">
                  <c:v>10.294199306400399</c:v>
                </c:pt>
                <c:pt idx="24">
                  <c:v>8.4910771066743074</c:v>
                </c:pt>
                <c:pt idx="25">
                  <c:v>8.6273158379718762</c:v>
                </c:pt>
                <c:pt idx="26">
                  <c:v>9.0468458069627982</c:v>
                </c:pt>
                <c:pt idx="27">
                  <c:v>9.1940344959368758</c:v>
                </c:pt>
                <c:pt idx="28">
                  <c:v>7.6588702985391457</c:v>
                </c:pt>
                <c:pt idx="29">
                  <c:v>7.3786715770453597</c:v>
                </c:pt>
                <c:pt idx="30">
                  <c:v>7.3104438115314752</c:v>
                </c:pt>
                <c:pt idx="31">
                  <c:v>7.2041579780155294</c:v>
                </c:pt>
                <c:pt idx="32">
                  <c:v>8.2332142809129252</c:v>
                </c:pt>
                <c:pt idx="33">
                  <c:v>7.8236928755239843</c:v>
                </c:pt>
                <c:pt idx="34">
                  <c:v>8.1024768655905444</c:v>
                </c:pt>
                <c:pt idx="35">
                  <c:v>7.005258733603112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Rates'!$C$23:$C$58</c:f>
              <c:numCache>
                <c:formatCode>0.00</c:formatCode>
                <c:ptCount val="36"/>
                <c:pt idx="0">
                  <c:v>13.680315211925503</c:v>
                </c:pt>
                <c:pt idx="1">
                  <c:v>13.537109089827318</c:v>
                </c:pt>
                <c:pt idx="2">
                  <c:v>14.169433872022323</c:v>
                </c:pt>
                <c:pt idx="3">
                  <c:v>11.957034151454021</c:v>
                </c:pt>
                <c:pt idx="4">
                  <c:v>9.2048173162765714</c:v>
                </c:pt>
                <c:pt idx="5">
                  <c:v>6.8576292092570723</c:v>
                </c:pt>
                <c:pt idx="6">
                  <c:v>8.4329589426466747</c:v>
                </c:pt>
                <c:pt idx="7">
                  <c:v>9.6158332110120526</c:v>
                </c:pt>
                <c:pt idx="8">
                  <c:v>12.712357681689234</c:v>
                </c:pt>
                <c:pt idx="9">
                  <c:v>12.924267531519321</c:v>
                </c:pt>
                <c:pt idx="10">
                  <c:v>10.597637902797642</c:v>
                </c:pt>
                <c:pt idx="11">
                  <c:v>10.540947292325994</c:v>
                </c:pt>
                <c:pt idx="12">
                  <c:v>9.5256880609558898</c:v>
                </c:pt>
                <c:pt idx="13">
                  <c:v>10.912786892353491</c:v>
                </c:pt>
                <c:pt idx="14">
                  <c:v>9.8448380276298035</c:v>
                </c:pt>
                <c:pt idx="15">
                  <c:v>8.6137356440251658</c:v>
                </c:pt>
                <c:pt idx="16">
                  <c:v>8.5943908290103614</c:v>
                </c:pt>
                <c:pt idx="17">
                  <c:v>7.992735658291461</c:v>
                </c:pt>
                <c:pt idx="18">
                  <c:v>7.5139828976388099</c:v>
                </c:pt>
                <c:pt idx="19">
                  <c:v>8.0138516157985222</c:v>
                </c:pt>
                <c:pt idx="20">
                  <c:v>9.5784830838577744</c:v>
                </c:pt>
                <c:pt idx="21">
                  <c:v>10.867775914218544</c:v>
                </c:pt>
                <c:pt idx="22">
                  <c:v>10.168505271623944</c:v>
                </c:pt>
                <c:pt idx="23">
                  <c:v>10.462612721912667</c:v>
                </c:pt>
                <c:pt idx="24">
                  <c:v>9.2420614156352876</c:v>
                </c:pt>
                <c:pt idx="25">
                  <c:v>9.4029007604677819</c:v>
                </c:pt>
                <c:pt idx="26">
                  <c:v>9.0186907189508521</c:v>
                </c:pt>
                <c:pt idx="27">
                  <c:v>9.2382236113054539</c:v>
                </c:pt>
                <c:pt idx="28">
                  <c:v>7.4891601169380397</c:v>
                </c:pt>
                <c:pt idx="29">
                  <c:v>7.3842693724710253</c:v>
                </c:pt>
                <c:pt idx="30">
                  <c:v>7.4313085212376118</c:v>
                </c:pt>
                <c:pt idx="31">
                  <c:v>7.3210086535084224</c:v>
                </c:pt>
                <c:pt idx="32">
                  <c:v>8.3058724262715415</c:v>
                </c:pt>
                <c:pt idx="33">
                  <c:v>7.9309990309272882</c:v>
                </c:pt>
                <c:pt idx="34">
                  <c:v>8.2993314381759014</c:v>
                </c:pt>
                <c:pt idx="35">
                  <c:v>7.0800143959694193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Rates'!$D$23:$D$58</c:f>
              <c:numCache>
                <c:formatCode>0.00</c:formatCode>
                <c:ptCount val="36"/>
                <c:pt idx="0">
                  <c:v>16.078577741576058</c:v>
                </c:pt>
                <c:pt idx="1">
                  <c:v>16.135710946553068</c:v>
                </c:pt>
                <c:pt idx="2">
                  <c:v>15.872134746154268</c:v>
                </c:pt>
                <c:pt idx="3">
                  <c:v>10.153384999988766</c:v>
                </c:pt>
                <c:pt idx="4">
                  <c:v>5.5749786475443086</c:v>
                </c:pt>
                <c:pt idx="5">
                  <c:v>2.9207992046909372</c:v>
                </c:pt>
                <c:pt idx="6">
                  <c:v>5.2212746240762495</c:v>
                </c:pt>
                <c:pt idx="7">
                  <c:v>8.8634537770701343</c:v>
                </c:pt>
                <c:pt idx="8">
                  <c:v>14.492920194080192</c:v>
                </c:pt>
                <c:pt idx="9">
                  <c:v>14.929451518392792</c:v>
                </c:pt>
                <c:pt idx="10">
                  <c:v>12.289896461351868</c:v>
                </c:pt>
                <c:pt idx="11">
                  <c:v>11.657764056005183</c:v>
                </c:pt>
                <c:pt idx="12">
                  <c:v>9.6258483340984604</c:v>
                </c:pt>
                <c:pt idx="13">
                  <c:v>11.012221032877477</c:v>
                </c:pt>
                <c:pt idx="14">
                  <c:v>9.8419916270039121</c:v>
                </c:pt>
                <c:pt idx="15">
                  <c:v>8.1372041480845798</c:v>
                </c:pt>
                <c:pt idx="16">
                  <c:v>7.9658165144589512</c:v>
                </c:pt>
                <c:pt idx="17">
                  <c:v>7.3007589883308146</c:v>
                </c:pt>
                <c:pt idx="18">
                  <c:v>6.9757318101371331</c:v>
                </c:pt>
                <c:pt idx="19">
                  <c:v>7.9694666475013438</c:v>
                </c:pt>
                <c:pt idx="20">
                  <c:v>9.9702252713904898</c:v>
                </c:pt>
                <c:pt idx="21">
                  <c:v>11.311114300555666</c:v>
                </c:pt>
                <c:pt idx="22">
                  <c:v>10.539005418679256</c:v>
                </c:pt>
                <c:pt idx="23">
                  <c:v>10.655212320468497</c:v>
                </c:pt>
                <c:pt idx="24">
                  <c:v>9.1938755514468102</c:v>
                </c:pt>
                <c:pt idx="25">
                  <c:v>9.3466496932644301</c:v>
                </c:pt>
                <c:pt idx="26">
                  <c:v>8.9573183553234976</c:v>
                </c:pt>
                <c:pt idx="27">
                  <c:v>9.1264108866064255</c:v>
                </c:pt>
                <c:pt idx="28">
                  <c:v>7.3930915246633084</c:v>
                </c:pt>
                <c:pt idx="29">
                  <c:v>7.2784576574568316</c:v>
                </c:pt>
                <c:pt idx="30">
                  <c:v>7.3515548204386283</c:v>
                </c:pt>
                <c:pt idx="31">
                  <c:v>7.3319880116431131</c:v>
                </c:pt>
                <c:pt idx="32">
                  <c:v>8.3864080917732444</c:v>
                </c:pt>
                <c:pt idx="33">
                  <c:v>8.0204951138289378</c:v>
                </c:pt>
                <c:pt idx="34">
                  <c:v>8.3733190069870034</c:v>
                </c:pt>
                <c:pt idx="35">
                  <c:v>7.1092802506450514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Rates'!$E$23:$E$58</c:f>
              <c:numCache>
                <c:formatCode>0.00</c:formatCode>
                <c:ptCount val="36"/>
                <c:pt idx="0">
                  <c:v>16.003668118680363</c:v>
                </c:pt>
                <c:pt idx="1">
                  <c:v>7.0606181457909285</c:v>
                </c:pt>
                <c:pt idx="2">
                  <c:v>9.8919616835323527</c:v>
                </c:pt>
                <c:pt idx="3">
                  <c:v>13.668803015103903</c:v>
                </c:pt>
                <c:pt idx="4">
                  <c:v>6.8943642314505604</c:v>
                </c:pt>
                <c:pt idx="5">
                  <c:v>17.118248421692009</c:v>
                </c:pt>
                <c:pt idx="6">
                  <c:v>15.631366329057448</c:v>
                </c:pt>
                <c:pt idx="7">
                  <c:v>23.109763831118226</c:v>
                </c:pt>
                <c:pt idx="8">
                  <c:v>13.567752325146115</c:v>
                </c:pt>
                <c:pt idx="9">
                  <c:v>8.406384957556897</c:v>
                </c:pt>
                <c:pt idx="10">
                  <c:v>7.3532578174919498</c:v>
                </c:pt>
                <c:pt idx="11">
                  <c:v>1.9693621732283961</c:v>
                </c:pt>
                <c:pt idx="12">
                  <c:v>9.7588871399383432</c:v>
                </c:pt>
                <c:pt idx="13">
                  <c:v>10.620371108629726</c:v>
                </c:pt>
                <c:pt idx="14">
                  <c:v>9.7096781757644983</c:v>
                </c:pt>
                <c:pt idx="15">
                  <c:v>10.398552028367703</c:v>
                </c:pt>
                <c:pt idx="16">
                  <c:v>8.1685084208971439</c:v>
                </c:pt>
                <c:pt idx="17">
                  <c:v>9.6872291031822577</c:v>
                </c:pt>
                <c:pt idx="18">
                  <c:v>8.6866995778184215</c:v>
                </c:pt>
                <c:pt idx="19">
                  <c:v>9.8273082882531497</c:v>
                </c:pt>
                <c:pt idx="20">
                  <c:v>9.788194792898901</c:v>
                </c:pt>
                <c:pt idx="21">
                  <c:v>9.8221360074893607</c:v>
                </c:pt>
                <c:pt idx="22">
                  <c:v>9.4207886984624185</c:v>
                </c:pt>
                <c:pt idx="23">
                  <c:v>8.6611934684937104</c:v>
                </c:pt>
                <c:pt idx="24">
                  <c:v>9.2460449540681733</c:v>
                </c:pt>
                <c:pt idx="25">
                  <c:v>9.5286020013871884</c:v>
                </c:pt>
                <c:pt idx="26">
                  <c:v>9.120557651529694</c:v>
                </c:pt>
                <c:pt idx="27">
                  <c:v>9.8343363823498926</c:v>
                </c:pt>
                <c:pt idx="28">
                  <c:v>7.4181095580484264</c:v>
                </c:pt>
                <c:pt idx="29">
                  <c:v>7.6425275381660445</c:v>
                </c:pt>
                <c:pt idx="30">
                  <c:v>7.6089273144736129</c:v>
                </c:pt>
                <c:pt idx="31">
                  <c:v>7.5225422798288575</c:v>
                </c:pt>
                <c:pt idx="32">
                  <c:v>8.3523136436112111</c:v>
                </c:pt>
                <c:pt idx="33">
                  <c:v>7.7171753309611777</c:v>
                </c:pt>
                <c:pt idx="34">
                  <c:v>8.1465147173132113</c:v>
                </c:pt>
                <c:pt idx="35">
                  <c:v>6.7528533701833648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Rates'!$F$23:$F$58</c:f>
              <c:numCache>
                <c:formatCode>0.00</c:formatCode>
                <c:ptCount val="36"/>
                <c:pt idx="0">
                  <c:v>15.64921975953539</c:v>
                </c:pt>
                <c:pt idx="1">
                  <c:v>25.223462328684487</c:v>
                </c:pt>
                <c:pt idx="2">
                  <c:v>24.804411133660469</c:v>
                </c:pt>
                <c:pt idx="3">
                  <c:v>13.201160707711582</c:v>
                </c:pt>
                <c:pt idx="4">
                  <c:v>-2.582813432462514</c:v>
                </c:pt>
                <c:pt idx="5">
                  <c:v>-11.757468704720552</c:v>
                </c:pt>
                <c:pt idx="6">
                  <c:v>-5.4342169246792764</c:v>
                </c:pt>
                <c:pt idx="7">
                  <c:v>3.7229784625321138</c:v>
                </c:pt>
                <c:pt idx="8">
                  <c:v>21.087572622251468</c:v>
                </c:pt>
                <c:pt idx="9">
                  <c:v>24.551573913359132</c:v>
                </c:pt>
                <c:pt idx="10">
                  <c:v>17.807578740749531</c:v>
                </c:pt>
                <c:pt idx="11">
                  <c:v>14.299781188581104</c:v>
                </c:pt>
                <c:pt idx="12">
                  <c:v>8.5873851129499776</c:v>
                </c:pt>
                <c:pt idx="13">
                  <c:v>11.081147606464953</c:v>
                </c:pt>
                <c:pt idx="14">
                  <c:v>10.403728216213208</c:v>
                </c:pt>
                <c:pt idx="15">
                  <c:v>8.2217685185789691</c:v>
                </c:pt>
                <c:pt idx="16">
                  <c:v>6.6946306462349741</c:v>
                </c:pt>
                <c:pt idx="17">
                  <c:v>4.5282147122183307</c:v>
                </c:pt>
                <c:pt idx="18">
                  <c:v>4.9689240961863144</c:v>
                </c:pt>
                <c:pt idx="19">
                  <c:v>7.0863337439753122</c:v>
                </c:pt>
                <c:pt idx="20">
                  <c:v>11.200464503028304</c:v>
                </c:pt>
                <c:pt idx="21">
                  <c:v>13.259668082261323</c:v>
                </c:pt>
                <c:pt idx="22">
                  <c:v>11.758849477209846</c:v>
                </c:pt>
                <c:pt idx="23">
                  <c:v>11.2349696759584</c:v>
                </c:pt>
                <c:pt idx="24">
                  <c:v>8.8186997733555241</c:v>
                </c:pt>
                <c:pt idx="25">
                  <c:v>9.0457762025741282</c:v>
                </c:pt>
                <c:pt idx="26">
                  <c:v>8.8530014644979271</c:v>
                </c:pt>
                <c:pt idx="27">
                  <c:v>9.0457574251488637</c:v>
                </c:pt>
                <c:pt idx="28">
                  <c:v>7.2433035755481328</c:v>
                </c:pt>
                <c:pt idx="29">
                  <c:v>6.8603118884269509</c:v>
                </c:pt>
                <c:pt idx="30">
                  <c:v>7.0299621245720063</c:v>
                </c:pt>
                <c:pt idx="31">
                  <c:v>7.198458078844892</c:v>
                </c:pt>
                <c:pt idx="32">
                  <c:v>8.6121782427585423</c:v>
                </c:pt>
                <c:pt idx="33">
                  <c:v>8.4022061552461516</c:v>
                </c:pt>
                <c:pt idx="34">
                  <c:v>8.6252238804402701</c:v>
                </c:pt>
                <c:pt idx="35">
                  <c:v>7.224695410013898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Rates'!$G$23:$G$58</c:f>
              <c:numCache>
                <c:formatCode>0.00</c:formatCode>
                <c:ptCount val="36"/>
                <c:pt idx="0">
                  <c:v>9.3791729767591256</c:v>
                </c:pt>
                <c:pt idx="1">
                  <c:v>4.8838630525202964</c:v>
                </c:pt>
                <c:pt idx="2">
                  <c:v>5.9875677676206545</c:v>
                </c:pt>
                <c:pt idx="3">
                  <c:v>19.274204317241722</c:v>
                </c:pt>
                <c:pt idx="4">
                  <c:v>19.184528291502115</c:v>
                </c:pt>
                <c:pt idx="5">
                  <c:v>20.222575818236201</c:v>
                </c:pt>
                <c:pt idx="6">
                  <c:v>20.41758456369886</c:v>
                </c:pt>
                <c:pt idx="7">
                  <c:v>4.926201918974674</c:v>
                </c:pt>
                <c:pt idx="8">
                  <c:v>7.7742044084204336</c:v>
                </c:pt>
                <c:pt idx="9">
                  <c:v>7.3154947202724179</c:v>
                </c:pt>
                <c:pt idx="10">
                  <c:v>5.8221189468988435</c:v>
                </c:pt>
                <c:pt idx="11">
                  <c:v>11.473167555027974</c:v>
                </c:pt>
                <c:pt idx="12">
                  <c:v>9.6742408537843261</c:v>
                </c:pt>
                <c:pt idx="13">
                  <c:v>10.452504988952992</c:v>
                </c:pt>
                <c:pt idx="14">
                  <c:v>9.3409679927816889</c:v>
                </c:pt>
                <c:pt idx="15">
                  <c:v>9.6128131126194312</c:v>
                </c:pt>
                <c:pt idx="16">
                  <c:v>10.152662120367699</c:v>
                </c:pt>
                <c:pt idx="17">
                  <c:v>10.181986281262366</c:v>
                </c:pt>
                <c:pt idx="18">
                  <c:v>9.4690260070775309</c:v>
                </c:pt>
                <c:pt idx="19">
                  <c:v>7.0591633082418923</c:v>
                </c:pt>
                <c:pt idx="20">
                  <c:v>8.4962761514818759</c:v>
                </c:pt>
                <c:pt idx="21">
                  <c:v>9.5501355183224437</c:v>
                </c:pt>
                <c:pt idx="22">
                  <c:v>9.0230205940850094</c:v>
                </c:pt>
                <c:pt idx="23">
                  <c:v>10.780704420704712</c:v>
                </c:pt>
                <c:pt idx="24">
                  <c:v>9.4482239275890372</c:v>
                </c:pt>
                <c:pt idx="25">
                  <c:v>9.5468416897093036</c:v>
                </c:pt>
                <c:pt idx="26">
                  <c:v>9.1264977761535899</c:v>
                </c:pt>
                <c:pt idx="27">
                  <c:v>9.3528894229727317</c:v>
                </c:pt>
                <c:pt idx="28">
                  <c:v>7.7108924979185627</c:v>
                </c:pt>
                <c:pt idx="29">
                  <c:v>7.7201673911868633</c:v>
                </c:pt>
                <c:pt idx="30">
                  <c:v>7.7364355252037011</c:v>
                </c:pt>
                <c:pt idx="31">
                  <c:v>7.1433736709263229</c:v>
                </c:pt>
                <c:pt idx="32">
                  <c:v>8.0893707119239124</c:v>
                </c:pt>
                <c:pt idx="33">
                  <c:v>7.6595035542342735</c:v>
                </c:pt>
                <c:pt idx="34">
                  <c:v>8.0592883342428099</c:v>
                </c:pt>
                <c:pt idx="35">
                  <c:v>7.1608781333459017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Rates'!$H$23:$H$58</c:f>
              <c:numCache>
                <c:formatCode>0.00</c:formatCode>
                <c:ptCount val="36"/>
                <c:pt idx="0">
                  <c:v>14.345184713815723</c:v>
                </c:pt>
                <c:pt idx="1">
                  <c:v>10.399634543606318</c:v>
                </c:pt>
                <c:pt idx="2">
                  <c:v>11.830510878646557</c:v>
                </c:pt>
                <c:pt idx="3">
                  <c:v>15.143982132576445</c:v>
                </c:pt>
                <c:pt idx="4">
                  <c:v>6.3085550652438984</c:v>
                </c:pt>
                <c:pt idx="5">
                  <c:v>14.434533840743038</c:v>
                </c:pt>
                <c:pt idx="6">
                  <c:v>9.9614108037412379</c:v>
                </c:pt>
                <c:pt idx="7">
                  <c:v>4.9769016728715778</c:v>
                </c:pt>
                <c:pt idx="8">
                  <c:v>14.535098895973048</c:v>
                </c:pt>
                <c:pt idx="9">
                  <c:v>8.9385741854104879</c:v>
                </c:pt>
                <c:pt idx="10">
                  <c:v>10.333102744138579</c:v>
                </c:pt>
                <c:pt idx="11">
                  <c:v>12.732569565039991</c:v>
                </c:pt>
                <c:pt idx="12">
                  <c:v>9.3424822486835737</c:v>
                </c:pt>
                <c:pt idx="13">
                  <c:v>11.080600371251759</c:v>
                </c:pt>
                <c:pt idx="14">
                  <c:v>9.510250272812609</c:v>
                </c:pt>
                <c:pt idx="15">
                  <c:v>8.7748146589446137</c:v>
                </c:pt>
                <c:pt idx="16">
                  <c:v>8.1386607793211478</c:v>
                </c:pt>
                <c:pt idx="17">
                  <c:v>9.1990097272412523</c:v>
                </c:pt>
                <c:pt idx="18">
                  <c:v>7.8191631269941064</c:v>
                </c:pt>
                <c:pt idx="19">
                  <c:v>7.2082913364882915</c:v>
                </c:pt>
                <c:pt idx="20">
                  <c:v>9.9478066871795452</c:v>
                </c:pt>
                <c:pt idx="21">
                  <c:v>9.9960898622496579</c:v>
                </c:pt>
                <c:pt idx="22">
                  <c:v>10.072500668050646</c:v>
                </c:pt>
                <c:pt idx="23">
                  <c:v>10.961018994357188</c:v>
                </c:pt>
                <c:pt idx="24">
                  <c:v>9.1503706738325228</c:v>
                </c:pt>
                <c:pt idx="25">
                  <c:v>9.5748563731869929</c:v>
                </c:pt>
                <c:pt idx="26">
                  <c:v>8.979132833775461</c:v>
                </c:pt>
                <c:pt idx="27">
                  <c:v>9.1834870675670999</c:v>
                </c:pt>
                <c:pt idx="28">
                  <c:v>7.4289009155737009</c:v>
                </c:pt>
                <c:pt idx="29">
                  <c:v>7.5551416543634176</c:v>
                </c:pt>
                <c:pt idx="30">
                  <c:v>7.4885508801410774</c:v>
                </c:pt>
                <c:pt idx="31">
                  <c:v>7.19611120380213</c:v>
                </c:pt>
                <c:pt idx="32">
                  <c:v>8.3767172895454785</c:v>
                </c:pt>
                <c:pt idx="33">
                  <c:v>7.7603171532799164</c:v>
                </c:pt>
                <c:pt idx="34">
                  <c:v>8.2739787454727676</c:v>
                </c:pt>
                <c:pt idx="35">
                  <c:v>7.181104038594996</c:v>
                </c:pt>
              </c:numCache>
            </c:numRef>
          </c:val>
          <c:shape val="cylinder"/>
        </c:ser>
        <c:dLbls/>
        <c:shape val="box"/>
        <c:axId val="105600512"/>
        <c:axId val="105602048"/>
        <c:axId val="0"/>
      </c:bar3DChart>
      <c:catAx>
        <c:axId val="1056005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602048"/>
        <c:crosses val="autoZero"/>
        <c:auto val="1"/>
        <c:lblAlgn val="ctr"/>
        <c:lblOffset val="100"/>
      </c:catAx>
      <c:valAx>
        <c:axId val="1056020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600512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981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381"/>
          <c:h val="0.91612827433398591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Rates'!$D$23:$D$58</c:f>
              <c:numCache>
                <c:formatCode>0.00</c:formatCode>
                <c:ptCount val="36"/>
                <c:pt idx="0">
                  <c:v>16.078577741576058</c:v>
                </c:pt>
                <c:pt idx="1">
                  <c:v>16.135710946553068</c:v>
                </c:pt>
                <c:pt idx="2">
                  <c:v>15.872134746154268</c:v>
                </c:pt>
                <c:pt idx="3">
                  <c:v>10.153384999988766</c:v>
                </c:pt>
                <c:pt idx="4">
                  <c:v>5.5749786475443086</c:v>
                </c:pt>
                <c:pt idx="5">
                  <c:v>2.9207992046909372</c:v>
                </c:pt>
                <c:pt idx="6">
                  <c:v>5.2212746240762495</c:v>
                </c:pt>
                <c:pt idx="7">
                  <c:v>8.8634537770701343</c:v>
                </c:pt>
                <c:pt idx="8">
                  <c:v>14.492920194080192</c:v>
                </c:pt>
                <c:pt idx="9">
                  <c:v>14.929451518392792</c:v>
                </c:pt>
                <c:pt idx="10">
                  <c:v>12.289896461351868</c:v>
                </c:pt>
                <c:pt idx="11">
                  <c:v>11.657764056005183</c:v>
                </c:pt>
                <c:pt idx="12">
                  <c:v>9.6258483340984604</c:v>
                </c:pt>
                <c:pt idx="13">
                  <c:v>11.012221032877477</c:v>
                </c:pt>
                <c:pt idx="14">
                  <c:v>9.8419916270039121</c:v>
                </c:pt>
                <c:pt idx="15">
                  <c:v>8.1372041480845798</c:v>
                </c:pt>
                <c:pt idx="16">
                  <c:v>7.9658165144589512</c:v>
                </c:pt>
                <c:pt idx="17">
                  <c:v>7.3007589883308146</c:v>
                </c:pt>
                <c:pt idx="18">
                  <c:v>6.9757318101371331</c:v>
                </c:pt>
                <c:pt idx="19">
                  <c:v>7.9694666475013438</c:v>
                </c:pt>
                <c:pt idx="20">
                  <c:v>9.9702252713904898</c:v>
                </c:pt>
                <c:pt idx="21">
                  <c:v>11.311114300555666</c:v>
                </c:pt>
                <c:pt idx="22">
                  <c:v>10.539005418679256</c:v>
                </c:pt>
                <c:pt idx="23">
                  <c:v>10.655212320468497</c:v>
                </c:pt>
                <c:pt idx="24">
                  <c:v>9.1938755514468102</c:v>
                </c:pt>
                <c:pt idx="25">
                  <c:v>9.3466496932644301</c:v>
                </c:pt>
                <c:pt idx="26">
                  <c:v>8.9573183553234976</c:v>
                </c:pt>
                <c:pt idx="27">
                  <c:v>9.1264108866064255</c:v>
                </c:pt>
                <c:pt idx="28">
                  <c:v>7.3930915246633084</c:v>
                </c:pt>
                <c:pt idx="29">
                  <c:v>7.2784576574568316</c:v>
                </c:pt>
                <c:pt idx="30">
                  <c:v>7.3515548204386283</c:v>
                </c:pt>
                <c:pt idx="31">
                  <c:v>7.3319880116431131</c:v>
                </c:pt>
                <c:pt idx="32">
                  <c:v>8.3864080917732444</c:v>
                </c:pt>
                <c:pt idx="33">
                  <c:v>8.0204951138289378</c:v>
                </c:pt>
                <c:pt idx="34">
                  <c:v>8.3733190069870034</c:v>
                </c:pt>
                <c:pt idx="35">
                  <c:v>7.1092802506450514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Rates'!$E$23:$E$58</c:f>
              <c:numCache>
                <c:formatCode>0.00</c:formatCode>
                <c:ptCount val="36"/>
                <c:pt idx="0">
                  <c:v>16.003668118680363</c:v>
                </c:pt>
                <c:pt idx="1">
                  <c:v>7.0606181457909285</c:v>
                </c:pt>
                <c:pt idx="2">
                  <c:v>9.8919616835323527</c:v>
                </c:pt>
                <c:pt idx="3">
                  <c:v>13.668803015103903</c:v>
                </c:pt>
                <c:pt idx="4">
                  <c:v>6.8943642314505604</c:v>
                </c:pt>
                <c:pt idx="5">
                  <c:v>17.118248421692009</c:v>
                </c:pt>
                <c:pt idx="6">
                  <c:v>15.631366329057448</c:v>
                </c:pt>
                <c:pt idx="7">
                  <c:v>23.109763831118226</c:v>
                </c:pt>
                <c:pt idx="8">
                  <c:v>13.567752325146115</c:v>
                </c:pt>
                <c:pt idx="9">
                  <c:v>8.406384957556897</c:v>
                </c:pt>
                <c:pt idx="10">
                  <c:v>7.3532578174919498</c:v>
                </c:pt>
                <c:pt idx="11">
                  <c:v>1.9693621732283961</c:v>
                </c:pt>
                <c:pt idx="12">
                  <c:v>9.7588871399383432</c:v>
                </c:pt>
                <c:pt idx="13">
                  <c:v>10.620371108629726</c:v>
                </c:pt>
                <c:pt idx="14">
                  <c:v>9.7096781757644983</c:v>
                </c:pt>
                <c:pt idx="15">
                  <c:v>10.398552028367703</c:v>
                </c:pt>
                <c:pt idx="16">
                  <c:v>8.1685084208971439</c:v>
                </c:pt>
                <c:pt idx="17">
                  <c:v>9.6872291031822577</c:v>
                </c:pt>
                <c:pt idx="18">
                  <c:v>8.6866995778184215</c:v>
                </c:pt>
                <c:pt idx="19">
                  <c:v>9.8273082882531497</c:v>
                </c:pt>
                <c:pt idx="20">
                  <c:v>9.788194792898901</c:v>
                </c:pt>
                <c:pt idx="21">
                  <c:v>9.8221360074893607</c:v>
                </c:pt>
                <c:pt idx="22">
                  <c:v>9.4207886984624185</c:v>
                </c:pt>
                <c:pt idx="23">
                  <c:v>8.6611934684937104</c:v>
                </c:pt>
                <c:pt idx="24">
                  <c:v>9.2460449540681733</c:v>
                </c:pt>
                <c:pt idx="25">
                  <c:v>9.5286020013871884</c:v>
                </c:pt>
                <c:pt idx="26">
                  <c:v>9.120557651529694</c:v>
                </c:pt>
                <c:pt idx="27">
                  <c:v>9.8343363823498926</c:v>
                </c:pt>
                <c:pt idx="28">
                  <c:v>7.4181095580484264</c:v>
                </c:pt>
                <c:pt idx="29">
                  <c:v>7.6425275381660445</c:v>
                </c:pt>
                <c:pt idx="30">
                  <c:v>7.6089273144736129</c:v>
                </c:pt>
                <c:pt idx="31">
                  <c:v>7.5225422798288575</c:v>
                </c:pt>
                <c:pt idx="32">
                  <c:v>8.3523136436112111</c:v>
                </c:pt>
                <c:pt idx="33">
                  <c:v>7.7171753309611777</c:v>
                </c:pt>
                <c:pt idx="34">
                  <c:v>8.1465147173132113</c:v>
                </c:pt>
                <c:pt idx="35">
                  <c:v>6.7528533701833648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Rates'!$F$23:$F$58</c:f>
              <c:numCache>
                <c:formatCode>0.00</c:formatCode>
                <c:ptCount val="36"/>
                <c:pt idx="0">
                  <c:v>15.64921975953539</c:v>
                </c:pt>
                <c:pt idx="1">
                  <c:v>25.223462328684487</c:v>
                </c:pt>
                <c:pt idx="2">
                  <c:v>24.804411133660469</c:v>
                </c:pt>
                <c:pt idx="3">
                  <c:v>13.201160707711582</c:v>
                </c:pt>
                <c:pt idx="4">
                  <c:v>-2.582813432462514</c:v>
                </c:pt>
                <c:pt idx="5">
                  <c:v>-11.757468704720552</c:v>
                </c:pt>
                <c:pt idx="6">
                  <c:v>-5.4342169246792764</c:v>
                </c:pt>
                <c:pt idx="7">
                  <c:v>3.7229784625321138</c:v>
                </c:pt>
                <c:pt idx="8">
                  <c:v>21.087572622251468</c:v>
                </c:pt>
                <c:pt idx="9">
                  <c:v>24.551573913359132</c:v>
                </c:pt>
                <c:pt idx="10">
                  <c:v>17.807578740749531</c:v>
                </c:pt>
                <c:pt idx="11">
                  <c:v>14.299781188581104</c:v>
                </c:pt>
                <c:pt idx="12">
                  <c:v>8.5873851129499776</c:v>
                </c:pt>
                <c:pt idx="13">
                  <c:v>11.081147606464953</c:v>
                </c:pt>
                <c:pt idx="14">
                  <c:v>10.403728216213208</c:v>
                </c:pt>
                <c:pt idx="15">
                  <c:v>8.2217685185789691</c:v>
                </c:pt>
                <c:pt idx="16">
                  <c:v>6.6946306462349741</c:v>
                </c:pt>
                <c:pt idx="17">
                  <c:v>4.5282147122183307</c:v>
                </c:pt>
                <c:pt idx="18">
                  <c:v>4.9689240961863144</c:v>
                </c:pt>
                <c:pt idx="19">
                  <c:v>7.0863337439753122</c:v>
                </c:pt>
                <c:pt idx="20">
                  <c:v>11.200464503028304</c:v>
                </c:pt>
                <c:pt idx="21">
                  <c:v>13.259668082261323</c:v>
                </c:pt>
                <c:pt idx="22">
                  <c:v>11.758849477209846</c:v>
                </c:pt>
                <c:pt idx="23">
                  <c:v>11.2349696759584</c:v>
                </c:pt>
                <c:pt idx="24">
                  <c:v>8.8186997733555241</c:v>
                </c:pt>
                <c:pt idx="25">
                  <c:v>9.0457762025741282</c:v>
                </c:pt>
                <c:pt idx="26">
                  <c:v>8.8530014644979271</c:v>
                </c:pt>
                <c:pt idx="27">
                  <c:v>9.0457574251488637</c:v>
                </c:pt>
                <c:pt idx="28">
                  <c:v>7.2433035755481328</c:v>
                </c:pt>
                <c:pt idx="29">
                  <c:v>6.8603118884269509</c:v>
                </c:pt>
                <c:pt idx="30">
                  <c:v>7.0299621245720063</c:v>
                </c:pt>
                <c:pt idx="31">
                  <c:v>7.198458078844892</c:v>
                </c:pt>
                <c:pt idx="32">
                  <c:v>8.6121782427585423</c:v>
                </c:pt>
                <c:pt idx="33">
                  <c:v>8.4022061552461516</c:v>
                </c:pt>
                <c:pt idx="34">
                  <c:v>8.6252238804402701</c:v>
                </c:pt>
                <c:pt idx="35">
                  <c:v>7.224695410013898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Rates'!$G$23:$G$58</c:f>
              <c:numCache>
                <c:formatCode>0.00</c:formatCode>
                <c:ptCount val="36"/>
                <c:pt idx="0">
                  <c:v>9.3791729767591256</c:v>
                </c:pt>
                <c:pt idx="1">
                  <c:v>4.8838630525202964</c:v>
                </c:pt>
                <c:pt idx="2">
                  <c:v>5.9875677676206545</c:v>
                </c:pt>
                <c:pt idx="3">
                  <c:v>19.274204317241722</c:v>
                </c:pt>
                <c:pt idx="4">
                  <c:v>19.184528291502115</c:v>
                </c:pt>
                <c:pt idx="5">
                  <c:v>20.222575818236201</c:v>
                </c:pt>
                <c:pt idx="6">
                  <c:v>20.41758456369886</c:v>
                </c:pt>
                <c:pt idx="7">
                  <c:v>4.926201918974674</c:v>
                </c:pt>
                <c:pt idx="8">
                  <c:v>7.7742044084204336</c:v>
                </c:pt>
                <c:pt idx="9">
                  <c:v>7.3154947202724179</c:v>
                </c:pt>
                <c:pt idx="10">
                  <c:v>5.8221189468988435</c:v>
                </c:pt>
                <c:pt idx="11">
                  <c:v>11.473167555027974</c:v>
                </c:pt>
                <c:pt idx="12">
                  <c:v>9.6742408537843261</c:v>
                </c:pt>
                <c:pt idx="13">
                  <c:v>10.452504988952992</c:v>
                </c:pt>
                <c:pt idx="14">
                  <c:v>9.3409679927816889</c:v>
                </c:pt>
                <c:pt idx="15">
                  <c:v>9.6128131126194312</c:v>
                </c:pt>
                <c:pt idx="16">
                  <c:v>10.152662120367699</c:v>
                </c:pt>
                <c:pt idx="17">
                  <c:v>10.181986281262366</c:v>
                </c:pt>
                <c:pt idx="18">
                  <c:v>9.4690260070775309</c:v>
                </c:pt>
                <c:pt idx="19">
                  <c:v>7.0591633082418923</c:v>
                </c:pt>
                <c:pt idx="20">
                  <c:v>8.4962761514818759</c:v>
                </c:pt>
                <c:pt idx="21">
                  <c:v>9.5501355183224437</c:v>
                </c:pt>
                <c:pt idx="22">
                  <c:v>9.0230205940850094</c:v>
                </c:pt>
                <c:pt idx="23">
                  <c:v>10.780704420704712</c:v>
                </c:pt>
                <c:pt idx="24">
                  <c:v>9.4482239275890372</c:v>
                </c:pt>
                <c:pt idx="25">
                  <c:v>9.5468416897093036</c:v>
                </c:pt>
                <c:pt idx="26">
                  <c:v>9.1264977761535899</c:v>
                </c:pt>
                <c:pt idx="27">
                  <c:v>9.3528894229727317</c:v>
                </c:pt>
                <c:pt idx="28">
                  <c:v>7.7108924979185627</c:v>
                </c:pt>
                <c:pt idx="29">
                  <c:v>7.7201673911868633</c:v>
                </c:pt>
                <c:pt idx="30">
                  <c:v>7.7364355252037011</c:v>
                </c:pt>
                <c:pt idx="31">
                  <c:v>7.1433736709263229</c:v>
                </c:pt>
                <c:pt idx="32">
                  <c:v>8.0893707119239124</c:v>
                </c:pt>
                <c:pt idx="33">
                  <c:v>7.6595035542342735</c:v>
                </c:pt>
                <c:pt idx="34">
                  <c:v>8.0592883342428099</c:v>
                </c:pt>
                <c:pt idx="35">
                  <c:v>7.1608781333459017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Rates'!$H$23:$H$58</c:f>
              <c:numCache>
                <c:formatCode>0.00</c:formatCode>
                <c:ptCount val="36"/>
                <c:pt idx="0">
                  <c:v>14.345184713815723</c:v>
                </c:pt>
                <c:pt idx="1">
                  <c:v>10.399634543606318</c:v>
                </c:pt>
                <c:pt idx="2">
                  <c:v>11.830510878646557</c:v>
                </c:pt>
                <c:pt idx="3">
                  <c:v>15.143982132576445</c:v>
                </c:pt>
                <c:pt idx="4">
                  <c:v>6.3085550652438984</c:v>
                </c:pt>
                <c:pt idx="5">
                  <c:v>14.434533840743038</c:v>
                </c:pt>
                <c:pt idx="6">
                  <c:v>9.9614108037412379</c:v>
                </c:pt>
                <c:pt idx="7">
                  <c:v>4.9769016728715778</c:v>
                </c:pt>
                <c:pt idx="8">
                  <c:v>14.535098895973048</c:v>
                </c:pt>
                <c:pt idx="9">
                  <c:v>8.9385741854104879</c:v>
                </c:pt>
                <c:pt idx="10">
                  <c:v>10.333102744138579</c:v>
                </c:pt>
                <c:pt idx="11">
                  <c:v>12.732569565039991</c:v>
                </c:pt>
                <c:pt idx="12">
                  <c:v>9.3424822486835737</c:v>
                </c:pt>
                <c:pt idx="13">
                  <c:v>11.080600371251759</c:v>
                </c:pt>
                <c:pt idx="14">
                  <c:v>9.510250272812609</c:v>
                </c:pt>
                <c:pt idx="15">
                  <c:v>8.7748146589446137</c:v>
                </c:pt>
                <c:pt idx="16">
                  <c:v>8.1386607793211478</c:v>
                </c:pt>
                <c:pt idx="17">
                  <c:v>9.1990097272412523</c:v>
                </c:pt>
                <c:pt idx="18">
                  <c:v>7.8191631269941064</c:v>
                </c:pt>
                <c:pt idx="19">
                  <c:v>7.2082913364882915</c:v>
                </c:pt>
                <c:pt idx="20">
                  <c:v>9.9478066871795452</c:v>
                </c:pt>
                <c:pt idx="21">
                  <c:v>9.9960898622496579</c:v>
                </c:pt>
                <c:pt idx="22">
                  <c:v>10.072500668050646</c:v>
                </c:pt>
                <c:pt idx="23">
                  <c:v>10.961018994357188</c:v>
                </c:pt>
                <c:pt idx="24">
                  <c:v>9.1503706738325228</c:v>
                </c:pt>
                <c:pt idx="25">
                  <c:v>9.5748563731869929</c:v>
                </c:pt>
                <c:pt idx="26">
                  <c:v>8.979132833775461</c:v>
                </c:pt>
                <c:pt idx="27">
                  <c:v>9.1834870675670999</c:v>
                </c:pt>
                <c:pt idx="28">
                  <c:v>7.4289009155737009</c:v>
                </c:pt>
                <c:pt idx="29">
                  <c:v>7.5551416543634176</c:v>
                </c:pt>
                <c:pt idx="30">
                  <c:v>7.4885508801410774</c:v>
                </c:pt>
                <c:pt idx="31">
                  <c:v>7.19611120380213</c:v>
                </c:pt>
                <c:pt idx="32">
                  <c:v>8.3767172895454785</c:v>
                </c:pt>
                <c:pt idx="33">
                  <c:v>7.7603171532799164</c:v>
                </c:pt>
                <c:pt idx="34">
                  <c:v>8.2739787454727676</c:v>
                </c:pt>
                <c:pt idx="35">
                  <c:v>7.181104038594996</c:v>
                </c:pt>
              </c:numCache>
            </c:numRef>
          </c:val>
        </c:ser>
        <c:dLbls/>
        <c:marker val="1"/>
        <c:axId val="105749888"/>
        <c:axId val="105768064"/>
      </c:lineChart>
      <c:catAx>
        <c:axId val="10574988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768064"/>
        <c:crosses val="autoZero"/>
        <c:auto val="1"/>
        <c:lblAlgn val="ctr"/>
        <c:lblOffset val="100"/>
      </c:catAx>
      <c:valAx>
        <c:axId val="1057680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749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723"/>
          <c:y val="2.5706432405519317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373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Rates'!$B$88:$B$123</c:f>
              <c:numCache>
                <c:formatCode>0.00</c:formatCode>
                <c:ptCount val="36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77.345502995597812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76.977873914064958</c:v>
                </c:pt>
                <c:pt idx="28">
                  <c:v>77.158621906491618</c:v>
                </c:pt>
                <c:pt idx="29">
                  <c:v>77.264813753509301</c:v>
                </c:pt>
                <c:pt idx="30">
                  <c:v>77.174241603196378</c:v>
                </c:pt>
                <c:pt idx="31">
                  <c:v>76.984366415624564</c:v>
                </c:pt>
                <c:pt idx="32">
                  <c:v>77.217084596317619</c:v>
                </c:pt>
                <c:pt idx="33">
                  <c:v>77.310864744237051</c:v>
                </c:pt>
                <c:pt idx="34">
                  <c:v>77.213243449019913</c:v>
                </c:pt>
                <c:pt idx="35">
                  <c:v>76.986584914951294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Rates'!$C$88:$C$123</c:f>
              <c:numCache>
                <c:formatCode>0.00</c:formatCode>
                <c:ptCount val="36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  <c:pt idx="29">
                  <c:v>57.21358150681305</c:v>
                </c:pt>
                <c:pt idx="30">
                  <c:v>57.058022048069077</c:v>
                </c:pt>
                <c:pt idx="31">
                  <c:v>56.265158810510307</c:v>
                </c:pt>
                <c:pt idx="32">
                  <c:v>57.281197250181258</c:v>
                </c:pt>
                <c:pt idx="33">
                  <c:v>57.261022848777898</c:v>
                </c:pt>
                <c:pt idx="34">
                  <c:v>57.097002753457062</c:v>
                </c:pt>
                <c:pt idx="35">
                  <c:v>56.280536544351101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Rates'!$D$88:$D$123</c:f>
              <c:numCache>
                <c:formatCode>0.00</c:formatCode>
                <c:ptCount val="36"/>
                <c:pt idx="0">
                  <c:v>8.195427717308279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8.0683603195024691</c:v>
                </c:pt>
                <c:pt idx="17">
                  <c:v>8.0719546983587751</c:v>
                </c:pt>
                <c:pt idx="18">
                  <c:v>8.0790763684849605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8.6352114495909458</c:v>
                </c:pt>
                <c:pt idx="28">
                  <c:v>8.0787527507878991</c:v>
                </c:pt>
                <c:pt idx="29">
                  <c:v>8.0242637353324504</c:v>
                </c:pt>
                <c:pt idx="30">
                  <c:v>8.0450203789256172</c:v>
                </c:pt>
                <c:pt idx="31">
                  <c:v>8.6514271514308199</c:v>
                </c:pt>
                <c:pt idx="32">
                  <c:v>8.0822168945497079</c:v>
                </c:pt>
                <c:pt idx="33">
                  <c:v>8.0083667476570088</c:v>
                </c:pt>
                <c:pt idx="34">
                  <c:v>8.0336683824058355</c:v>
                </c:pt>
                <c:pt idx="35">
                  <c:v>8.6249944898614164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Rates'!$E$88:$E$123</c:f>
              <c:numCache>
                <c:formatCode>0.00</c:formatCode>
                <c:ptCount val="36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6.7743762175790758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6.0418297986388634</c:v>
                </c:pt>
                <c:pt idx="9">
                  <c:v>6.2254601881537326</c:v>
                </c:pt>
                <c:pt idx="10">
                  <c:v>6.2931691410267874</c:v>
                </c:pt>
                <c:pt idx="11">
                  <c:v>6.1307361474067932</c:v>
                </c:pt>
                <c:pt idx="12">
                  <c:v>5.9900696425350484</c:v>
                </c:pt>
                <c:pt idx="13">
                  <c:v>6.234910161888207</c:v>
                </c:pt>
                <c:pt idx="14">
                  <c:v>6.3251887657189458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</c:v>
                </c:pt>
                <c:pt idx="18">
                  <c:v>6.1754596150989025</c:v>
                </c:pt>
                <c:pt idx="19">
                  <c:v>6.0561566288594335</c:v>
                </c:pt>
                <c:pt idx="20">
                  <c:v>5.972392752922647</c:v>
                </c:pt>
                <c:pt idx="21">
                  <c:v>6.1650860043331122</c:v>
                </c:pt>
                <c:pt idx="22">
                  <c:v>6.2646058406148786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  <c:pt idx="27">
                  <c:v>6.0877564918237415</c:v>
                </c:pt>
                <c:pt idx="28">
                  <c:v>5.9356395471779715</c:v>
                </c:pt>
                <c:pt idx="29">
                  <c:v>6.1149783145611378</c:v>
                </c:pt>
                <c:pt idx="30">
                  <c:v>6.2317167320637861</c:v>
                </c:pt>
                <c:pt idx="31">
                  <c:v>6.080804842134226</c:v>
                </c:pt>
                <c:pt idx="32">
                  <c:v>5.9524264570392855</c:v>
                </c:pt>
                <c:pt idx="33">
                  <c:v>6.1416751984290512</c:v>
                </c:pt>
                <c:pt idx="34">
                  <c:v>6.250469104385413</c:v>
                </c:pt>
                <c:pt idx="35">
                  <c:v>6.0890209132258244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Rates'!$F$88:$F$123</c:f>
              <c:numCache>
                <c:formatCode>0.00</c:formatCode>
                <c:ptCount val="36"/>
                <c:pt idx="0">
                  <c:v>2.8514810350969713</c:v>
                </c:pt>
                <c:pt idx="1">
                  <c:v>2.756561460960206</c:v>
                </c:pt>
                <c:pt idx="2">
                  <c:v>2.7768238933294214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2.8160275908416099</c:v>
                </c:pt>
                <c:pt idx="13">
                  <c:v>2.8521361644430718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2.8658166214163749</c:v>
                </c:pt>
                <c:pt idx="26">
                  <c:v>2.8051571603632142</c:v>
                </c:pt>
                <c:pt idx="27">
                  <c:v>2.8418712657426246</c:v>
                </c:pt>
                <c:pt idx="28">
                  <c:v>2.8097234514602443</c:v>
                </c:pt>
                <c:pt idx="29">
                  <c:v>2.8703767737408095</c:v>
                </c:pt>
                <c:pt idx="30">
                  <c:v>2.8066518253278732</c:v>
                </c:pt>
                <c:pt idx="31">
                  <c:v>2.8385639685233937</c:v>
                </c:pt>
                <c:pt idx="32">
                  <c:v>2.8115613432503848</c:v>
                </c:pt>
                <c:pt idx="33">
                  <c:v>2.8658375653419594</c:v>
                </c:pt>
                <c:pt idx="34">
                  <c:v>2.8059947928207714</c:v>
                </c:pt>
                <c:pt idx="35">
                  <c:v>2.8412437348529607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Rates'!$G$88:$G$123</c:f>
              <c:numCache>
                <c:formatCode>0.00</c:formatCode>
                <c:ptCount val="36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3.0122904510705317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3.1144370406098298</c:v>
                </c:pt>
                <c:pt idx="17">
                  <c:v>3.0645665401540039</c:v>
                </c:pt>
                <c:pt idx="18">
                  <c:v>3.0529972273876118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3.0958712486251949</c:v>
                </c:pt>
                <c:pt idx="29">
                  <c:v>3.041613423061849</c:v>
                </c:pt>
                <c:pt idx="30">
                  <c:v>3.03283061881003</c:v>
                </c:pt>
                <c:pt idx="31">
                  <c:v>3.1484116430258191</c:v>
                </c:pt>
                <c:pt idx="32">
                  <c:v>3.0896826512969833</c:v>
                </c:pt>
                <c:pt idx="33">
                  <c:v>3.0339623840311307</c:v>
                </c:pt>
                <c:pt idx="34">
                  <c:v>3.0261084159508367</c:v>
                </c:pt>
                <c:pt idx="35">
                  <c:v>3.1507892326599896</c:v>
                </c:pt>
              </c:numCache>
            </c:numRef>
          </c:val>
          <c:shape val="cylinder"/>
        </c:ser>
        <c:dLbls/>
        <c:shape val="box"/>
        <c:axId val="105794176"/>
        <c:axId val="105800064"/>
        <c:axId val="0"/>
      </c:bar3DChart>
      <c:catAx>
        <c:axId val="1057941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800064"/>
        <c:crosses val="autoZero"/>
        <c:auto val="1"/>
        <c:lblAlgn val="ctr"/>
        <c:lblOffset val="100"/>
      </c:catAx>
      <c:valAx>
        <c:axId val="1058000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794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723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568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Rates'!$D$3:$D$123</c:f>
              <c:numCache>
                <c:formatCode>0.00</c:formatCode>
                <c:ptCount val="36"/>
                <c:pt idx="0">
                  <c:v>8.195427717308279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9.1578659388686496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8.4477451254771143</c:v>
                </c:pt>
                <c:pt idx="12">
                  <c:v>8.1001271689539234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8.5865643440713217</c:v>
                </c:pt>
                <c:pt idx="16">
                  <c:v>8.0683603195024691</c:v>
                </c:pt>
                <c:pt idx="17">
                  <c:v>8.0719546983587751</c:v>
                </c:pt>
                <c:pt idx="18">
                  <c:v>8.0790763684849605</c:v>
                </c:pt>
                <c:pt idx="19">
                  <c:v>8.7307251361390286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8.588344868562487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8.6352114495909458</c:v>
                </c:pt>
                <c:pt idx="28">
                  <c:v>8.0787527507878991</c:v>
                </c:pt>
                <c:pt idx="29">
                  <c:v>8.0242637353324504</c:v>
                </c:pt>
                <c:pt idx="30">
                  <c:v>8.0450203789256172</c:v>
                </c:pt>
                <c:pt idx="31">
                  <c:v>8.6514271514308199</c:v>
                </c:pt>
                <c:pt idx="32">
                  <c:v>8.0822168945497079</c:v>
                </c:pt>
                <c:pt idx="33">
                  <c:v>8.0083667476570088</c:v>
                </c:pt>
                <c:pt idx="34">
                  <c:v>8.0336683824058355</c:v>
                </c:pt>
                <c:pt idx="35">
                  <c:v>8.6249944898614164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Rates'!$E$3:$E$123</c:f>
              <c:numCache>
                <c:formatCode>0.00</c:formatCode>
                <c:ptCount val="36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6.7743762175790758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6.0418297986388634</c:v>
                </c:pt>
                <c:pt idx="9">
                  <c:v>6.2254601881537326</c:v>
                </c:pt>
                <c:pt idx="10">
                  <c:v>6.2931691410267874</c:v>
                </c:pt>
                <c:pt idx="11">
                  <c:v>6.1307361474067932</c:v>
                </c:pt>
                <c:pt idx="12">
                  <c:v>5.9900696425350484</c:v>
                </c:pt>
                <c:pt idx="13">
                  <c:v>6.234910161888207</c:v>
                </c:pt>
                <c:pt idx="14">
                  <c:v>6.3251887657189458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</c:v>
                </c:pt>
                <c:pt idx="18">
                  <c:v>6.1754596150989025</c:v>
                </c:pt>
                <c:pt idx="19">
                  <c:v>6.0561566288594335</c:v>
                </c:pt>
                <c:pt idx="20">
                  <c:v>5.972392752922647</c:v>
                </c:pt>
                <c:pt idx="21">
                  <c:v>6.1650860043331122</c:v>
                </c:pt>
                <c:pt idx="22">
                  <c:v>6.2646058406148786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  <c:pt idx="27">
                  <c:v>6.0877564918237415</c:v>
                </c:pt>
                <c:pt idx="28">
                  <c:v>5.9356395471779715</c:v>
                </c:pt>
                <c:pt idx="29">
                  <c:v>6.1149783145611378</c:v>
                </c:pt>
                <c:pt idx="30">
                  <c:v>6.2317167320637861</c:v>
                </c:pt>
                <c:pt idx="31">
                  <c:v>6.080804842134226</c:v>
                </c:pt>
                <c:pt idx="32">
                  <c:v>5.9524264570392855</c:v>
                </c:pt>
                <c:pt idx="33">
                  <c:v>6.1416751984290512</c:v>
                </c:pt>
                <c:pt idx="34">
                  <c:v>6.250469104385413</c:v>
                </c:pt>
                <c:pt idx="35">
                  <c:v>6.0890209132258244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Rates'!$F$3:$F$123</c:f>
              <c:numCache>
                <c:formatCode>0.00</c:formatCode>
                <c:ptCount val="36"/>
                <c:pt idx="0">
                  <c:v>2.8514810350969713</c:v>
                </c:pt>
                <c:pt idx="1">
                  <c:v>2.756561460960206</c:v>
                </c:pt>
                <c:pt idx="2">
                  <c:v>2.7768238933294214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2.7922107672601761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2.8160275908416099</c:v>
                </c:pt>
                <c:pt idx="13">
                  <c:v>2.8521361644430718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2.8305246695346913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2.8432959702928637</c:v>
                </c:pt>
                <c:pt idx="24">
                  <c:v>2.8112994863055856</c:v>
                </c:pt>
                <c:pt idx="25">
                  <c:v>2.8658166214163749</c:v>
                </c:pt>
                <c:pt idx="26">
                  <c:v>2.8051571603632142</c:v>
                </c:pt>
                <c:pt idx="27">
                  <c:v>2.8418712657426246</c:v>
                </c:pt>
                <c:pt idx="28">
                  <c:v>2.8097234514602443</c:v>
                </c:pt>
                <c:pt idx="29">
                  <c:v>2.8703767737408095</c:v>
                </c:pt>
                <c:pt idx="30">
                  <c:v>2.8066518253278732</c:v>
                </c:pt>
                <c:pt idx="31">
                  <c:v>2.8385639685233937</c:v>
                </c:pt>
                <c:pt idx="32">
                  <c:v>2.8115613432503848</c:v>
                </c:pt>
                <c:pt idx="33">
                  <c:v>2.8658375653419594</c:v>
                </c:pt>
                <c:pt idx="34">
                  <c:v>2.8059947928207714</c:v>
                </c:pt>
                <c:pt idx="35">
                  <c:v>2.8412437348529607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Rates'!$G$3:$G$123</c:f>
              <c:numCache>
                <c:formatCode>0.00</c:formatCode>
                <c:ptCount val="36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3.0122904510705317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3.1144370406098298</c:v>
                </c:pt>
                <c:pt idx="17">
                  <c:v>3.0645665401540039</c:v>
                </c:pt>
                <c:pt idx="18">
                  <c:v>3.0529972273876118</c:v>
                </c:pt>
                <c:pt idx="19">
                  <c:v>3.1412788741233078</c:v>
                </c:pt>
                <c:pt idx="20">
                  <c:v>3.0836785809109775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3.0894981243547779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3.0958712486251949</c:v>
                </c:pt>
                <c:pt idx="29">
                  <c:v>3.041613423061849</c:v>
                </c:pt>
                <c:pt idx="30">
                  <c:v>3.03283061881003</c:v>
                </c:pt>
                <c:pt idx="31">
                  <c:v>3.1484116430258191</c:v>
                </c:pt>
                <c:pt idx="32">
                  <c:v>3.0896826512969833</c:v>
                </c:pt>
                <c:pt idx="33">
                  <c:v>3.0339623840311307</c:v>
                </c:pt>
                <c:pt idx="34">
                  <c:v>3.0261084159508367</c:v>
                </c:pt>
                <c:pt idx="35">
                  <c:v>3.1507892326599896</c:v>
                </c:pt>
              </c:numCache>
            </c:numRef>
          </c:val>
        </c:ser>
        <c:dLbls/>
        <c:marker val="1"/>
        <c:axId val="106019840"/>
        <c:axId val="106033920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Rates'!$A$88:$A$116</c:f>
              <c:strCache>
                <c:ptCount val="29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</c:strCache>
            </c:strRef>
          </c:cat>
          <c:val>
            <c:numRef>
              <c:f>'Contr Rates'!$C$3:$C$123</c:f>
              <c:numCache>
                <c:formatCode>0.00</c:formatCode>
                <c:ptCount val="36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  <c:pt idx="29">
                  <c:v>57.21358150681305</c:v>
                </c:pt>
                <c:pt idx="30">
                  <c:v>57.058022048069077</c:v>
                </c:pt>
                <c:pt idx="31">
                  <c:v>56.265158810510307</c:v>
                </c:pt>
                <c:pt idx="32">
                  <c:v>57.281197250181258</c:v>
                </c:pt>
                <c:pt idx="33">
                  <c:v>57.261022848777898</c:v>
                </c:pt>
                <c:pt idx="34">
                  <c:v>57.097002753457062</c:v>
                </c:pt>
                <c:pt idx="35">
                  <c:v>56.280536544351101</c:v>
                </c:pt>
              </c:numCache>
            </c:numRef>
          </c:val>
        </c:ser>
        <c:dLbls/>
        <c:marker val="1"/>
        <c:axId val="105914368"/>
        <c:axId val="106035456"/>
      </c:lineChart>
      <c:catAx>
        <c:axId val="10601984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6033920"/>
        <c:crosses val="autoZero"/>
        <c:auto val="1"/>
        <c:lblAlgn val="ctr"/>
        <c:lblOffset val="100"/>
      </c:catAx>
      <c:valAx>
        <c:axId val="106033920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6019840"/>
        <c:crosses val="autoZero"/>
        <c:crossBetween val="between"/>
      </c:valAx>
      <c:valAx>
        <c:axId val="106035456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5914368"/>
        <c:crosses val="max"/>
        <c:crossBetween val="between"/>
      </c:valAx>
      <c:catAx>
        <c:axId val="105914368"/>
        <c:scaling>
          <c:orientation val="minMax"/>
        </c:scaling>
        <c:delete val="1"/>
        <c:axPos val="b"/>
        <c:tickLblPos val="none"/>
        <c:crossAx val="10603545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74"/>
          <c:y val="0.55600240129558265"/>
          <c:w val="0.4480581368770345"/>
          <c:h val="0.18977913665047352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25</xdr:row>
      <xdr:rowOff>19050</xdr:rowOff>
    </xdr:from>
    <xdr:to>
      <xdr:col>7</xdr:col>
      <xdr:colOff>85725</xdr:colOff>
      <xdr:row>44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25</xdr:row>
      <xdr:rowOff>28575</xdr:rowOff>
    </xdr:from>
    <xdr:to>
      <xdr:col>13</xdr:col>
      <xdr:colOff>628650</xdr:colOff>
      <xdr:row>44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44</xdr:row>
      <xdr:rowOff>123825</xdr:rowOff>
    </xdr:from>
    <xdr:to>
      <xdr:col>7</xdr:col>
      <xdr:colOff>76200</xdr:colOff>
      <xdr:row>64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65</xdr:row>
      <xdr:rowOff>0</xdr:rowOff>
    </xdr:from>
    <xdr:to>
      <xdr:col>7</xdr:col>
      <xdr:colOff>57150</xdr:colOff>
      <xdr:row>84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84</xdr:row>
      <xdr:rowOff>123825</xdr:rowOff>
    </xdr:from>
    <xdr:to>
      <xdr:col>7</xdr:col>
      <xdr:colOff>85725</xdr:colOff>
      <xdr:row>105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44</xdr:row>
      <xdr:rowOff>152400</xdr:rowOff>
    </xdr:from>
    <xdr:to>
      <xdr:col>13</xdr:col>
      <xdr:colOff>714375</xdr:colOff>
      <xdr:row>64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65</xdr:row>
      <xdr:rowOff>0</xdr:rowOff>
    </xdr:from>
    <xdr:to>
      <xdr:col>13</xdr:col>
      <xdr:colOff>695325</xdr:colOff>
      <xdr:row>84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84</xdr:row>
      <xdr:rowOff>133350</xdr:rowOff>
    </xdr:from>
    <xdr:to>
      <xdr:col>13</xdr:col>
      <xdr:colOff>676275</xdr:colOff>
      <xdr:row>105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88</xdr:row>
      <xdr:rowOff>38100</xdr:rowOff>
    </xdr:from>
    <xdr:to>
      <xdr:col>10</xdr:col>
      <xdr:colOff>0</xdr:colOff>
      <xdr:row>115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88</xdr:row>
      <xdr:rowOff>28575</xdr:rowOff>
    </xdr:from>
    <xdr:to>
      <xdr:col>16</xdr:col>
      <xdr:colOff>790575</xdr:colOff>
      <xdr:row>116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116</xdr:row>
      <xdr:rowOff>133350</xdr:rowOff>
    </xdr:from>
    <xdr:to>
      <xdr:col>10</xdr:col>
      <xdr:colOff>0</xdr:colOff>
      <xdr:row>144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145</xdr:row>
      <xdr:rowOff>161925</xdr:rowOff>
    </xdr:from>
    <xdr:to>
      <xdr:col>10</xdr:col>
      <xdr:colOff>0</xdr:colOff>
      <xdr:row>173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174</xdr:row>
      <xdr:rowOff>133350</xdr:rowOff>
    </xdr:from>
    <xdr:to>
      <xdr:col>9</xdr:col>
      <xdr:colOff>742950</xdr:colOff>
      <xdr:row>206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116</xdr:row>
      <xdr:rowOff>152400</xdr:rowOff>
    </xdr:from>
    <xdr:to>
      <xdr:col>17</xdr:col>
      <xdr:colOff>0</xdr:colOff>
      <xdr:row>144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146</xdr:row>
      <xdr:rowOff>0</xdr:rowOff>
    </xdr:from>
    <xdr:to>
      <xdr:col>16</xdr:col>
      <xdr:colOff>771525</xdr:colOff>
      <xdr:row>173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174</xdr:row>
      <xdr:rowOff>161925</xdr:rowOff>
    </xdr:from>
    <xdr:to>
      <xdr:col>16</xdr:col>
      <xdr:colOff>790575</xdr:colOff>
      <xdr:row>206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25</xdr:row>
      <xdr:rowOff>47625</xdr:rowOff>
    </xdr:from>
    <xdr:to>
      <xdr:col>7</xdr:col>
      <xdr:colOff>304800</xdr:colOff>
      <xdr:row>43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25</xdr:row>
      <xdr:rowOff>57150</xdr:rowOff>
    </xdr:from>
    <xdr:to>
      <xdr:col>14</xdr:col>
      <xdr:colOff>457200</xdr:colOff>
      <xdr:row>43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44</xdr:row>
      <xdr:rowOff>85725</xdr:rowOff>
    </xdr:from>
    <xdr:to>
      <xdr:col>7</xdr:col>
      <xdr:colOff>285750</xdr:colOff>
      <xdr:row>63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64</xdr:row>
      <xdr:rowOff>38100</xdr:rowOff>
    </xdr:from>
    <xdr:to>
      <xdr:col>7</xdr:col>
      <xdr:colOff>304800</xdr:colOff>
      <xdr:row>82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83</xdr:row>
      <xdr:rowOff>161925</xdr:rowOff>
    </xdr:from>
    <xdr:to>
      <xdr:col>7</xdr:col>
      <xdr:colOff>276225</xdr:colOff>
      <xdr:row>102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44</xdr:row>
      <xdr:rowOff>95250</xdr:rowOff>
    </xdr:from>
    <xdr:to>
      <xdr:col>14</xdr:col>
      <xdr:colOff>447675</xdr:colOff>
      <xdr:row>63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64</xdr:row>
      <xdr:rowOff>57150</xdr:rowOff>
    </xdr:from>
    <xdr:to>
      <xdr:col>14</xdr:col>
      <xdr:colOff>457200</xdr:colOff>
      <xdr:row>82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84</xdr:row>
      <xdr:rowOff>0</xdr:rowOff>
    </xdr:from>
    <xdr:to>
      <xdr:col>14</xdr:col>
      <xdr:colOff>533400</xdr:colOff>
      <xdr:row>102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26</xdr:row>
      <xdr:rowOff>123825</xdr:rowOff>
    </xdr:from>
    <xdr:to>
      <xdr:col>7</xdr:col>
      <xdr:colOff>723900</xdr:colOff>
      <xdr:row>44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27</xdr:row>
      <xdr:rowOff>0</xdr:rowOff>
    </xdr:from>
    <xdr:to>
      <xdr:col>15</xdr:col>
      <xdr:colOff>180975</xdr:colOff>
      <xdr:row>44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46</xdr:row>
      <xdr:rowOff>0</xdr:rowOff>
    </xdr:from>
    <xdr:to>
      <xdr:col>7</xdr:col>
      <xdr:colOff>733425</xdr:colOff>
      <xdr:row>63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65</xdr:row>
      <xdr:rowOff>0</xdr:rowOff>
    </xdr:from>
    <xdr:to>
      <xdr:col>7</xdr:col>
      <xdr:colOff>742950</xdr:colOff>
      <xdr:row>82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85</xdr:row>
      <xdr:rowOff>0</xdr:rowOff>
    </xdr:from>
    <xdr:to>
      <xdr:col>7</xdr:col>
      <xdr:colOff>742951</xdr:colOff>
      <xdr:row>102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46</xdr:row>
      <xdr:rowOff>0</xdr:rowOff>
    </xdr:from>
    <xdr:to>
      <xdr:col>15</xdr:col>
      <xdr:colOff>190500</xdr:colOff>
      <xdr:row>63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65</xdr:row>
      <xdr:rowOff>0</xdr:rowOff>
    </xdr:from>
    <xdr:to>
      <xdr:col>15</xdr:col>
      <xdr:colOff>200025</xdr:colOff>
      <xdr:row>82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85</xdr:row>
      <xdr:rowOff>0</xdr:rowOff>
    </xdr:from>
    <xdr:to>
      <xdr:col>15</xdr:col>
      <xdr:colOff>209550</xdr:colOff>
      <xdr:row>102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67</xdr:row>
      <xdr:rowOff>114300</xdr:rowOff>
    </xdr:from>
    <xdr:to>
      <xdr:col>17</xdr:col>
      <xdr:colOff>542925</xdr:colOff>
      <xdr:row>96</xdr:row>
      <xdr:rowOff>85725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97</xdr:row>
      <xdr:rowOff>38100</xdr:rowOff>
    </xdr:from>
    <xdr:to>
      <xdr:col>17</xdr:col>
      <xdr:colOff>600075</xdr:colOff>
      <xdr:row>122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9525</xdr:colOff>
      <xdr:row>29</xdr:row>
      <xdr:rowOff>38099</xdr:rowOff>
    </xdr:from>
    <xdr:to>
      <xdr:col>23</xdr:col>
      <xdr:colOff>352424</xdr:colOff>
      <xdr:row>54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66</xdr:row>
      <xdr:rowOff>142875</xdr:rowOff>
    </xdr:from>
    <xdr:to>
      <xdr:col>18</xdr:col>
      <xdr:colOff>0</xdr:colOff>
      <xdr:row>92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93</xdr:row>
      <xdr:rowOff>47625</xdr:rowOff>
    </xdr:from>
    <xdr:to>
      <xdr:col>17</xdr:col>
      <xdr:colOff>657225</xdr:colOff>
      <xdr:row>119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152400</xdr:colOff>
      <xdr:row>28</xdr:row>
      <xdr:rowOff>9525</xdr:rowOff>
    </xdr:from>
    <xdr:to>
      <xdr:col>23</xdr:col>
      <xdr:colOff>533400</xdr:colOff>
      <xdr:row>49</xdr:row>
      <xdr:rowOff>142875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66</xdr:row>
      <xdr:rowOff>123825</xdr:rowOff>
    </xdr:from>
    <xdr:to>
      <xdr:col>17</xdr:col>
      <xdr:colOff>609600</xdr:colOff>
      <xdr:row>92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93</xdr:row>
      <xdr:rowOff>9525</xdr:rowOff>
    </xdr:from>
    <xdr:to>
      <xdr:col>17</xdr:col>
      <xdr:colOff>638175</xdr:colOff>
      <xdr:row>118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257175</xdr:colOff>
      <xdr:row>28</xdr:row>
      <xdr:rowOff>85726</xdr:rowOff>
    </xdr:from>
    <xdr:to>
      <xdr:col>24</xdr:col>
      <xdr:colOff>409575</xdr:colOff>
      <xdr:row>52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66</xdr:row>
      <xdr:rowOff>104775</xdr:rowOff>
    </xdr:from>
    <xdr:to>
      <xdr:col>17</xdr:col>
      <xdr:colOff>657225</xdr:colOff>
      <xdr:row>92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93</xdr:row>
      <xdr:rowOff>28575</xdr:rowOff>
    </xdr:from>
    <xdr:to>
      <xdr:col>17</xdr:col>
      <xdr:colOff>666750</xdr:colOff>
      <xdr:row>118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28573</xdr:colOff>
      <xdr:row>28</xdr:row>
      <xdr:rowOff>133349</xdr:rowOff>
    </xdr:from>
    <xdr:to>
      <xdr:col>24</xdr:col>
      <xdr:colOff>133349</xdr:colOff>
      <xdr:row>53</xdr:row>
      <xdr:rowOff>38099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66</xdr:row>
      <xdr:rowOff>114300</xdr:rowOff>
    </xdr:from>
    <xdr:to>
      <xdr:col>18</xdr:col>
      <xdr:colOff>9525</xdr:colOff>
      <xdr:row>92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93</xdr:row>
      <xdr:rowOff>47625</xdr:rowOff>
    </xdr:from>
    <xdr:to>
      <xdr:col>18</xdr:col>
      <xdr:colOff>9525</xdr:colOff>
      <xdr:row>119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123825</xdr:colOff>
      <xdr:row>28</xdr:row>
      <xdr:rowOff>133350</xdr:rowOff>
    </xdr:from>
    <xdr:to>
      <xdr:col>23</xdr:col>
      <xdr:colOff>352425</xdr:colOff>
      <xdr:row>51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63</xdr:row>
      <xdr:rowOff>9525</xdr:rowOff>
    </xdr:from>
    <xdr:to>
      <xdr:col>8</xdr:col>
      <xdr:colOff>571500</xdr:colOff>
      <xdr:row>92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49</xdr:row>
      <xdr:rowOff>85724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128</xdr:row>
      <xdr:rowOff>152400</xdr:rowOff>
    </xdr:from>
    <xdr:to>
      <xdr:col>6</xdr:col>
      <xdr:colOff>1171575</xdr:colOff>
      <xdr:row>159</xdr:row>
      <xdr:rowOff>9525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0</xdr:row>
      <xdr:rowOff>200025</xdr:rowOff>
    </xdr:from>
    <xdr:to>
      <xdr:col>20</xdr:col>
      <xdr:colOff>0</xdr:colOff>
      <xdr:row>112</xdr:row>
      <xdr:rowOff>85724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205"/>
      <c r="B1" s="176" t="s">
        <v>189</v>
      </c>
      <c r="C1" s="208"/>
      <c r="D1" s="177"/>
      <c r="E1" s="177"/>
      <c r="F1" s="177"/>
      <c r="G1" s="177"/>
      <c r="H1" s="177"/>
      <c r="I1" s="177"/>
      <c r="J1" s="178"/>
    </row>
    <row r="2" spans="1:10" ht="15.75" customHeight="1">
      <c r="A2" s="206"/>
      <c r="B2" s="127"/>
      <c r="C2" s="209"/>
      <c r="D2" s="179"/>
      <c r="E2" s="179"/>
      <c r="F2" s="179"/>
      <c r="G2" s="179"/>
      <c r="H2" s="179"/>
      <c r="I2" s="179"/>
      <c r="J2" s="180"/>
    </row>
    <row r="3" spans="1:10" ht="15.75" customHeight="1">
      <c r="A3" s="206"/>
      <c r="B3" s="128" t="s">
        <v>190</v>
      </c>
      <c r="C3" s="209"/>
      <c r="D3" s="179"/>
      <c r="E3" s="179"/>
      <c r="F3" s="179"/>
      <c r="G3" s="179"/>
      <c r="H3" s="179"/>
      <c r="I3" s="179"/>
      <c r="J3" s="180"/>
    </row>
    <row r="4" spans="1:10" ht="15.75" customHeight="1">
      <c r="A4" s="206"/>
      <c r="B4" s="127"/>
      <c r="C4" s="209"/>
      <c r="D4" s="179"/>
      <c r="E4" s="179"/>
      <c r="F4" s="179"/>
      <c r="G4" s="179"/>
      <c r="H4" s="179"/>
      <c r="I4" s="179"/>
      <c r="J4" s="180"/>
    </row>
    <row r="5" spans="1:10" ht="15.75" customHeight="1">
      <c r="A5" s="206"/>
      <c r="B5" s="128" t="s">
        <v>20</v>
      </c>
      <c r="C5" s="209"/>
      <c r="D5" s="179"/>
      <c r="E5" s="179"/>
      <c r="F5" s="179"/>
      <c r="G5" s="179"/>
      <c r="H5" s="179"/>
      <c r="I5" s="179"/>
      <c r="J5" s="180"/>
    </row>
    <row r="6" spans="1:10" ht="15.75" customHeight="1">
      <c r="A6" s="206"/>
      <c r="B6" s="127"/>
      <c r="C6" s="209"/>
      <c r="D6" s="179"/>
      <c r="E6" s="179"/>
      <c r="F6" s="179"/>
      <c r="G6" s="179"/>
      <c r="H6" s="179"/>
      <c r="I6" s="179"/>
      <c r="J6" s="180"/>
    </row>
    <row r="7" spans="1:10" ht="15.75" customHeight="1">
      <c r="A7" s="206"/>
      <c r="B7" s="128" t="s">
        <v>186</v>
      </c>
      <c r="C7" s="209"/>
      <c r="D7" s="179"/>
      <c r="E7" s="179"/>
      <c r="F7" s="179"/>
      <c r="G7" s="179"/>
      <c r="H7" s="179"/>
      <c r="I7" s="179"/>
      <c r="J7" s="180"/>
    </row>
    <row r="8" spans="1:10" ht="15.75" customHeight="1">
      <c r="A8" s="206"/>
      <c r="B8" s="127"/>
      <c r="C8" s="209"/>
      <c r="D8" s="179"/>
      <c r="E8" s="179"/>
      <c r="F8" s="179"/>
      <c r="G8" s="179"/>
      <c r="H8" s="179"/>
      <c r="I8" s="179"/>
      <c r="J8" s="180"/>
    </row>
    <row r="9" spans="1:10" ht="15.75" customHeight="1">
      <c r="A9" s="206"/>
      <c r="B9" s="128" t="s">
        <v>94</v>
      </c>
      <c r="C9" s="209"/>
      <c r="D9" s="179"/>
      <c r="E9" s="179"/>
      <c r="F9" s="179"/>
      <c r="G9" s="179"/>
      <c r="H9" s="179"/>
      <c r="I9" s="179"/>
      <c r="J9" s="180"/>
    </row>
    <row r="10" spans="1:10" ht="15.75" customHeight="1">
      <c r="A10" s="206"/>
      <c r="B10" s="127"/>
      <c r="C10" s="209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206"/>
      <c r="B11" s="128" t="s">
        <v>191</v>
      </c>
      <c r="C11" s="209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206"/>
      <c r="B12" s="127"/>
      <c r="C12" s="209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206"/>
      <c r="B13" s="128" t="s">
        <v>192</v>
      </c>
      <c r="C13" s="209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206"/>
      <c r="B14" s="128"/>
      <c r="C14" s="209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206"/>
      <c r="B15" s="128" t="s">
        <v>193</v>
      </c>
      <c r="C15" s="209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206"/>
      <c r="B16" s="128"/>
      <c r="C16" s="209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206"/>
      <c r="B17" s="128" t="s">
        <v>194</v>
      </c>
      <c r="C17" s="209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206"/>
      <c r="B18" s="128"/>
      <c r="C18" s="209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206"/>
      <c r="B19" s="128" t="s">
        <v>195</v>
      </c>
      <c r="C19" s="209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206"/>
      <c r="B20" s="128"/>
      <c r="C20" s="209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206"/>
      <c r="B21" s="128" t="s">
        <v>196</v>
      </c>
      <c r="C21" s="209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206"/>
      <c r="B22" s="127"/>
      <c r="C22" s="209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206"/>
      <c r="B23" s="128" t="s">
        <v>93</v>
      </c>
      <c r="C23" s="209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206"/>
      <c r="B24" s="128"/>
      <c r="C24" s="209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206"/>
      <c r="B25" s="128" t="s">
        <v>101</v>
      </c>
      <c r="C25" s="209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207"/>
      <c r="B26" s="191"/>
      <c r="C26" s="210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COMP Durban'!A1" display="Ethekwini Municipal Area COMP"/>
    <hyperlink ref="B15" location="'COMP PMB'!A1" display="Msunduzi Municipal Area COMP"/>
    <hyperlink ref="B17" location="'COMP RBay'!A1" display="Mthlatuze Municipal Area COMP"/>
    <hyperlink ref="B19" location="'COMP Port Shepstone'!A1" display="Hibiscus Coast Municipal COMP"/>
    <hyperlink ref="B21" location="'COMP Newcastle'!A1" display="Newcastle Municipal COM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181"/>
  <sheetViews>
    <sheetView zoomScale="80" zoomScaleNormal="80" workbookViewId="0"/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3" width="11" customWidth="1"/>
    <col min="24" max="29" width="9" style="159"/>
  </cols>
  <sheetData>
    <row r="1" spans="1:47" s="165" customFormat="1" ht="45" customHeight="1" thickBot="1">
      <c r="A1" s="195" t="s">
        <v>197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7"/>
      <c r="X1" s="200"/>
      <c r="Y1" s="200"/>
      <c r="Z1" s="200"/>
      <c r="AA1" s="200"/>
      <c r="AB1" s="200"/>
      <c r="AC1" s="200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AU1" s="164"/>
    </row>
    <row r="3" spans="1:47" ht="18">
      <c r="A3" s="211" t="s">
        <v>198</v>
      </c>
      <c r="B3" s="211"/>
      <c r="C3" s="211"/>
      <c r="D3" s="211"/>
      <c r="E3" s="211"/>
      <c r="F3" s="211"/>
      <c r="G3" s="212"/>
      <c r="H3" s="212"/>
      <c r="I3" s="212"/>
      <c r="J3" s="212"/>
      <c r="K3" s="212"/>
      <c r="L3" s="212"/>
      <c r="M3" s="212"/>
      <c r="N3" s="212"/>
      <c r="O3" s="213"/>
      <c r="P3" s="213"/>
    </row>
    <row r="4" spans="1:47">
      <c r="A4" s="1" t="s">
        <v>178</v>
      </c>
      <c r="B4" s="1"/>
      <c r="C4" s="1"/>
      <c r="D4" s="1"/>
      <c r="E4" s="1"/>
      <c r="F4" s="1"/>
      <c r="O4" s="7"/>
    </row>
    <row r="5" spans="1:47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  <c r="U5" s="20">
        <v>2014</v>
      </c>
      <c r="V5" s="20">
        <v>2015</v>
      </c>
      <c r="W5" s="20">
        <v>2016</v>
      </c>
    </row>
    <row r="6" spans="1:47" ht="13.5" thickTop="1">
      <c r="A6" s="2" t="s">
        <v>0</v>
      </c>
      <c r="B6" s="21">
        <f t="shared" ref="B6:G6" si="0">SUM(B7:B8)</f>
        <v>24998.351807209714</v>
      </c>
      <c r="C6" s="15">
        <f t="shared" si="0"/>
        <v>26904.715010625499</v>
      </c>
      <c r="D6" s="15">
        <f t="shared" si="0"/>
        <v>29495.058593357062</v>
      </c>
      <c r="E6" s="15">
        <f t="shared" si="0"/>
        <v>31996.460220576184</v>
      </c>
      <c r="F6" s="15">
        <f t="shared" si="0"/>
        <v>35031.290346694317</v>
      </c>
      <c r="G6" s="15">
        <f t="shared" si="0"/>
        <v>37881.11106307272</v>
      </c>
      <c r="H6" s="15">
        <f t="shared" ref="H6:O6" si="1">SUM(H7:H8)</f>
        <v>41501.748502480383</v>
      </c>
      <c r="I6" s="15">
        <f t="shared" si="1"/>
        <v>46501.740062084413</v>
      </c>
      <c r="J6" s="15">
        <f t="shared" si="1"/>
        <v>49438.701058828156</v>
      </c>
      <c r="K6" s="15">
        <f t="shared" si="1"/>
        <v>51892.662353440341</v>
      </c>
      <c r="L6" s="15">
        <f t="shared" si="1"/>
        <v>54263.945928708446</v>
      </c>
      <c r="M6" s="15">
        <f t="shared" si="1"/>
        <v>62425.993448973131</v>
      </c>
      <c r="N6" s="15">
        <f t="shared" si="1"/>
        <v>72930.299542772264</v>
      </c>
      <c r="O6" s="15">
        <f t="shared" si="1"/>
        <v>86335.232677207998</v>
      </c>
      <c r="P6" s="15">
        <f t="shared" ref="P6:W6" si="2">SUM(P7:P8)</f>
        <v>93991.659203171337</v>
      </c>
      <c r="Q6" s="15">
        <f t="shared" si="2"/>
        <v>105893</v>
      </c>
      <c r="R6" s="15">
        <f t="shared" si="2"/>
        <v>117579</v>
      </c>
      <c r="S6" s="15">
        <f t="shared" si="2"/>
        <v>131225</v>
      </c>
      <c r="T6" s="15">
        <f t="shared" si="2"/>
        <v>142519</v>
      </c>
      <c r="U6" s="15">
        <f t="shared" si="2"/>
        <v>148169</v>
      </c>
      <c r="V6" s="15">
        <f t="shared" si="2"/>
        <v>159299</v>
      </c>
      <c r="W6" s="15">
        <f t="shared" si="2"/>
        <v>169091</v>
      </c>
    </row>
    <row r="7" spans="1:47">
      <c r="A7" s="3" t="s">
        <v>1</v>
      </c>
      <c r="B7" s="11">
        <v>6431.8537085787839</v>
      </c>
      <c r="C7" s="12">
        <v>6935.7150106255012</v>
      </c>
      <c r="D7" s="12">
        <v>7434.5585933570601</v>
      </c>
      <c r="E7" s="12">
        <v>8346.7813094765061</v>
      </c>
      <c r="F7" s="12">
        <v>8846.7118076710121</v>
      </c>
      <c r="G7" s="12">
        <v>9446.0907485860371</v>
      </c>
      <c r="H7" s="12">
        <v>10017.535930226775</v>
      </c>
      <c r="I7" s="12">
        <v>11658.7125895463</v>
      </c>
      <c r="J7" s="12">
        <v>13430.323384058664</v>
      </c>
      <c r="K7" s="12">
        <v>13036.310520880332</v>
      </c>
      <c r="L7" s="12">
        <v>12222</v>
      </c>
      <c r="M7" s="12">
        <v>12891</v>
      </c>
      <c r="N7" s="12">
        <v>14709</v>
      </c>
      <c r="O7" s="12">
        <v>16660</v>
      </c>
      <c r="P7" s="12">
        <v>18391</v>
      </c>
      <c r="Q7" s="12">
        <v>19494</v>
      </c>
      <c r="R7" s="12">
        <v>20100</v>
      </c>
      <c r="S7" s="12">
        <v>21429</v>
      </c>
      <c r="T7" s="12">
        <v>23111</v>
      </c>
      <c r="U7" s="12">
        <v>25259</v>
      </c>
      <c r="V7" s="12">
        <v>26797</v>
      </c>
      <c r="W7" s="12">
        <v>28298</v>
      </c>
    </row>
    <row r="8" spans="1:47">
      <c r="A8" s="4" t="s">
        <v>2</v>
      </c>
      <c r="B8" s="13">
        <v>18566.498098630931</v>
      </c>
      <c r="C8" s="14">
        <v>19969</v>
      </c>
      <c r="D8" s="14">
        <v>22060.5</v>
      </c>
      <c r="E8" s="14">
        <v>23649.67891109968</v>
      </c>
      <c r="F8" s="14">
        <v>26184.578539023307</v>
      </c>
      <c r="G8" s="14">
        <v>28435.020314486683</v>
      </c>
      <c r="H8" s="14">
        <v>31484.212572253608</v>
      </c>
      <c r="I8" s="14">
        <v>34843.027472538117</v>
      </c>
      <c r="J8" s="14">
        <v>36008.377674769494</v>
      </c>
      <c r="K8" s="14">
        <v>38856.351832560009</v>
      </c>
      <c r="L8" s="14">
        <v>42041.945928708446</v>
      </c>
      <c r="M8" s="14">
        <v>49534.993448973131</v>
      </c>
      <c r="N8" s="14">
        <v>58221.299542772271</v>
      </c>
      <c r="O8" s="14">
        <v>69675.232677207998</v>
      </c>
      <c r="P8" s="162">
        <v>75600.659203171337</v>
      </c>
      <c r="Q8" s="162">
        <v>86399</v>
      </c>
      <c r="R8" s="12">
        <v>97479</v>
      </c>
      <c r="S8" s="12">
        <v>109796</v>
      </c>
      <c r="T8" s="12">
        <v>119408</v>
      </c>
      <c r="U8" s="12">
        <v>122910</v>
      </c>
      <c r="V8" s="12">
        <v>132502</v>
      </c>
      <c r="W8" s="12">
        <v>140793</v>
      </c>
    </row>
    <row r="9" spans="1:47">
      <c r="A9" s="2" t="s">
        <v>3</v>
      </c>
      <c r="B9" s="16">
        <f t="shared" ref="B9:G9" si="3">SUM(B10:B12)</f>
        <v>72819.414551456735</v>
      </c>
      <c r="C9" s="17">
        <f t="shared" si="3"/>
        <v>77995.801567123708</v>
      </c>
      <c r="D9" s="17">
        <f t="shared" si="3"/>
        <v>83037.912484335247</v>
      </c>
      <c r="E9" s="17">
        <f t="shared" si="3"/>
        <v>91900.319818204196</v>
      </c>
      <c r="F9" s="17">
        <f t="shared" si="3"/>
        <v>96619.110063557484</v>
      </c>
      <c r="G9" s="17">
        <f t="shared" si="3"/>
        <v>104652.28930834825</v>
      </c>
      <c r="H9" s="17">
        <f t="shared" ref="H9:O9" si="4">SUM(H10:H12)</f>
        <v>110672.13522966365</v>
      </c>
      <c r="I9" s="17">
        <f t="shared" si="4"/>
        <v>124108.25612152612</v>
      </c>
      <c r="J9" s="17">
        <f t="shared" si="4"/>
        <v>131567.03272492508</v>
      </c>
      <c r="K9" s="17">
        <f t="shared" si="4"/>
        <v>141508.31355747487</v>
      </c>
      <c r="L9" s="17">
        <f t="shared" si="4"/>
        <v>153717.67728100001</v>
      </c>
      <c r="M9" s="17">
        <f t="shared" si="4"/>
        <v>171910.75356109053</v>
      </c>
      <c r="N9" s="17">
        <f t="shared" si="4"/>
        <v>202015.14014128616</v>
      </c>
      <c r="O9" s="17">
        <f t="shared" si="4"/>
        <v>232412.82093662297</v>
      </c>
      <c r="P9" s="17">
        <f t="shared" ref="P9:W9" si="5">SUM(P10:P12)</f>
        <v>247050.51468493577</v>
      </c>
      <c r="Q9" s="17">
        <f t="shared" si="5"/>
        <v>272058</v>
      </c>
      <c r="R9" s="17">
        <f t="shared" si="5"/>
        <v>292273</v>
      </c>
      <c r="S9" s="17">
        <f t="shared" si="5"/>
        <v>318777</v>
      </c>
      <c r="T9" s="17">
        <f t="shared" si="5"/>
        <v>352578</v>
      </c>
      <c r="U9" s="17">
        <f t="shared" si="5"/>
        <v>383489</v>
      </c>
      <c r="V9" s="17">
        <f t="shared" si="5"/>
        <v>412219</v>
      </c>
      <c r="W9" s="17">
        <f t="shared" si="5"/>
        <v>447049</v>
      </c>
    </row>
    <row r="10" spans="1:47">
      <c r="A10" s="3" t="s">
        <v>4</v>
      </c>
      <c r="B10" s="11">
        <v>56905.261383325094</v>
      </c>
      <c r="C10" s="12">
        <v>60412.89121011924</v>
      </c>
      <c r="D10" s="12">
        <v>64000.705511005486</v>
      </c>
      <c r="E10" s="12">
        <v>72677.594514315308</v>
      </c>
      <c r="F10" s="12">
        <v>76254.046774060887</v>
      </c>
      <c r="G10" s="12">
        <v>83595.343132289476</v>
      </c>
      <c r="H10" s="12">
        <v>89315.521075498793</v>
      </c>
      <c r="I10" s="12">
        <v>100404.08366368408</v>
      </c>
      <c r="J10" s="12">
        <v>105133.05182287256</v>
      </c>
      <c r="K10" s="12">
        <v>112755.16541947487</v>
      </c>
      <c r="L10" s="12">
        <v>121243.86</v>
      </c>
      <c r="M10" s="12">
        <v>134466.92184204029</v>
      </c>
      <c r="N10" s="12">
        <v>154326.20000000001</v>
      </c>
      <c r="O10" s="12">
        <v>177186.30299616506</v>
      </c>
      <c r="P10" s="12">
        <v>185106.19221528125</v>
      </c>
      <c r="Q10" s="12">
        <v>205680</v>
      </c>
      <c r="R10" s="12">
        <v>218214</v>
      </c>
      <c r="S10" s="12">
        <v>236681</v>
      </c>
      <c r="T10" s="12">
        <v>261255</v>
      </c>
      <c r="U10" s="12">
        <v>284333</v>
      </c>
      <c r="V10" s="12">
        <v>304919</v>
      </c>
      <c r="W10" s="12">
        <v>331421</v>
      </c>
    </row>
    <row r="11" spans="1:47">
      <c r="A11" s="3" t="s">
        <v>5</v>
      </c>
      <c r="B11" s="11">
        <v>4931.5592568967859</v>
      </c>
      <c r="C11" s="12">
        <v>6092.0849386712534</v>
      </c>
      <c r="D11" s="12">
        <v>6672.2839121308389</v>
      </c>
      <c r="E11" s="12">
        <v>6734.4573681705097</v>
      </c>
      <c r="F11" s="12">
        <v>7771.8522697912331</v>
      </c>
      <c r="G11" s="12">
        <v>8178.2229122363024</v>
      </c>
      <c r="H11" s="12">
        <v>8218.5575251233386</v>
      </c>
      <c r="I11" s="12">
        <v>9880.1724578420453</v>
      </c>
      <c r="J11" s="12">
        <v>10845.980902052524</v>
      </c>
      <c r="K11" s="12">
        <v>11293.148138</v>
      </c>
      <c r="L11" s="12">
        <v>12450.817281</v>
      </c>
      <c r="M11" s="12">
        <v>13843.831719050246</v>
      </c>
      <c r="N11" s="12">
        <v>15459.940141286159</v>
      </c>
      <c r="O11" s="12">
        <v>17622.517940457896</v>
      </c>
      <c r="P11" s="12">
        <v>20006.322469654529</v>
      </c>
      <c r="Q11" s="12">
        <v>22091</v>
      </c>
      <c r="R11" s="12">
        <v>26054</v>
      </c>
      <c r="S11" s="12">
        <v>29475</v>
      </c>
      <c r="T11" s="12">
        <v>32835</v>
      </c>
      <c r="U11" s="12">
        <v>35433</v>
      </c>
      <c r="V11" s="12">
        <v>38665</v>
      </c>
      <c r="W11" s="12">
        <v>41913</v>
      </c>
    </row>
    <row r="12" spans="1:47">
      <c r="A12" s="4" t="s">
        <v>6</v>
      </c>
      <c r="B12" s="13">
        <v>10982.593911234859</v>
      </c>
      <c r="C12" s="14">
        <v>11490.82541833321</v>
      </c>
      <c r="D12" s="14">
        <v>12364.923061198915</v>
      </c>
      <c r="E12" s="14">
        <v>12488.267935718386</v>
      </c>
      <c r="F12" s="14">
        <v>12593.211019705377</v>
      </c>
      <c r="G12" s="14">
        <v>12878.723263822461</v>
      </c>
      <c r="H12" s="14">
        <v>13138.056629041515</v>
      </c>
      <c r="I12" s="14">
        <v>13824</v>
      </c>
      <c r="J12" s="14">
        <v>15588</v>
      </c>
      <c r="K12" s="14">
        <v>17460</v>
      </c>
      <c r="L12" s="14">
        <v>20023</v>
      </c>
      <c r="M12" s="14">
        <v>23600</v>
      </c>
      <c r="N12" s="14">
        <v>32229</v>
      </c>
      <c r="O12" s="12">
        <v>37604</v>
      </c>
      <c r="P12" s="12">
        <v>41938</v>
      </c>
      <c r="Q12" s="12">
        <v>44287</v>
      </c>
      <c r="R12" s="12">
        <v>48005</v>
      </c>
      <c r="S12" s="12">
        <v>52621</v>
      </c>
      <c r="T12" s="12">
        <v>58488</v>
      </c>
      <c r="U12" s="12">
        <v>63723</v>
      </c>
      <c r="V12" s="12">
        <v>68635</v>
      </c>
      <c r="W12" s="12">
        <v>73715</v>
      </c>
    </row>
    <row r="13" spans="1:47">
      <c r="A13" s="2" t="s">
        <v>7</v>
      </c>
      <c r="B13" s="16">
        <f t="shared" ref="B13:G13" si="6">SUM(B14:B18)</f>
        <v>178693.94745515357</v>
      </c>
      <c r="C13" s="17">
        <f t="shared" si="6"/>
        <v>205138.87407457302</v>
      </c>
      <c r="D13" s="17">
        <f t="shared" si="6"/>
        <v>229736.75958426271</v>
      </c>
      <c r="E13" s="17">
        <f t="shared" si="6"/>
        <v>252139.4841564346</v>
      </c>
      <c r="F13" s="17">
        <f t="shared" si="6"/>
        <v>276613.92411642527</v>
      </c>
      <c r="G13" s="17">
        <f t="shared" si="6"/>
        <v>304138.73353765009</v>
      </c>
      <c r="H13" s="17">
        <f t="shared" ref="H13:O13" si="7">SUM(H14:H18)</f>
        <v>326487.75454151264</v>
      </c>
      <c r="I13" s="17">
        <f t="shared" si="7"/>
        <v>361720.1794949632</v>
      </c>
      <c r="J13" s="17">
        <f t="shared" si="7"/>
        <v>403623.82101872773</v>
      </c>
      <c r="K13" s="17">
        <f t="shared" si="7"/>
        <v>450504.34335131175</v>
      </c>
      <c r="L13" s="17">
        <f t="shared" si="7"/>
        <v>500304.48673918785</v>
      </c>
      <c r="M13" s="17">
        <f t="shared" si="7"/>
        <v>553846.60586110665</v>
      </c>
      <c r="N13" s="17">
        <f t="shared" si="7"/>
        <v>622794.7148703821</v>
      </c>
      <c r="O13" s="17">
        <f t="shared" si="7"/>
        <v>701987.60196918692</v>
      </c>
      <c r="P13" s="17">
        <f t="shared" ref="P13:W13" si="8">SUM(P14:P18)</f>
        <v>765150.46380379645</v>
      </c>
      <c r="Q13" s="17">
        <f t="shared" si="8"/>
        <v>856755</v>
      </c>
      <c r="R13" s="17">
        <f t="shared" si="8"/>
        <v>949526</v>
      </c>
      <c r="S13" s="17">
        <f t="shared" si="8"/>
        <v>1029964</v>
      </c>
      <c r="T13" s="17">
        <f t="shared" si="8"/>
        <v>1133353</v>
      </c>
      <c r="U13" s="17">
        <f t="shared" si="8"/>
        <v>1240959</v>
      </c>
      <c r="V13" s="17">
        <f t="shared" si="8"/>
        <v>1331917</v>
      </c>
      <c r="W13" s="17">
        <f t="shared" si="8"/>
        <v>1435189</v>
      </c>
    </row>
    <row r="14" spans="1:47">
      <c r="A14" s="3" t="s">
        <v>8</v>
      </c>
      <c r="B14" s="11">
        <v>35741.940886605662</v>
      </c>
      <c r="C14" s="12">
        <v>38850.392833076658</v>
      </c>
      <c r="D14" s="12">
        <v>42607.525919252927</v>
      </c>
      <c r="E14" s="12">
        <v>46574.957263566714</v>
      </c>
      <c r="F14" s="12">
        <v>55069.419044358554</v>
      </c>
      <c r="G14" s="12">
        <v>62196.360453638401</v>
      </c>
      <c r="H14" s="12">
        <v>62705.76688945981</v>
      </c>
      <c r="I14" s="12">
        <v>67707</v>
      </c>
      <c r="J14" s="12">
        <v>75041</v>
      </c>
      <c r="K14" s="12">
        <v>84180</v>
      </c>
      <c r="L14" s="12">
        <v>92397.479000184336</v>
      </c>
      <c r="M14" s="12">
        <v>104592.44862602602</v>
      </c>
      <c r="N14" s="12">
        <v>113750.33452452323</v>
      </c>
      <c r="O14" s="12">
        <v>126628.86330478521</v>
      </c>
      <c r="P14" s="12">
        <v>134300.63218152526</v>
      </c>
      <c r="Q14" s="12">
        <v>148043</v>
      </c>
      <c r="R14" s="12">
        <v>163163</v>
      </c>
      <c r="S14" s="12">
        <v>179360</v>
      </c>
      <c r="T14" s="12">
        <v>197755</v>
      </c>
      <c r="U14" s="12">
        <v>215456</v>
      </c>
      <c r="V14" s="12">
        <v>230424</v>
      </c>
      <c r="W14" s="12">
        <v>248065</v>
      </c>
    </row>
    <row r="15" spans="1:47">
      <c r="A15" s="3" t="s">
        <v>9</v>
      </c>
      <c r="B15" s="11">
        <v>22531.77923826293</v>
      </c>
      <c r="C15" s="12">
        <v>25579.973626354473</v>
      </c>
      <c r="D15" s="12">
        <v>27849.882800413227</v>
      </c>
      <c r="E15" s="12">
        <v>30054.17118920125</v>
      </c>
      <c r="F15" s="12">
        <v>31415.790101703475</v>
      </c>
      <c r="G15" s="12">
        <v>33962.871479977417</v>
      </c>
      <c r="H15" s="12">
        <v>36600.334229618078</v>
      </c>
      <c r="I15" s="12">
        <v>38048</v>
      </c>
      <c r="J15" s="12">
        <v>42313</v>
      </c>
      <c r="K15" s="12">
        <v>46788</v>
      </c>
      <c r="L15" s="12">
        <v>51135</v>
      </c>
      <c r="M15" s="12">
        <v>56134.427603885095</v>
      </c>
      <c r="N15" s="12">
        <v>61219</v>
      </c>
      <c r="O15" s="12">
        <v>65628</v>
      </c>
      <c r="P15" s="12">
        <v>68776</v>
      </c>
      <c r="Q15" s="12">
        <v>74663</v>
      </c>
      <c r="R15" s="12">
        <v>82690</v>
      </c>
      <c r="S15" s="12">
        <v>89580</v>
      </c>
      <c r="T15" s="12">
        <v>101478</v>
      </c>
      <c r="U15" s="12">
        <v>110768</v>
      </c>
      <c r="V15" s="12">
        <v>119417</v>
      </c>
      <c r="W15" s="12">
        <v>128588</v>
      </c>
    </row>
    <row r="16" spans="1:47">
      <c r="A16" s="3" t="s">
        <v>10</v>
      </c>
      <c r="B16" s="11">
        <v>28385.91056883063</v>
      </c>
      <c r="C16" s="12">
        <v>31997.583159985988</v>
      </c>
      <c r="D16" s="12">
        <v>37110.608854765043</v>
      </c>
      <c r="E16" s="12">
        <v>43775.65458184696</v>
      </c>
      <c r="F16" s="12">
        <v>49087.224358098378</v>
      </c>
      <c r="G16" s="12">
        <v>55085.562630183529</v>
      </c>
      <c r="H16" s="12">
        <v>63471.252764852921</v>
      </c>
      <c r="I16" s="12">
        <v>74261.179494963202</v>
      </c>
      <c r="J16" s="12">
        <v>84449.821018727715</v>
      </c>
      <c r="K16" s="12">
        <v>98008.343351311749</v>
      </c>
      <c r="L16" s="12">
        <v>114144.00773900349</v>
      </c>
      <c r="M16" s="12">
        <v>130444.72963119562</v>
      </c>
      <c r="N16" s="12">
        <v>152782.38034585892</v>
      </c>
      <c r="O16" s="12">
        <v>171442.73866440164</v>
      </c>
      <c r="P16" s="12">
        <v>175083.83162227116</v>
      </c>
      <c r="Q16" s="12">
        <v>196298</v>
      </c>
      <c r="R16" s="12">
        <v>218250</v>
      </c>
      <c r="S16" s="12">
        <v>236194</v>
      </c>
      <c r="T16" s="12">
        <v>259105</v>
      </c>
      <c r="U16" s="12">
        <v>285218</v>
      </c>
      <c r="V16" s="12">
        <v>311025</v>
      </c>
      <c r="W16" s="12">
        <v>337861</v>
      </c>
    </row>
    <row r="17" spans="1:23">
      <c r="A17" s="3" t="s">
        <v>11</v>
      </c>
      <c r="B17" s="11">
        <v>20013.316761454331</v>
      </c>
      <c r="C17" s="12">
        <v>22419.42445515591</v>
      </c>
      <c r="D17" s="12">
        <v>25752.742009831501</v>
      </c>
      <c r="E17" s="12">
        <v>28207.701121819679</v>
      </c>
      <c r="F17" s="12">
        <v>31643.490612264861</v>
      </c>
      <c r="G17" s="12">
        <v>36446.938973850716</v>
      </c>
      <c r="H17" s="12">
        <v>40006.400657581835</v>
      </c>
      <c r="I17" s="12">
        <v>45700</v>
      </c>
      <c r="J17" s="12">
        <v>50781</v>
      </c>
      <c r="K17" s="12">
        <v>55241</v>
      </c>
      <c r="L17" s="12">
        <v>60863</v>
      </c>
      <c r="M17" s="12">
        <v>66255</v>
      </c>
      <c r="N17" s="12">
        <v>74786</v>
      </c>
      <c r="O17" s="12">
        <v>81043</v>
      </c>
      <c r="P17" s="12">
        <v>85246</v>
      </c>
      <c r="Q17" s="12">
        <v>90425</v>
      </c>
      <c r="R17" s="12">
        <v>97805</v>
      </c>
      <c r="S17" s="12">
        <v>105951</v>
      </c>
      <c r="T17" s="12">
        <v>113797</v>
      </c>
      <c r="U17" s="12">
        <v>122824</v>
      </c>
      <c r="V17" s="12">
        <v>131984</v>
      </c>
      <c r="W17" s="12">
        <v>141914</v>
      </c>
    </row>
    <row r="18" spans="1:23">
      <c r="A18" s="4" t="s">
        <v>12</v>
      </c>
      <c r="B18" s="13">
        <v>72021</v>
      </c>
      <c r="C18" s="14">
        <v>86291.5</v>
      </c>
      <c r="D18" s="14">
        <v>96416</v>
      </c>
      <c r="E18" s="14">
        <v>103527</v>
      </c>
      <c r="F18" s="14">
        <v>109398</v>
      </c>
      <c r="G18" s="14">
        <v>116447</v>
      </c>
      <c r="H18" s="14">
        <v>123704</v>
      </c>
      <c r="I18" s="14">
        <v>136004</v>
      </c>
      <c r="J18" s="14">
        <v>151039</v>
      </c>
      <c r="K18" s="14">
        <v>166287</v>
      </c>
      <c r="L18" s="14">
        <v>181765</v>
      </c>
      <c r="M18" s="14">
        <v>196420</v>
      </c>
      <c r="N18" s="14">
        <v>220257</v>
      </c>
      <c r="O18" s="14">
        <v>257245</v>
      </c>
      <c r="P18" s="162">
        <v>301744</v>
      </c>
      <c r="Q18" s="162">
        <v>347326</v>
      </c>
      <c r="R18" s="162">
        <v>387618</v>
      </c>
      <c r="S18" s="162">
        <v>418879</v>
      </c>
      <c r="T18" s="162">
        <v>461218</v>
      </c>
      <c r="U18" s="162">
        <v>506693</v>
      </c>
      <c r="V18" s="162">
        <v>539067</v>
      </c>
      <c r="W18" s="162">
        <v>578761</v>
      </c>
    </row>
    <row r="19" spans="1:23" hidden="1">
      <c r="A19" s="2" t="s">
        <v>179</v>
      </c>
      <c r="B19" s="16">
        <f t="shared" ref="B19:G19" si="9">B13+B9+B6</f>
        <v>276511.71381382004</v>
      </c>
      <c r="C19" s="17">
        <f t="shared" si="9"/>
        <v>310039.39065232221</v>
      </c>
      <c r="D19" s="17">
        <f t="shared" si="9"/>
        <v>342269.73066195502</v>
      </c>
      <c r="E19" s="17">
        <f t="shared" si="9"/>
        <v>376036.26419521502</v>
      </c>
      <c r="F19" s="17">
        <f t="shared" si="9"/>
        <v>408264.32452667702</v>
      </c>
      <c r="G19" s="17">
        <f t="shared" si="9"/>
        <v>446672.1339090711</v>
      </c>
      <c r="H19" s="17">
        <f t="shared" ref="H19:O19" si="10">H13+H9+H6</f>
        <v>478661.63827365666</v>
      </c>
      <c r="I19" s="17">
        <f t="shared" si="10"/>
        <v>532330.17567857378</v>
      </c>
      <c r="J19" s="17">
        <f t="shared" si="10"/>
        <v>584629.55480248097</v>
      </c>
      <c r="K19" s="17">
        <f t="shared" si="10"/>
        <v>643905.31926222693</v>
      </c>
      <c r="L19" s="17">
        <f t="shared" si="10"/>
        <v>708286.10994889634</v>
      </c>
      <c r="M19" s="17">
        <f t="shared" si="10"/>
        <v>788183.35287117038</v>
      </c>
      <c r="N19" s="17">
        <f t="shared" si="10"/>
        <v>897740.15455444052</v>
      </c>
      <c r="O19" s="17">
        <f t="shared" si="10"/>
        <v>1020735.655583018</v>
      </c>
      <c r="P19" s="17">
        <f t="shared" ref="P19:W19" si="11">P13+P9+P6</f>
        <v>1106192.6376919036</v>
      </c>
      <c r="Q19" s="17">
        <f t="shared" si="11"/>
        <v>1234706</v>
      </c>
      <c r="R19" s="17">
        <f t="shared" si="11"/>
        <v>1359378</v>
      </c>
      <c r="S19" s="17">
        <f t="shared" si="11"/>
        <v>1479966</v>
      </c>
      <c r="T19" s="17">
        <f t="shared" si="11"/>
        <v>1628450</v>
      </c>
      <c r="U19" s="17">
        <f t="shared" si="11"/>
        <v>1772617</v>
      </c>
      <c r="V19" s="17">
        <f t="shared" si="11"/>
        <v>1903435</v>
      </c>
      <c r="W19" s="17">
        <f t="shared" si="11"/>
        <v>2051329</v>
      </c>
    </row>
    <row r="20" spans="1:23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1</v>
      </c>
      <c r="U20" s="12">
        <v>2</v>
      </c>
      <c r="V20" s="12">
        <v>3</v>
      </c>
      <c r="W20" s="12">
        <v>4</v>
      </c>
    </row>
    <row r="21" spans="1:23" ht="13.5" thickBot="1">
      <c r="A21" s="22" t="s">
        <v>211</v>
      </c>
      <c r="B21" s="23">
        <f t="shared" ref="B21:H21" si="12">B19+B20</f>
        <v>276511.71381382004</v>
      </c>
      <c r="C21" s="24">
        <f t="shared" si="12"/>
        <v>310039.39065232221</v>
      </c>
      <c r="D21" s="24">
        <f t="shared" si="12"/>
        <v>342269.73066195502</v>
      </c>
      <c r="E21" s="24">
        <f t="shared" si="12"/>
        <v>376036.26419521502</v>
      </c>
      <c r="F21" s="24">
        <f t="shared" si="12"/>
        <v>408264.32452667702</v>
      </c>
      <c r="G21" s="24">
        <f t="shared" si="12"/>
        <v>446672.1339090711</v>
      </c>
      <c r="H21" s="24">
        <f t="shared" si="12"/>
        <v>478661.63827365666</v>
      </c>
      <c r="I21" s="24">
        <f t="shared" ref="I21:O21" si="13">I19+I20</f>
        <v>532330.17567857378</v>
      </c>
      <c r="J21" s="24">
        <f t="shared" si="13"/>
        <v>584629.55480248097</v>
      </c>
      <c r="K21" s="24">
        <f t="shared" si="13"/>
        <v>643905.31926222693</v>
      </c>
      <c r="L21" s="24">
        <f t="shared" si="13"/>
        <v>708286.10994889634</v>
      </c>
      <c r="M21" s="24">
        <f t="shared" si="13"/>
        <v>788183.35287117038</v>
      </c>
      <c r="N21" s="24">
        <f t="shared" si="13"/>
        <v>897740.15455444052</v>
      </c>
      <c r="O21" s="24">
        <f t="shared" si="13"/>
        <v>1020735.655583018</v>
      </c>
      <c r="P21" s="24">
        <f t="shared" ref="P21:W21" si="14">P19+P20</f>
        <v>1106192.6376919036</v>
      </c>
      <c r="Q21" s="24">
        <f t="shared" si="14"/>
        <v>1234706</v>
      </c>
      <c r="R21" s="24">
        <f t="shared" si="14"/>
        <v>1359378</v>
      </c>
      <c r="S21" s="24">
        <f t="shared" si="14"/>
        <v>1479966</v>
      </c>
      <c r="T21" s="24">
        <f t="shared" si="14"/>
        <v>1628451</v>
      </c>
      <c r="U21" s="24">
        <f t="shared" si="14"/>
        <v>1772619</v>
      </c>
      <c r="V21" s="24">
        <f t="shared" si="14"/>
        <v>1903438</v>
      </c>
      <c r="W21" s="24">
        <f t="shared" si="14"/>
        <v>2051333</v>
      </c>
    </row>
    <row r="23" spans="1:23" ht="18">
      <c r="A23" s="211" t="s">
        <v>199</v>
      </c>
      <c r="B23" s="211"/>
      <c r="C23" s="211"/>
      <c r="D23" s="211"/>
      <c r="E23" s="211"/>
      <c r="F23" s="211"/>
      <c r="G23" s="212"/>
      <c r="H23" s="212"/>
      <c r="I23" s="212"/>
      <c r="J23" s="212"/>
      <c r="K23" s="212"/>
      <c r="L23" s="212"/>
      <c r="M23" s="212"/>
      <c r="N23" s="212"/>
      <c r="O23" s="213"/>
      <c r="P23" s="213"/>
    </row>
    <row r="24" spans="1:23">
      <c r="A24" s="1" t="s">
        <v>178</v>
      </c>
      <c r="B24" s="1"/>
      <c r="C24" s="1"/>
      <c r="D24" s="1"/>
      <c r="E24" s="1"/>
      <c r="F24" s="1"/>
    </row>
    <row r="25" spans="1:23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 t="shared" ref="R25:W25" si="15">R5</f>
        <v>2011</v>
      </c>
      <c r="S25" s="26">
        <f t="shared" si="15"/>
        <v>2012</v>
      </c>
      <c r="T25" s="26">
        <f t="shared" si="15"/>
        <v>2013</v>
      </c>
      <c r="U25" s="26">
        <f t="shared" si="15"/>
        <v>2014</v>
      </c>
      <c r="V25" s="26">
        <f t="shared" si="15"/>
        <v>2015</v>
      </c>
      <c r="W25" s="26">
        <f t="shared" si="15"/>
        <v>2016</v>
      </c>
    </row>
    <row r="26" spans="1:23" ht="13.5" thickTop="1">
      <c r="A26" s="5" t="s">
        <v>0</v>
      </c>
      <c r="B26" s="21">
        <f>B27+B28</f>
        <v>2509.9225797043409</v>
      </c>
      <c r="C26" s="15">
        <f>C27+C28</f>
        <v>2587.6717622319129</v>
      </c>
      <c r="D26" s="15">
        <f>D27+D28</f>
        <v>2767.2256339203218</v>
      </c>
      <c r="E26" s="15">
        <f>E27+E28</f>
        <v>3206.5682214303115</v>
      </c>
      <c r="F26" s="15">
        <f t="shared" ref="F26:O26" si="16">F27+F28</f>
        <v>3172.0912930250256</v>
      </c>
      <c r="G26" s="15">
        <f t="shared" si="16"/>
        <v>3378.8149690715472</v>
      </c>
      <c r="H26" s="15">
        <f t="shared" si="16"/>
        <v>3727.385961850016</v>
      </c>
      <c r="I26" s="15">
        <f t="shared" si="16"/>
        <v>4201.2728653487784</v>
      </c>
      <c r="J26" s="15">
        <f t="shared" si="16"/>
        <v>4904.5433917752489</v>
      </c>
      <c r="K26" s="15">
        <f t="shared" si="16"/>
        <v>4891.5647987657694</v>
      </c>
      <c r="L26" s="15">
        <f t="shared" si="16"/>
        <v>4391.2921935656259</v>
      </c>
      <c r="M26" s="15">
        <f t="shared" si="16"/>
        <v>4969.6207101000782</v>
      </c>
      <c r="N26" s="15">
        <f t="shared" si="16"/>
        <v>5872.9553926003591</v>
      </c>
      <c r="O26" s="15">
        <f t="shared" si="16"/>
        <v>6827.7127343206139</v>
      </c>
      <c r="P26" s="15">
        <f t="shared" ref="P26:W26" si="17">P27+P28</f>
        <v>7483.0823176830454</v>
      </c>
      <c r="Q26" s="15">
        <f t="shared" si="17"/>
        <v>8249.9935327450912</v>
      </c>
      <c r="R26" s="15">
        <f t="shared" si="17"/>
        <v>9212.335018674803</v>
      </c>
      <c r="S26" s="15">
        <f t="shared" si="17"/>
        <v>9509.5761934968396</v>
      </c>
      <c r="T26" s="15">
        <f t="shared" si="17"/>
        <v>10353.735336305683</v>
      </c>
      <c r="U26" s="15">
        <f t="shared" si="17"/>
        <v>11092.767009443742</v>
      </c>
      <c r="V26" s="15">
        <f t="shared" si="17"/>
        <v>11870.004069693863</v>
      </c>
      <c r="W26" s="15">
        <f t="shared" si="17"/>
        <v>12601.193446762756</v>
      </c>
    </row>
    <row r="27" spans="1:23">
      <c r="A27" s="6" t="s">
        <v>1</v>
      </c>
      <c r="B27" s="29">
        <f>B7*B46/100</f>
        <v>1832.0561267026403</v>
      </c>
      <c r="C27" s="27">
        <f t="shared" ref="C27:O27" si="18">C7*C46/100</f>
        <v>1839.0795646002744</v>
      </c>
      <c r="D27" s="27">
        <f t="shared" si="18"/>
        <v>1945.0686942779184</v>
      </c>
      <c r="E27" s="27">
        <f t="shared" si="18"/>
        <v>2336.2245022243501</v>
      </c>
      <c r="F27" s="27">
        <f t="shared" si="18"/>
        <v>2260.5291527254899</v>
      </c>
      <c r="G27" s="27">
        <f t="shared" si="18"/>
        <v>2385.6993393943835</v>
      </c>
      <c r="H27" s="27">
        <f t="shared" si="18"/>
        <v>2618.0819031773954</v>
      </c>
      <c r="I27" s="27">
        <f t="shared" si="18"/>
        <v>2981.6061811684176</v>
      </c>
      <c r="J27" s="27">
        <f t="shared" si="18"/>
        <v>3613.9056447234307</v>
      </c>
      <c r="K27" s="27">
        <f t="shared" si="18"/>
        <v>3492.0815233422272</v>
      </c>
      <c r="L27" s="27">
        <f t="shared" si="18"/>
        <v>2986.244454982922</v>
      </c>
      <c r="M27" s="27">
        <f t="shared" si="18"/>
        <v>3359.9515885119413</v>
      </c>
      <c r="N27" s="27">
        <f t="shared" si="18"/>
        <v>3921.4394871633499</v>
      </c>
      <c r="O27" s="27">
        <f t="shared" si="18"/>
        <v>4521.9076865920533</v>
      </c>
      <c r="P27" s="27">
        <f t="shared" ref="P27:W28" si="19">P7*P46/100</f>
        <v>4917.547339225117</v>
      </c>
      <c r="Q27" s="27">
        <f t="shared" si="19"/>
        <v>5263.5374481481922</v>
      </c>
      <c r="R27" s="27">
        <f t="shared" si="19"/>
        <v>5848.1442946091965</v>
      </c>
      <c r="S27" s="27">
        <f t="shared" si="19"/>
        <v>5810.8909596941794</v>
      </c>
      <c r="T27" s="27">
        <f t="shared" si="19"/>
        <v>6307.5435167746218</v>
      </c>
      <c r="U27" s="27">
        <f t="shared" si="19"/>
        <v>6920.400667376628</v>
      </c>
      <c r="V27" s="27">
        <f t="shared" si="19"/>
        <v>7353.187461215145</v>
      </c>
      <c r="W27" s="27">
        <f t="shared" si="19"/>
        <v>7798.150073255978</v>
      </c>
    </row>
    <row r="28" spans="1:23">
      <c r="A28" s="28" t="s">
        <v>2</v>
      </c>
      <c r="B28" s="30">
        <f>B8*B47/100</f>
        <v>677.86645300170085</v>
      </c>
      <c r="C28" s="163">
        <f t="shared" ref="C28:O28" si="20">C8*C47/100</f>
        <v>748.59219763163856</v>
      </c>
      <c r="D28" s="163">
        <f t="shared" si="20"/>
        <v>822.15693964240347</v>
      </c>
      <c r="E28" s="163">
        <f t="shared" si="20"/>
        <v>870.34371920596141</v>
      </c>
      <c r="F28" s="163">
        <f t="shared" si="20"/>
        <v>911.56214029953583</v>
      </c>
      <c r="G28" s="163">
        <f t="shared" si="20"/>
        <v>993.11562967716372</v>
      </c>
      <c r="H28" s="163">
        <f t="shared" si="20"/>
        <v>1109.3040586726206</v>
      </c>
      <c r="I28" s="163">
        <f t="shared" si="20"/>
        <v>1219.6666841803606</v>
      </c>
      <c r="J28" s="163">
        <f t="shared" si="20"/>
        <v>1290.6377470518182</v>
      </c>
      <c r="K28" s="163">
        <f t="shared" si="20"/>
        <v>1399.4832754235424</v>
      </c>
      <c r="L28" s="163">
        <f t="shared" si="20"/>
        <v>1405.0477385827037</v>
      </c>
      <c r="M28" s="163">
        <f t="shared" si="20"/>
        <v>1609.6691215881367</v>
      </c>
      <c r="N28" s="163">
        <f t="shared" si="20"/>
        <v>1951.5159054370088</v>
      </c>
      <c r="O28" s="163">
        <f t="shared" si="20"/>
        <v>2305.8050477285606</v>
      </c>
      <c r="P28" s="163">
        <f t="shared" si="19"/>
        <v>2565.5349784579289</v>
      </c>
      <c r="Q28" s="163">
        <f t="shared" si="19"/>
        <v>2986.4560845968999</v>
      </c>
      <c r="R28" s="163">
        <f t="shared" si="19"/>
        <v>3364.1907240656069</v>
      </c>
      <c r="S28" s="163">
        <f t="shared" si="19"/>
        <v>3698.6852338026592</v>
      </c>
      <c r="T28" s="163">
        <f t="shared" si="19"/>
        <v>4046.1918195310618</v>
      </c>
      <c r="U28" s="163">
        <f t="shared" si="19"/>
        <v>4172.3663420671128</v>
      </c>
      <c r="V28" s="163">
        <f t="shared" si="19"/>
        <v>4516.816608478719</v>
      </c>
      <c r="W28" s="163">
        <f t="shared" si="19"/>
        <v>4803.0433735067782</v>
      </c>
    </row>
    <row r="29" spans="1:23">
      <c r="A29" s="5" t="s">
        <v>3</v>
      </c>
      <c r="B29" s="131">
        <f>B30+B31+B32</f>
        <v>15045.480863074363</v>
      </c>
      <c r="C29" s="33">
        <f>C30+C31+C32</f>
        <v>16000.612479661067</v>
      </c>
      <c r="D29" s="33">
        <f>D30+D31+D32</f>
        <v>17079.232016292586</v>
      </c>
      <c r="E29" s="33">
        <f>E30+E31+E32</f>
        <v>18703.646159062922</v>
      </c>
      <c r="F29" s="33">
        <f>F30+F31+F32</f>
        <v>19666.309232381846</v>
      </c>
      <c r="G29" s="33">
        <f t="shared" ref="G29:O29" si="21">G30+G31+G32</f>
        <v>21407.428654684478</v>
      </c>
      <c r="H29" s="33">
        <f t="shared" si="21"/>
        <v>23188.49780550618</v>
      </c>
      <c r="I29" s="33">
        <f t="shared" si="21"/>
        <v>25125.564508025189</v>
      </c>
      <c r="J29" s="33">
        <f t="shared" si="21"/>
        <v>26655.329995714859</v>
      </c>
      <c r="K29" s="33">
        <f t="shared" si="21"/>
        <v>28666.899617903502</v>
      </c>
      <c r="L29" s="33">
        <f t="shared" si="21"/>
        <v>31183.922583766238</v>
      </c>
      <c r="M29" s="33">
        <f t="shared" si="21"/>
        <v>34649.320139665426</v>
      </c>
      <c r="N29" s="33">
        <f t="shared" si="21"/>
        <v>40663.420354822738</v>
      </c>
      <c r="O29" s="33">
        <f t="shared" si="21"/>
        <v>46739.727171321036</v>
      </c>
      <c r="P29" s="33">
        <f t="shared" ref="P29:W29" si="22">P30+P31+P32</f>
        <v>49666.148759703239</v>
      </c>
      <c r="Q29" s="33">
        <f t="shared" si="22"/>
        <v>54927.584943216825</v>
      </c>
      <c r="R29" s="33">
        <f t="shared" si="22"/>
        <v>58808.977223090791</v>
      </c>
      <c r="S29" s="33">
        <f t="shared" si="22"/>
        <v>63966.865123348136</v>
      </c>
      <c r="T29" s="33">
        <f t="shared" si="22"/>
        <v>70744.007802712207</v>
      </c>
      <c r="U29" s="33">
        <f t="shared" si="22"/>
        <v>76973.96836140356</v>
      </c>
      <c r="V29" s="33">
        <f t="shared" si="22"/>
        <v>82740.876306603532</v>
      </c>
      <c r="W29" s="33">
        <f t="shared" si="22"/>
        <v>89767.216730786502</v>
      </c>
    </row>
    <row r="30" spans="1:23">
      <c r="A30" s="6" t="s">
        <v>4</v>
      </c>
      <c r="B30" s="29">
        <f>B10*B49/100</f>
        <v>11683.55400885515</v>
      </c>
      <c r="C30" s="27">
        <f t="shared" ref="C30:O30" si="23">C10*C49/100</f>
        <v>12446.293475997671</v>
      </c>
      <c r="D30" s="27">
        <f t="shared" si="23"/>
        <v>13179.163297182955</v>
      </c>
      <c r="E30" s="27">
        <f t="shared" si="23"/>
        <v>14928.412803900035</v>
      </c>
      <c r="F30" s="27">
        <f t="shared" si="23"/>
        <v>15825.137740865555</v>
      </c>
      <c r="G30" s="27">
        <f t="shared" si="23"/>
        <v>17436.918275174085</v>
      </c>
      <c r="H30" s="27">
        <f t="shared" si="23"/>
        <v>18595.988894230537</v>
      </c>
      <c r="I30" s="27">
        <f t="shared" si="23"/>
        <v>20873.997763355444</v>
      </c>
      <c r="J30" s="27">
        <f t="shared" si="23"/>
        <v>21991.186322849466</v>
      </c>
      <c r="K30" s="27">
        <f t="shared" si="23"/>
        <v>23540.297228410105</v>
      </c>
      <c r="L30" s="27">
        <f t="shared" si="23"/>
        <v>25304.080475494029</v>
      </c>
      <c r="M30" s="27">
        <f t="shared" si="23"/>
        <v>27957.789994070285</v>
      </c>
      <c r="N30" s="27">
        <f t="shared" si="23"/>
        <v>32108.678243451039</v>
      </c>
      <c r="O30" s="27">
        <f t="shared" si="23"/>
        <v>36836.954605621526</v>
      </c>
      <c r="P30" s="27">
        <f t="shared" ref="P30:W32" si="24">P10*P49/100</f>
        <v>38578.551697641371</v>
      </c>
      <c r="Q30" s="27">
        <f t="shared" si="24"/>
        <v>43031.464672710317</v>
      </c>
      <c r="R30" s="27">
        <f t="shared" si="24"/>
        <v>45594.658651684105</v>
      </c>
      <c r="S30" s="27">
        <f t="shared" si="24"/>
        <v>49326.130692343722</v>
      </c>
      <c r="T30" s="27">
        <f t="shared" si="24"/>
        <v>54468.959042839968</v>
      </c>
      <c r="U30" s="27">
        <f t="shared" si="24"/>
        <v>59300.974917591804</v>
      </c>
      <c r="V30" s="27">
        <f t="shared" si="24"/>
        <v>63628.076137219265</v>
      </c>
      <c r="W30" s="27">
        <f t="shared" si="24"/>
        <v>69172.608364694126</v>
      </c>
    </row>
    <row r="31" spans="1:23">
      <c r="A31" s="6" t="s">
        <v>5</v>
      </c>
      <c r="B31" s="29">
        <f>B11*B50/100</f>
        <v>771.78616966726361</v>
      </c>
      <c r="C31" s="27">
        <f t="shared" ref="C31:O31" si="25">C11*C50/100</f>
        <v>943.83975151908669</v>
      </c>
      <c r="D31" s="27">
        <f t="shared" si="25"/>
        <v>1029.1923056719997</v>
      </c>
      <c r="E31" s="27">
        <f t="shared" si="25"/>
        <v>1040.8715984674609</v>
      </c>
      <c r="F31" s="27">
        <f t="shared" si="25"/>
        <v>1205.1277498514835</v>
      </c>
      <c r="G31" s="27">
        <f t="shared" si="25"/>
        <v>1286.9081032081629</v>
      </c>
      <c r="H31" s="27">
        <f t="shared" si="25"/>
        <v>1325.8332349477394</v>
      </c>
      <c r="I31" s="27">
        <f t="shared" si="25"/>
        <v>1602.4381112625235</v>
      </c>
      <c r="J31" s="27">
        <f t="shared" si="25"/>
        <v>1726.4474831314822</v>
      </c>
      <c r="K31" s="27">
        <f t="shared" si="25"/>
        <v>1815.1210875853023</v>
      </c>
      <c r="L31" s="27">
        <f t="shared" si="25"/>
        <v>2023.3189150384744</v>
      </c>
      <c r="M31" s="27">
        <f t="shared" si="25"/>
        <v>2255.5807825147613</v>
      </c>
      <c r="N31" s="27">
        <f t="shared" si="25"/>
        <v>2516.90569468287</v>
      </c>
      <c r="O31" s="27">
        <f t="shared" si="25"/>
        <v>2840.8869849707121</v>
      </c>
      <c r="P31" s="27">
        <f t="shared" si="24"/>
        <v>3142.4608697394779</v>
      </c>
      <c r="Q31" s="27">
        <f t="shared" si="24"/>
        <v>3428.4166446086083</v>
      </c>
      <c r="R31" s="27">
        <f t="shared" si="24"/>
        <v>4028.6353005595779</v>
      </c>
      <c r="S31" s="27">
        <f t="shared" si="24"/>
        <v>4685.7137775798092</v>
      </c>
      <c r="T31" s="27">
        <f t="shared" si="24"/>
        <v>5198.2016736714631</v>
      </c>
      <c r="U31" s="27">
        <f t="shared" si="24"/>
        <v>5582.988916231302</v>
      </c>
      <c r="V31" s="27">
        <f t="shared" si="24"/>
        <v>6068.7611155858976</v>
      </c>
      <c r="W31" s="27">
        <f t="shared" si="24"/>
        <v>6577.7493690707743</v>
      </c>
    </row>
    <row r="32" spans="1:23">
      <c r="A32" s="28" t="s">
        <v>6</v>
      </c>
      <c r="B32" s="30">
        <f>B12*B51/100</f>
        <v>2590.1406845519491</v>
      </c>
      <c r="C32" s="163">
        <f t="shared" ref="C32:O32" si="26">C12*C51/100</f>
        <v>2610.4792521443105</v>
      </c>
      <c r="D32" s="163">
        <f t="shared" si="26"/>
        <v>2870.876413437632</v>
      </c>
      <c r="E32" s="163">
        <f t="shared" si="26"/>
        <v>2734.3617566954281</v>
      </c>
      <c r="F32" s="163">
        <f t="shared" si="26"/>
        <v>2636.0437416648051</v>
      </c>
      <c r="G32" s="163">
        <f t="shared" si="26"/>
        <v>2683.6022763022302</v>
      </c>
      <c r="H32" s="163">
        <f t="shared" si="26"/>
        <v>3266.6756763279027</v>
      </c>
      <c r="I32" s="163">
        <f t="shared" si="26"/>
        <v>2649.1286334072211</v>
      </c>
      <c r="J32" s="163">
        <f t="shared" si="26"/>
        <v>2937.6961897339083</v>
      </c>
      <c r="K32" s="163">
        <f t="shared" si="26"/>
        <v>3311.4813019080925</v>
      </c>
      <c r="L32" s="163">
        <f t="shared" si="26"/>
        <v>3856.5231932337356</v>
      </c>
      <c r="M32" s="163">
        <f t="shared" si="26"/>
        <v>4435.9493630803809</v>
      </c>
      <c r="N32" s="163">
        <f t="shared" si="26"/>
        <v>6037.8364166888305</v>
      </c>
      <c r="O32" s="163">
        <f t="shared" si="26"/>
        <v>7061.8855807287982</v>
      </c>
      <c r="P32" s="163">
        <f t="shared" si="24"/>
        <v>7945.1361923223913</v>
      </c>
      <c r="Q32" s="163">
        <f t="shared" si="24"/>
        <v>8467.7036258978969</v>
      </c>
      <c r="R32" s="163">
        <f t="shared" si="24"/>
        <v>9185.6832708471047</v>
      </c>
      <c r="S32" s="163">
        <f t="shared" si="24"/>
        <v>9955.0206534246045</v>
      </c>
      <c r="T32" s="163">
        <f t="shared" si="24"/>
        <v>11076.847086200782</v>
      </c>
      <c r="U32" s="163">
        <f t="shared" si="24"/>
        <v>12090.004527580451</v>
      </c>
      <c r="V32" s="163">
        <f t="shared" si="24"/>
        <v>13044.039053798379</v>
      </c>
      <c r="W32" s="163">
        <f t="shared" si="24"/>
        <v>14016.858997021603</v>
      </c>
    </row>
    <row r="33" spans="1:33">
      <c r="A33" s="5" t="s">
        <v>7</v>
      </c>
      <c r="B33" s="131">
        <f>SUM(B34:B38)</f>
        <v>28363.395089642261</v>
      </c>
      <c r="C33" s="33">
        <f>SUM(C34:C38)</f>
        <v>32597.67084057994</v>
      </c>
      <c r="D33" s="33">
        <f>SUM(D34:D38)</f>
        <v>35849.874753211581</v>
      </c>
      <c r="E33" s="33">
        <f>SUM(E34:E38)</f>
        <v>39654.809228104015</v>
      </c>
      <c r="F33" s="33">
        <f>SUM(F34:F38)</f>
        <v>42903.618920653709</v>
      </c>
      <c r="G33" s="33">
        <f t="shared" ref="G33:O33" si="27">SUM(G34:G38)</f>
        <v>47001.68475503174</v>
      </c>
      <c r="H33" s="33">
        <f t="shared" si="27"/>
        <v>50960.547427993544</v>
      </c>
      <c r="I33" s="33">
        <f t="shared" si="27"/>
        <v>56114.029309173391</v>
      </c>
      <c r="J33" s="33">
        <f t="shared" si="27"/>
        <v>62671.980777215751</v>
      </c>
      <c r="K33" s="33">
        <f t="shared" si="27"/>
        <v>69689.924695583206</v>
      </c>
      <c r="L33" s="33">
        <f t="shared" si="27"/>
        <v>77910.471787031667</v>
      </c>
      <c r="M33" s="33">
        <f t="shared" si="27"/>
        <v>85939.126333405569</v>
      </c>
      <c r="N33" s="33">
        <f t="shared" si="27"/>
        <v>96659.993776542251</v>
      </c>
      <c r="O33" s="33">
        <f t="shared" si="27"/>
        <v>108667.32592465857</v>
      </c>
      <c r="P33" s="33">
        <f t="shared" ref="P33:W33" si="28">SUM(P34:P38)</f>
        <v>118957.03809245973</v>
      </c>
      <c r="Q33" s="33">
        <f t="shared" si="28"/>
        <v>133408.81030016686</v>
      </c>
      <c r="R33" s="33">
        <f t="shared" si="28"/>
        <v>147607.08026642664</v>
      </c>
      <c r="S33" s="33">
        <f t="shared" si="28"/>
        <v>159457.9687111075</v>
      </c>
      <c r="T33" s="33">
        <f t="shared" si="28"/>
        <v>175780.78438184713</v>
      </c>
      <c r="U33" s="33">
        <f t="shared" si="28"/>
        <v>192508.13009687091</v>
      </c>
      <c r="V33" s="33">
        <f t="shared" si="28"/>
        <v>206735.99453727962</v>
      </c>
      <c r="W33" s="33">
        <f t="shared" si="28"/>
        <v>222730.64808664244</v>
      </c>
    </row>
    <row r="34" spans="1:33">
      <c r="A34" s="3" t="s">
        <v>8</v>
      </c>
      <c r="B34" s="29">
        <f>B14*B53/100</f>
        <v>5512.6526813217761</v>
      </c>
      <c r="C34" s="27">
        <f t="shared" ref="C34:O34" si="29">C14*C53/100</f>
        <v>5908.1282398903704</v>
      </c>
      <c r="D34" s="27">
        <f t="shared" si="29"/>
        <v>6489.4428835992258</v>
      </c>
      <c r="E34" s="27">
        <f t="shared" si="29"/>
        <v>7064.3656435236517</v>
      </c>
      <c r="F34" s="27">
        <f t="shared" si="29"/>
        <v>8330.3350311256127</v>
      </c>
      <c r="G34" s="27">
        <f t="shared" si="29"/>
        <v>9443.2156171348997</v>
      </c>
      <c r="H34" s="27">
        <f t="shared" si="29"/>
        <v>10072.884096795893</v>
      </c>
      <c r="I34" s="27">
        <f t="shared" si="29"/>
        <v>10892.143936227083</v>
      </c>
      <c r="J34" s="27">
        <f t="shared" si="29"/>
        <v>12166.420654273334</v>
      </c>
      <c r="K34" s="27">
        <f t="shared" si="29"/>
        <v>13653.17529936059</v>
      </c>
      <c r="L34" s="27">
        <f t="shared" si="29"/>
        <v>14905.034216600579</v>
      </c>
      <c r="M34" s="27">
        <f t="shared" si="29"/>
        <v>16942.354101790901</v>
      </c>
      <c r="N34" s="27">
        <f t="shared" si="29"/>
        <v>18511.692949388424</v>
      </c>
      <c r="O34" s="27">
        <f t="shared" si="29"/>
        <v>20548.835760885606</v>
      </c>
      <c r="P34" s="27">
        <f t="shared" ref="P34:W38" si="30">P14*P53/100</f>
        <v>22085.54883952449</v>
      </c>
      <c r="Q34" s="27">
        <f t="shared" si="30"/>
        <v>24364.167391527371</v>
      </c>
      <c r="R34" s="27">
        <f t="shared" si="30"/>
        <v>27090.654860561197</v>
      </c>
      <c r="S34" s="27">
        <f t="shared" si="30"/>
        <v>29356.989272205836</v>
      </c>
      <c r="T34" s="27">
        <f t="shared" si="30"/>
        <v>32423.577888118798</v>
      </c>
      <c r="U34" s="27">
        <f t="shared" si="30"/>
        <v>35369.564774954109</v>
      </c>
      <c r="V34" s="27">
        <f t="shared" si="30"/>
        <v>37899.137906104239</v>
      </c>
      <c r="W34" s="27">
        <f t="shared" si="30"/>
        <v>40801.772041508673</v>
      </c>
    </row>
    <row r="35" spans="1:33">
      <c r="A35" s="3" t="s">
        <v>9</v>
      </c>
      <c r="B35" s="29">
        <f>B15*B54/100</f>
        <v>4999.4285615478384</v>
      </c>
      <c r="C35" s="27">
        <f t="shared" ref="C35:O35" si="31">C15*C54/100</f>
        <v>5593.7582152269179</v>
      </c>
      <c r="D35" s="27">
        <f t="shared" si="31"/>
        <v>5979.6214606903541</v>
      </c>
      <c r="E35" s="27">
        <f t="shared" si="31"/>
        <v>6406.0388243646485</v>
      </c>
      <c r="F35" s="27">
        <f t="shared" si="31"/>
        <v>6594.4257277910783</v>
      </c>
      <c r="G35" s="27">
        <f t="shared" si="31"/>
        <v>7003.7401251366236</v>
      </c>
      <c r="H35" s="27">
        <f t="shared" si="31"/>
        <v>7474.247178230381</v>
      </c>
      <c r="I35" s="27">
        <f t="shared" si="31"/>
        <v>7795.1943554425334</v>
      </c>
      <c r="J35" s="27">
        <f t="shared" si="31"/>
        <v>8721.429568875581</v>
      </c>
      <c r="K35" s="27">
        <f t="shared" si="31"/>
        <v>9606.2553533613573</v>
      </c>
      <c r="L35" s="27">
        <f t="shared" si="31"/>
        <v>10560.702713491697</v>
      </c>
      <c r="M35" s="27">
        <f t="shared" si="31"/>
        <v>11602.517308193503</v>
      </c>
      <c r="N35" s="27">
        <f t="shared" si="31"/>
        <v>12746.686978524776</v>
      </c>
      <c r="O35" s="27">
        <f t="shared" si="31"/>
        <v>13694.133290510241</v>
      </c>
      <c r="P35" s="27">
        <f t="shared" si="30"/>
        <v>14393.311782432291</v>
      </c>
      <c r="Q35" s="27">
        <f t="shared" si="30"/>
        <v>15705.86963747116</v>
      </c>
      <c r="R35" s="27">
        <f t="shared" si="30"/>
        <v>17353.307790491082</v>
      </c>
      <c r="S35" s="27">
        <f t="shared" si="30"/>
        <v>18708.24402079414</v>
      </c>
      <c r="T35" s="27">
        <f t="shared" si="30"/>
        <v>21229.472192883313</v>
      </c>
      <c r="U35" s="27">
        <f t="shared" si="30"/>
        <v>23191.207873810901</v>
      </c>
      <c r="V35" s="27">
        <f t="shared" si="30"/>
        <v>25016.046626439118</v>
      </c>
      <c r="W35" s="27">
        <f t="shared" si="30"/>
        <v>26941.661284994501</v>
      </c>
    </row>
    <row r="36" spans="1:33">
      <c r="A36" s="3" t="s">
        <v>10</v>
      </c>
      <c r="B36" s="29">
        <f>B16*B55/100</f>
        <v>3861.6736568291958</v>
      </c>
      <c r="C36" s="27">
        <f t="shared" ref="C36:O38" si="32">C16*C55/100</f>
        <v>4359.8615775070275</v>
      </c>
      <c r="D36" s="27">
        <f t="shared" si="32"/>
        <v>5029.8344058233097</v>
      </c>
      <c r="E36" s="27">
        <f t="shared" si="32"/>
        <v>5981.4107087534549</v>
      </c>
      <c r="F36" s="27">
        <f t="shared" si="32"/>
        <v>6773.0282127614346</v>
      </c>
      <c r="G36" s="27">
        <f t="shared" si="32"/>
        <v>7423.2400328512704</v>
      </c>
      <c r="H36" s="27">
        <f t="shared" si="32"/>
        <v>8283.8773111489754</v>
      </c>
      <c r="I36" s="27">
        <f t="shared" si="32"/>
        <v>9580.4864231918036</v>
      </c>
      <c r="J36" s="27">
        <f t="shared" si="32"/>
        <v>10983.217336830732</v>
      </c>
      <c r="K36" s="27">
        <f t="shared" si="32"/>
        <v>12766.892788034331</v>
      </c>
      <c r="L36" s="27">
        <f t="shared" si="32"/>
        <v>15563.632099384635</v>
      </c>
      <c r="M36" s="27">
        <f t="shared" si="32"/>
        <v>17464.272188562616</v>
      </c>
      <c r="N36" s="27">
        <f t="shared" si="32"/>
        <v>20467.426581810618</v>
      </c>
      <c r="O36" s="27">
        <f t="shared" si="32"/>
        <v>23023.158436894653</v>
      </c>
      <c r="P36" s="27">
        <f t="shared" si="30"/>
        <v>23649.179256020976</v>
      </c>
      <c r="Q36" s="27">
        <f t="shared" si="30"/>
        <v>26513.931622527012</v>
      </c>
      <c r="R36" s="27">
        <f t="shared" si="30"/>
        <v>29489.071828806085</v>
      </c>
      <c r="S36" s="27">
        <f t="shared" si="30"/>
        <v>31783.723595879059</v>
      </c>
      <c r="T36" s="27">
        <f t="shared" si="30"/>
        <v>34896.291416291984</v>
      </c>
      <c r="U36" s="27">
        <f t="shared" si="30"/>
        <v>38447.207490930166</v>
      </c>
      <c r="V36" s="27">
        <f t="shared" si="30"/>
        <v>41952.345326392933</v>
      </c>
      <c r="W36" s="27">
        <f t="shared" si="30"/>
        <v>45561.43688015479</v>
      </c>
    </row>
    <row r="37" spans="1:33">
      <c r="A37" s="3" t="s">
        <v>11</v>
      </c>
      <c r="B37" s="29">
        <f t="shared" ref="B37:O38" si="33">B17*B56/100</f>
        <v>3309.2557774531101</v>
      </c>
      <c r="C37" s="27">
        <f t="shared" si="33"/>
        <v>3706.7320552190877</v>
      </c>
      <c r="D37" s="27">
        <f t="shared" si="33"/>
        <v>4256.336208087886</v>
      </c>
      <c r="E37" s="27">
        <f t="shared" si="33"/>
        <v>4662.242732768942</v>
      </c>
      <c r="F37" s="27">
        <f t="shared" si="33"/>
        <v>5219.2918287699649</v>
      </c>
      <c r="G37" s="27">
        <f t="shared" si="33"/>
        <v>6005.1939251416761</v>
      </c>
      <c r="H37" s="27">
        <f t="shared" si="33"/>
        <v>6593.4497190353941</v>
      </c>
      <c r="I37" s="27">
        <f t="shared" si="33"/>
        <v>7527.8773510831525</v>
      </c>
      <c r="J37" s="27">
        <f t="shared" si="33"/>
        <v>8361.536402037993</v>
      </c>
      <c r="K37" s="27">
        <f t="shared" si="33"/>
        <v>9095.5881391492039</v>
      </c>
      <c r="L37" s="27">
        <f t="shared" si="33"/>
        <v>9975.8657298469807</v>
      </c>
      <c r="M37" s="27">
        <f t="shared" si="33"/>
        <v>10878.608503009276</v>
      </c>
      <c r="N37" s="27">
        <f t="shared" si="33"/>
        <v>12267.335774995452</v>
      </c>
      <c r="O37" s="27">
        <f t="shared" si="33"/>
        <v>13268.817282995913</v>
      </c>
      <c r="P37" s="27">
        <f t="shared" si="30"/>
        <v>14058.743313588866</v>
      </c>
      <c r="Q37" s="27">
        <f t="shared" si="30"/>
        <v>14947.7236729755</v>
      </c>
      <c r="R37" s="27">
        <f t="shared" si="30"/>
        <v>16210.225824842497</v>
      </c>
      <c r="S37" s="27">
        <f t="shared" si="30"/>
        <v>17445.120505980918</v>
      </c>
      <c r="T37" s="27">
        <f t="shared" si="30"/>
        <v>18745.704547368678</v>
      </c>
      <c r="U37" s="27">
        <f t="shared" si="30"/>
        <v>20246.980701634639</v>
      </c>
      <c r="V37" s="27">
        <f t="shared" si="30"/>
        <v>21781.598591489583</v>
      </c>
      <c r="W37" s="27">
        <f t="shared" si="30"/>
        <v>23423.026748983844</v>
      </c>
    </row>
    <row r="38" spans="1:33">
      <c r="A38" s="28" t="s">
        <v>12</v>
      </c>
      <c r="B38" s="30">
        <f t="shared" si="33"/>
        <v>10680.384412490341</v>
      </c>
      <c r="C38" s="163">
        <f t="shared" si="32"/>
        <v>13029.190752736537</v>
      </c>
      <c r="D38" s="163">
        <f t="shared" si="32"/>
        <v>14094.6397950108</v>
      </c>
      <c r="E38" s="163">
        <f t="shared" si="32"/>
        <v>15540.751318693319</v>
      </c>
      <c r="F38" s="163">
        <f t="shared" si="32"/>
        <v>15986.53812020562</v>
      </c>
      <c r="G38" s="163">
        <f t="shared" si="32"/>
        <v>17126.29505476727</v>
      </c>
      <c r="H38" s="163">
        <f t="shared" si="32"/>
        <v>18536.089122782898</v>
      </c>
      <c r="I38" s="163">
        <f t="shared" si="32"/>
        <v>20318.327243228825</v>
      </c>
      <c r="J38" s="163">
        <f t="shared" si="32"/>
        <v>22439.376815198117</v>
      </c>
      <c r="K38" s="163">
        <f t="shared" si="32"/>
        <v>24568.013115677721</v>
      </c>
      <c r="L38" s="163">
        <f t="shared" si="32"/>
        <v>26905.237027707772</v>
      </c>
      <c r="M38" s="163">
        <f t="shared" si="32"/>
        <v>29051.374231849277</v>
      </c>
      <c r="N38" s="163">
        <f t="shared" si="32"/>
        <v>32666.851491822981</v>
      </c>
      <c r="O38" s="163">
        <f t="shared" si="32"/>
        <v>38132.38115337216</v>
      </c>
      <c r="P38" s="163">
        <f t="shared" si="30"/>
        <v>44770.254900893087</v>
      </c>
      <c r="Q38" s="163">
        <f t="shared" si="30"/>
        <v>51877.117975665817</v>
      </c>
      <c r="R38" s="163">
        <f t="shared" si="30"/>
        <v>57463.819961725771</v>
      </c>
      <c r="S38" s="163">
        <f t="shared" si="30"/>
        <v>62163.891316247566</v>
      </c>
      <c r="T38" s="163">
        <f t="shared" si="30"/>
        <v>68485.738337184375</v>
      </c>
      <c r="U38" s="163">
        <f t="shared" si="30"/>
        <v>75253.169255541114</v>
      </c>
      <c r="V38" s="163">
        <f t="shared" si="30"/>
        <v>80086.866086853741</v>
      </c>
      <c r="W38" s="163">
        <f t="shared" si="30"/>
        <v>86002.751131000652</v>
      </c>
    </row>
    <row r="39" spans="1:33" ht="25.5" hidden="1">
      <c r="A39" s="5" t="str">
        <f>A21</f>
        <v>SA - Annual Compensation of Employees</v>
      </c>
      <c r="B39" s="131">
        <f>B33+B29+B26</f>
        <v>45918.798532420966</v>
      </c>
      <c r="C39" s="33">
        <f>C33+C29+C26</f>
        <v>51185.955082472923</v>
      </c>
      <c r="D39" s="33">
        <f>D33+D29+D26</f>
        <v>55696.332403424494</v>
      </c>
      <c r="E39" s="33">
        <f>E33+E29+E26</f>
        <v>61565.023608597243</v>
      </c>
      <c r="F39" s="33">
        <f>F33+F29+F26</f>
        <v>65742.019446060571</v>
      </c>
      <c r="G39" s="33">
        <f t="shared" ref="G39:O39" si="34">G33+G29+G26</f>
        <v>71787.928378787765</v>
      </c>
      <c r="H39" s="33">
        <f t="shared" si="34"/>
        <v>77876.431195349738</v>
      </c>
      <c r="I39" s="33">
        <f t="shared" si="34"/>
        <v>85440.866682547348</v>
      </c>
      <c r="J39" s="33">
        <f t="shared" si="34"/>
        <v>94231.854164705859</v>
      </c>
      <c r="K39" s="33">
        <f t="shared" si="34"/>
        <v>103248.38911225248</v>
      </c>
      <c r="L39" s="33">
        <f t="shared" si="34"/>
        <v>113485.68656436352</v>
      </c>
      <c r="M39" s="33">
        <f t="shared" si="34"/>
        <v>125558.06718317108</v>
      </c>
      <c r="N39" s="33">
        <f t="shared" si="34"/>
        <v>143196.36952396535</v>
      </c>
      <c r="O39" s="33">
        <f t="shared" si="34"/>
        <v>162234.76583030022</v>
      </c>
      <c r="P39" s="33">
        <f t="shared" ref="P39:W39" si="35">P33+P29+P26</f>
        <v>176106.26916984603</v>
      </c>
      <c r="Q39" s="33">
        <f t="shared" si="35"/>
        <v>196586.38877612876</v>
      </c>
      <c r="R39" s="33">
        <f t="shared" si="35"/>
        <v>215628.39250819225</v>
      </c>
      <c r="S39" s="33">
        <f t="shared" si="35"/>
        <v>232934.41002795249</v>
      </c>
      <c r="T39" s="33">
        <f t="shared" si="35"/>
        <v>256878.52752086503</v>
      </c>
      <c r="U39" s="33">
        <f t="shared" si="35"/>
        <v>280574.86546771822</v>
      </c>
      <c r="V39" s="33">
        <f t="shared" si="35"/>
        <v>301346.87491357699</v>
      </c>
      <c r="W39" s="33">
        <f t="shared" si="35"/>
        <v>325099.05826419167</v>
      </c>
    </row>
    <row r="40" spans="1:33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5</v>
      </c>
      <c r="U40" s="27">
        <v>6</v>
      </c>
      <c r="V40" s="27">
        <v>7</v>
      </c>
      <c r="W40" s="27">
        <v>8</v>
      </c>
    </row>
    <row r="41" spans="1:33" ht="13.5" thickBot="1">
      <c r="A41" s="70" t="s">
        <v>210</v>
      </c>
      <c r="B41" s="130">
        <f>B40+B39</f>
        <v>45918.798532420966</v>
      </c>
      <c r="C41" s="40">
        <f>C40+C39</f>
        <v>51185.955082472923</v>
      </c>
      <c r="D41" s="40">
        <f>D40+D39</f>
        <v>55696.332403424494</v>
      </c>
      <c r="E41" s="40">
        <f>E40+E39</f>
        <v>61565.023608597243</v>
      </c>
      <c r="F41" s="40">
        <f>F40+F39</f>
        <v>65742.019446060571</v>
      </c>
      <c r="G41" s="40">
        <f t="shared" ref="G41:O41" si="36">G40+G39</f>
        <v>71787.928378787765</v>
      </c>
      <c r="H41" s="40">
        <f t="shared" si="36"/>
        <v>77876.431195349738</v>
      </c>
      <c r="I41" s="40">
        <f t="shared" si="36"/>
        <v>85440.866682547348</v>
      </c>
      <c r="J41" s="40">
        <f t="shared" si="36"/>
        <v>94231.854164705859</v>
      </c>
      <c r="K41" s="40">
        <f t="shared" si="36"/>
        <v>103248.38911225248</v>
      </c>
      <c r="L41" s="40">
        <f t="shared" si="36"/>
        <v>113485.68656436352</v>
      </c>
      <c r="M41" s="40">
        <f>M40+M39</f>
        <v>125558.06718317108</v>
      </c>
      <c r="N41" s="40">
        <f t="shared" si="36"/>
        <v>143196.36952396535</v>
      </c>
      <c r="O41" s="40">
        <f t="shared" si="36"/>
        <v>162234.76583030022</v>
      </c>
      <c r="P41" s="40">
        <f t="shared" ref="P41:W41" si="37">P40+P39</f>
        <v>176107.26916984603</v>
      </c>
      <c r="Q41" s="40">
        <f t="shared" si="37"/>
        <v>196588.38877612876</v>
      </c>
      <c r="R41" s="40">
        <f t="shared" si="37"/>
        <v>215631.39250819225</v>
      </c>
      <c r="S41" s="40">
        <f t="shared" si="37"/>
        <v>232938.41002795249</v>
      </c>
      <c r="T41" s="40">
        <f t="shared" si="37"/>
        <v>256883.52752086503</v>
      </c>
      <c r="U41" s="40">
        <f t="shared" si="37"/>
        <v>280580.86546771822</v>
      </c>
      <c r="V41" s="40">
        <f t="shared" si="37"/>
        <v>301353.87491357699</v>
      </c>
      <c r="W41" s="40">
        <f t="shared" si="37"/>
        <v>325107.05826419167</v>
      </c>
    </row>
    <row r="43" spans="1:33" ht="18">
      <c r="A43" s="211" t="s">
        <v>25</v>
      </c>
      <c r="B43" s="211"/>
      <c r="C43" s="211"/>
      <c r="D43" s="211"/>
      <c r="E43" s="211"/>
      <c r="F43" s="211"/>
      <c r="G43" s="212"/>
      <c r="H43" s="212"/>
      <c r="I43" s="212"/>
      <c r="J43" s="212"/>
      <c r="K43" s="212"/>
      <c r="L43" s="212"/>
      <c r="M43" s="212"/>
      <c r="N43" s="212"/>
      <c r="O43" s="213"/>
      <c r="P43" s="213"/>
      <c r="AD43" s="175"/>
    </row>
    <row r="44" spans="1:33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 t="shared" ref="R44:W44" si="38">R25</f>
        <v>2011</v>
      </c>
      <c r="S44" s="26">
        <f t="shared" si="38"/>
        <v>2012</v>
      </c>
      <c r="T44" s="26">
        <f t="shared" si="38"/>
        <v>2013</v>
      </c>
      <c r="U44" s="26">
        <f t="shared" si="38"/>
        <v>2014</v>
      </c>
      <c r="V44" s="26">
        <f t="shared" si="38"/>
        <v>2015</v>
      </c>
      <c r="W44" s="26">
        <f t="shared" si="38"/>
        <v>2016</v>
      </c>
      <c r="AD44" s="175"/>
      <c r="AE44" s="175"/>
      <c r="AF44" s="175"/>
      <c r="AG44" s="175"/>
    </row>
    <row r="45" spans="1:33" ht="13.5" thickTop="1">
      <c r="A45" s="42" t="s">
        <v>0</v>
      </c>
      <c r="B45" s="51">
        <f>B26/B6*100</f>
        <v>10.040352256265392</v>
      </c>
      <c r="C45" s="51">
        <f>C26/C6*100</f>
        <v>9.6179118091753129</v>
      </c>
      <c r="D45" s="51">
        <f t="shared" ref="D45:Q45" si="39">D26/D6*100</f>
        <v>9.3819974120802794</v>
      </c>
      <c r="E45" s="51">
        <f t="shared" si="39"/>
        <v>10.021634266181238</v>
      </c>
      <c r="F45" s="51">
        <f t="shared" si="39"/>
        <v>9.0550227000826311</v>
      </c>
      <c r="G45" s="51">
        <f t="shared" si="39"/>
        <v>8.9195244654935291</v>
      </c>
      <c r="H45" s="51">
        <f t="shared" si="39"/>
        <v>8.981274515764671</v>
      </c>
      <c r="I45" s="51">
        <f t="shared" si="39"/>
        <v>9.0346573262412644</v>
      </c>
      <c r="J45" s="51">
        <f t="shared" si="39"/>
        <v>9.9204535854193026</v>
      </c>
      <c r="K45" s="51">
        <f t="shared" si="39"/>
        <v>9.4263130410410945</v>
      </c>
      <c r="L45" s="51">
        <f t="shared" si="39"/>
        <v>8.0924675093382845</v>
      </c>
      <c r="M45" s="51">
        <f t="shared" si="39"/>
        <v>7.9608195809686793</v>
      </c>
      <c r="N45" s="51">
        <f t="shared" si="39"/>
        <v>8.0528332249012369</v>
      </c>
      <c r="O45" s="51">
        <f t="shared" si="39"/>
        <v>7.9083735835266831</v>
      </c>
      <c r="P45" s="51">
        <f t="shared" si="39"/>
        <v>7.9614323027404978</v>
      </c>
      <c r="Q45" s="51">
        <f t="shared" si="39"/>
        <v>7.7908771427243453</v>
      </c>
      <c r="R45" s="51">
        <f t="shared" ref="R45:W45" si="40">R26/R6*100</f>
        <v>7.8350173233951672</v>
      </c>
      <c r="S45" s="51">
        <f t="shared" si="40"/>
        <v>7.246771722992448</v>
      </c>
      <c r="T45" s="51">
        <f t="shared" si="40"/>
        <v>7.2648105419668134</v>
      </c>
      <c r="U45" s="51">
        <f t="shared" si="40"/>
        <v>7.4865639974918778</v>
      </c>
      <c r="V45" s="51">
        <f t="shared" si="40"/>
        <v>7.4513989853632872</v>
      </c>
      <c r="W45" s="51">
        <f t="shared" si="40"/>
        <v>7.4523146984539421</v>
      </c>
      <c r="X45" s="193">
        <f>W45+($W45-$U45)</f>
        <v>7.4180653994160064</v>
      </c>
      <c r="Y45" s="193"/>
      <c r="Z45" s="193"/>
      <c r="AA45" s="193"/>
      <c r="AB45" s="193"/>
      <c r="AD45" s="175"/>
      <c r="AE45" s="175"/>
      <c r="AF45" s="175"/>
      <c r="AG45" s="175"/>
    </row>
    <row r="46" spans="1:33">
      <c r="A46" s="43" t="s">
        <v>1</v>
      </c>
      <c r="B46" s="45">
        <v>28.484107532779397</v>
      </c>
      <c r="C46" s="46">
        <v>26.516077459682357</v>
      </c>
      <c r="D46" s="46">
        <v>26.162530967418562</v>
      </c>
      <c r="E46" s="46">
        <v>27.989525729779469</v>
      </c>
      <c r="F46" s="46">
        <v>25.552196136482912</v>
      </c>
      <c r="G46" s="46">
        <v>25.25594346795253</v>
      </c>
      <c r="H46" s="46">
        <v>26.134988897595377</v>
      </c>
      <c r="I46" s="46">
        <v>25.574060242653662</v>
      </c>
      <c r="J46" s="46">
        <v>26.90855269362325</v>
      </c>
      <c r="K46" s="46">
        <v>26.78734537466671</v>
      </c>
      <c r="L46" s="46">
        <v>24.433353419922451</v>
      </c>
      <c r="M46" s="46">
        <v>26.064320754882797</v>
      </c>
      <c r="N46" s="46">
        <v>26.660136563759263</v>
      </c>
      <c r="O46" s="46">
        <v>27.142303040768624</v>
      </c>
      <c r="P46" s="46">
        <v>26.738879556441287</v>
      </c>
      <c r="Q46" s="46">
        <v>27.000807674916345</v>
      </c>
      <c r="R46" s="46">
        <v>29.095245246811928</v>
      </c>
      <c r="S46" s="46">
        <f t="shared" ref="S46:W47" si="41">AVERAGE(M46:R46)</f>
        <v>27.116948806263377</v>
      </c>
      <c r="T46" s="46">
        <f t="shared" si="41"/>
        <v>27.292386814826802</v>
      </c>
      <c r="U46" s="46">
        <f t="shared" si="41"/>
        <v>27.397761856671394</v>
      </c>
      <c r="V46" s="46">
        <f t="shared" si="41"/>
        <v>27.440338325988524</v>
      </c>
      <c r="W46" s="46">
        <f t="shared" si="41"/>
        <v>27.557248120913062</v>
      </c>
      <c r="X46" s="193">
        <f t="shared" ref="X46:X60" si="42">W46+($W46-$U46)</f>
        <v>27.71673438515473</v>
      </c>
      <c r="Y46" s="193"/>
      <c r="Z46" s="193"/>
      <c r="AA46" s="193"/>
      <c r="AB46" s="193"/>
      <c r="AD46" s="175"/>
      <c r="AE46" s="175"/>
      <c r="AF46" s="175"/>
      <c r="AG46" s="175"/>
    </row>
    <row r="47" spans="1:33">
      <c r="A47" s="44" t="s">
        <v>2</v>
      </c>
      <c r="B47" s="45">
        <v>3.6510194297312637</v>
      </c>
      <c r="C47" s="46">
        <v>3.7487715841135687</v>
      </c>
      <c r="D47" s="46">
        <v>3.7268282207674508</v>
      </c>
      <c r="E47" s="46">
        <v>3.6801502569131137</v>
      </c>
      <c r="F47" s="46">
        <v>3.481293918636192</v>
      </c>
      <c r="G47" s="46">
        <v>3.4925792867157011</v>
      </c>
      <c r="H47" s="46">
        <v>3.5233660556917581</v>
      </c>
      <c r="I47" s="46">
        <v>3.5004612763390126</v>
      </c>
      <c r="J47" s="46">
        <v>3.584270745849647</v>
      </c>
      <c r="K47" s="46">
        <v>3.6016846909720264</v>
      </c>
      <c r="L47" s="46">
        <v>3.3420140470312139</v>
      </c>
      <c r="M47" s="46">
        <v>3.2495595729638791</v>
      </c>
      <c r="N47" s="46">
        <v>3.351893414889044</v>
      </c>
      <c r="O47" s="46">
        <v>3.3093611016857505</v>
      </c>
      <c r="P47" s="46">
        <v>3.3935351959871651</v>
      </c>
      <c r="Q47" s="46">
        <v>3.4565864009964233</v>
      </c>
      <c r="R47" s="192">
        <v>3.4511953590677038</v>
      </c>
      <c r="S47" s="46">
        <f t="shared" si="41"/>
        <v>3.3686885075983271</v>
      </c>
      <c r="T47" s="46">
        <f t="shared" si="41"/>
        <v>3.3885433300374026</v>
      </c>
      <c r="U47" s="46">
        <f t="shared" si="41"/>
        <v>3.3946516492287961</v>
      </c>
      <c r="V47" s="46">
        <f t="shared" si="41"/>
        <v>3.4088667404859692</v>
      </c>
      <c r="W47" s="46">
        <f t="shared" si="41"/>
        <v>3.4114219979024369</v>
      </c>
      <c r="X47" s="193">
        <f t="shared" si="42"/>
        <v>3.4281923465760777</v>
      </c>
      <c r="Y47" s="193"/>
      <c r="Z47" s="193"/>
      <c r="AA47" s="193"/>
      <c r="AB47" s="193"/>
      <c r="AD47" s="175"/>
      <c r="AE47" s="175"/>
      <c r="AF47" s="175"/>
      <c r="AG47" s="175"/>
    </row>
    <row r="48" spans="1:33">
      <c r="A48" s="42" t="s">
        <v>3</v>
      </c>
      <c r="B48" s="49">
        <f>B29/B9*100</f>
        <v>20.661359275887477</v>
      </c>
      <c r="C48" s="186">
        <f t="shared" ref="C48:T48" si="43">C29/C9*100</f>
        <v>20.514709969216526</v>
      </c>
      <c r="D48" s="186">
        <f t="shared" si="43"/>
        <v>20.567992986955822</v>
      </c>
      <c r="E48" s="186">
        <f t="shared" si="43"/>
        <v>20.352101272402738</v>
      </c>
      <c r="F48" s="186">
        <f t="shared" si="43"/>
        <v>20.354471511324267</v>
      </c>
      <c r="G48" s="186">
        <f t="shared" si="43"/>
        <v>20.455767184996287</v>
      </c>
      <c r="H48" s="186">
        <f t="shared" si="43"/>
        <v>20.952426514032709</v>
      </c>
      <c r="I48" s="186">
        <f t="shared" si="43"/>
        <v>20.244877571579423</v>
      </c>
      <c r="J48" s="186">
        <f t="shared" si="43"/>
        <v>20.25988535550902</v>
      </c>
      <c r="K48" s="186">
        <f t="shared" si="43"/>
        <v>20.258102790731218</v>
      </c>
      <c r="L48" s="186">
        <f t="shared" si="43"/>
        <v>20.286490880786076</v>
      </c>
      <c r="M48" s="186">
        <f t="shared" si="43"/>
        <v>20.155411701660871</v>
      </c>
      <c r="N48" s="186">
        <f t="shared" si="43"/>
        <v>20.128897431342715</v>
      </c>
      <c r="O48" s="186">
        <f t="shared" si="43"/>
        <v>20.110649224496342</v>
      </c>
      <c r="P48" s="186">
        <f t="shared" si="43"/>
        <v>20.10364108046592</v>
      </c>
      <c r="Q48" s="186">
        <f t="shared" si="43"/>
        <v>20.189659904585355</v>
      </c>
      <c r="R48" s="134">
        <f>R29/R9*100</f>
        <v>20.121248703469288</v>
      </c>
      <c r="S48" s="186">
        <f t="shared" si="43"/>
        <v>20.066336380400134</v>
      </c>
      <c r="T48" s="186">
        <f t="shared" si="43"/>
        <v>20.064782204990728</v>
      </c>
      <c r="U48" s="186">
        <f>U29/U9*100</f>
        <v>20.072014676145486</v>
      </c>
      <c r="V48" s="186">
        <f>V29/V9*100</f>
        <v>20.072067591887695</v>
      </c>
      <c r="W48" s="186">
        <f>W29/W9*100</f>
        <v>20.079950236056117</v>
      </c>
      <c r="X48" s="193">
        <f t="shared" si="42"/>
        <v>20.087885795966749</v>
      </c>
      <c r="Y48" s="193"/>
      <c r="Z48" s="193"/>
      <c r="AA48" s="193"/>
      <c r="AB48" s="193"/>
      <c r="AD48" s="175"/>
      <c r="AE48" s="175"/>
      <c r="AF48" s="175"/>
      <c r="AG48" s="175"/>
    </row>
    <row r="49" spans="1:33">
      <c r="A49" s="43" t="s">
        <v>4</v>
      </c>
      <c r="B49" s="45">
        <v>20.531588336186381</v>
      </c>
      <c r="C49" s="46">
        <v>20.602049043984341</v>
      </c>
      <c r="D49" s="46">
        <v>20.592215651305096</v>
      </c>
      <c r="E49" s="46">
        <v>20.540598383398041</v>
      </c>
      <c r="F49" s="46">
        <v>20.753177582502737</v>
      </c>
      <c r="G49" s="46">
        <v>20.858719662864704</v>
      </c>
      <c r="H49" s="46">
        <v>20.820556909152742</v>
      </c>
      <c r="I49" s="46">
        <v>20.789988814872796</v>
      </c>
      <c r="J49" s="46">
        <v>20.917481174141191</v>
      </c>
      <c r="K49" s="46">
        <v>20.877355942705456</v>
      </c>
      <c r="L49" s="46">
        <v>20.870401581980339</v>
      </c>
      <c r="M49" s="46">
        <v>20.791574322577706</v>
      </c>
      <c r="N49" s="46">
        <v>20.805720767731621</v>
      </c>
      <c r="O49" s="46">
        <v>20.789956098592342</v>
      </c>
      <c r="P49" s="46">
        <v>20.841308027542343</v>
      </c>
      <c r="Q49" s="46">
        <v>20.921560031461649</v>
      </c>
      <c r="R49" s="46">
        <v>20.894469947704593</v>
      </c>
      <c r="S49" s="46">
        <f t="shared" ref="S49:W51" si="44">AVERAGE(M49:R49)</f>
        <v>20.840764865935043</v>
      </c>
      <c r="T49" s="46">
        <f t="shared" si="44"/>
        <v>20.848963289827932</v>
      </c>
      <c r="U49" s="46">
        <f t="shared" si="44"/>
        <v>20.856170376843984</v>
      </c>
      <c r="V49" s="46">
        <f t="shared" si="44"/>
        <v>20.867206089885926</v>
      </c>
      <c r="W49" s="46">
        <f t="shared" si="44"/>
        <v>20.871522433609858</v>
      </c>
      <c r="X49" s="193">
        <f t="shared" si="42"/>
        <v>20.886874490375732</v>
      </c>
      <c r="Y49" s="193"/>
      <c r="Z49" s="193"/>
      <c r="AA49" s="193"/>
      <c r="AB49" s="193"/>
      <c r="AD49" s="198"/>
      <c r="AE49" s="175"/>
      <c r="AF49" s="175"/>
      <c r="AG49" s="175"/>
    </row>
    <row r="50" spans="1:33">
      <c r="A50" s="43" t="s">
        <v>5</v>
      </c>
      <c r="B50" s="45">
        <v>15.649942127085273</v>
      </c>
      <c r="C50" s="46">
        <v>15.492885621600475</v>
      </c>
      <c r="D50" s="46">
        <v>15.424887777944093</v>
      </c>
      <c r="E50" s="46">
        <v>15.45590894059257</v>
      </c>
      <c r="F50" s="46">
        <v>15.506313141537051</v>
      </c>
      <c r="G50" s="46">
        <v>15.735791467394266</v>
      </c>
      <c r="H50" s="46">
        <v>16.132189023375389</v>
      </c>
      <c r="I50" s="46">
        <v>16.218726121431651</v>
      </c>
      <c r="J50" s="46">
        <v>15.917854721694782</v>
      </c>
      <c r="K50" s="46">
        <v>16.072764347061486</v>
      </c>
      <c r="L50" s="46">
        <v>16.250490786063239</v>
      </c>
      <c r="M50" s="46">
        <v>16.293038143557446</v>
      </c>
      <c r="N50" s="46">
        <v>16.28017748892449</v>
      </c>
      <c r="O50" s="46">
        <v>16.120777942002174</v>
      </c>
      <c r="P50" s="46">
        <v>15.707338890023109</v>
      </c>
      <c r="Q50" s="46">
        <v>15.519517652476612</v>
      </c>
      <c r="R50" s="46">
        <v>15.462636449526284</v>
      </c>
      <c r="S50" s="46">
        <f t="shared" si="44"/>
        <v>15.897247761085019</v>
      </c>
      <c r="T50" s="46">
        <f t="shared" si="44"/>
        <v>15.831282697339617</v>
      </c>
      <c r="U50" s="46">
        <f t="shared" si="44"/>
        <v>15.756466898742138</v>
      </c>
      <c r="V50" s="46">
        <f t="shared" si="44"/>
        <v>15.695748391532129</v>
      </c>
      <c r="W50" s="46">
        <f t="shared" si="44"/>
        <v>15.693816641783634</v>
      </c>
      <c r="X50" s="193">
        <f t="shared" si="42"/>
        <v>15.63116638482513</v>
      </c>
      <c r="Y50" s="193"/>
      <c r="Z50" s="193"/>
      <c r="AA50" s="193"/>
      <c r="AB50" s="193"/>
      <c r="AD50" s="175"/>
      <c r="AE50" s="175"/>
      <c r="AF50" s="175"/>
      <c r="AG50" s="175"/>
    </row>
    <row r="51" spans="1:33">
      <c r="A51" s="44" t="s">
        <v>6</v>
      </c>
      <c r="B51" s="45">
        <v>23.584052232891121</v>
      </c>
      <c r="C51" s="46">
        <v>22.71794372560375</v>
      </c>
      <c r="D51" s="46">
        <v>23.217907618418039</v>
      </c>
      <c r="E51" s="46">
        <v>21.895444354414664</v>
      </c>
      <c r="F51" s="46">
        <v>20.93226054530512</v>
      </c>
      <c r="G51" s="46">
        <v>20.83748692574768</v>
      </c>
      <c r="H51" s="46">
        <v>24.864222834197221</v>
      </c>
      <c r="I51" s="46">
        <v>19.163256896753627</v>
      </c>
      <c r="J51" s="46">
        <v>18.845882664446421</v>
      </c>
      <c r="K51" s="46">
        <v>18.966101385498813</v>
      </c>
      <c r="L51" s="46">
        <v>19.260466429774436</v>
      </c>
      <c r="M51" s="46">
        <v>18.796395606272803</v>
      </c>
      <c r="N51" s="46">
        <v>18.734172381050701</v>
      </c>
      <c r="O51" s="46">
        <v>18.77961275590043</v>
      </c>
      <c r="P51" s="46">
        <v>18.944957299638492</v>
      </c>
      <c r="Q51" s="46">
        <v>19.120065992047095</v>
      </c>
      <c r="R51" s="192">
        <v>19.134846934375805</v>
      </c>
      <c r="S51" s="46">
        <f t="shared" si="44"/>
        <v>18.918341828214221</v>
      </c>
      <c r="T51" s="46">
        <f t="shared" si="44"/>
        <v>18.938666198537788</v>
      </c>
      <c r="U51" s="46">
        <f t="shared" si="44"/>
        <v>18.972748501452305</v>
      </c>
      <c r="V51" s="46">
        <f t="shared" si="44"/>
        <v>19.004937792377618</v>
      </c>
      <c r="W51" s="46">
        <f t="shared" si="44"/>
        <v>19.014934541167474</v>
      </c>
      <c r="X51" s="193">
        <f t="shared" si="42"/>
        <v>19.057120580882643</v>
      </c>
      <c r="Y51" s="193"/>
      <c r="Z51" s="193"/>
      <c r="AA51" s="193"/>
      <c r="AB51" s="193"/>
      <c r="AD51" s="175"/>
      <c r="AE51" s="175"/>
      <c r="AF51" s="175"/>
      <c r="AG51" s="175"/>
    </row>
    <row r="52" spans="1:33">
      <c r="A52" s="42" t="s">
        <v>7</v>
      </c>
      <c r="B52" s="49">
        <f>B33/B13*100</f>
        <v>15.872610960570203</v>
      </c>
      <c r="C52" s="186">
        <f t="shared" ref="C52:Q52" si="45">C33/C13*100</f>
        <v>15.890538050203926</v>
      </c>
      <c r="D52" s="186">
        <f t="shared" si="45"/>
        <v>15.604762084259566</v>
      </c>
      <c r="E52" s="186">
        <f t="shared" si="45"/>
        <v>15.727330196131053</v>
      </c>
      <c r="F52" s="186">
        <f t="shared" si="45"/>
        <v>15.510288955156074</v>
      </c>
      <c r="G52" s="186">
        <f t="shared" si="45"/>
        <v>15.454027906384137</v>
      </c>
      <c r="H52" s="186">
        <f t="shared" si="45"/>
        <v>15.608716320634302</v>
      </c>
      <c r="I52" s="186">
        <f t="shared" si="45"/>
        <v>15.513104463101914</v>
      </c>
      <c r="J52" s="186">
        <f t="shared" si="45"/>
        <v>15.527324581347699</v>
      </c>
      <c r="K52" s="186">
        <f t="shared" si="45"/>
        <v>15.469312499222166</v>
      </c>
      <c r="L52" s="186">
        <f t="shared" si="45"/>
        <v>15.57261105028765</v>
      </c>
      <c r="M52" s="186">
        <f t="shared" si="45"/>
        <v>15.516774035256494</v>
      </c>
      <c r="N52" s="186">
        <f t="shared" si="45"/>
        <v>15.520361921609982</v>
      </c>
      <c r="O52" s="186">
        <f t="shared" si="45"/>
        <v>15.479949449225233</v>
      </c>
      <c r="P52" s="186">
        <f t="shared" si="45"/>
        <v>15.546881785980759</v>
      </c>
      <c r="Q52" s="186">
        <f t="shared" si="45"/>
        <v>15.571407263472855</v>
      </c>
      <c r="R52" s="134">
        <f t="shared" ref="R52:U52" si="46">R33/R13*100</f>
        <v>15.545343704798672</v>
      </c>
      <c r="S52" s="186">
        <f t="shared" si="46"/>
        <v>15.481897300401521</v>
      </c>
      <c r="T52" s="186">
        <f t="shared" si="46"/>
        <v>15.509800069514718</v>
      </c>
      <c r="U52" s="186">
        <f t="shared" si="46"/>
        <v>15.512851761973675</v>
      </c>
      <c r="V52" s="186">
        <f>V33/V13*100</f>
        <v>15.521687502845868</v>
      </c>
      <c r="W52" s="186">
        <f>W33/W13*100</f>
        <v>15.519255518725577</v>
      </c>
      <c r="X52" s="193">
        <f t="shared" si="42"/>
        <v>15.52565927547748</v>
      </c>
      <c r="Y52" s="193"/>
      <c r="Z52" s="193"/>
      <c r="AA52" s="193"/>
      <c r="AB52" s="193"/>
      <c r="AD52" s="175"/>
      <c r="AE52" s="175"/>
      <c r="AF52" s="175"/>
      <c r="AG52" s="175"/>
    </row>
    <row r="53" spans="1:33">
      <c r="A53" s="43" t="s">
        <v>8</v>
      </c>
      <c r="B53" s="45">
        <v>15.423484412363431</v>
      </c>
      <c r="C53" s="46">
        <v>15.207383527047059</v>
      </c>
      <c r="D53" s="46">
        <v>15.23074326328547</v>
      </c>
      <c r="E53" s="46">
        <v>15.167734032575819</v>
      </c>
      <c r="F53" s="46">
        <v>15.126970968071237</v>
      </c>
      <c r="G53" s="46">
        <v>15.182907083725484</v>
      </c>
      <c r="H53" s="46">
        <v>16.063728419991687</v>
      </c>
      <c r="I53" s="46">
        <v>16.087175530191978</v>
      </c>
      <c r="J53" s="46">
        <v>16.213031082039596</v>
      </c>
      <c r="K53" s="46">
        <v>16.219025064576609</v>
      </c>
      <c r="L53" s="46">
        <v>16.131429534533993</v>
      </c>
      <c r="M53" s="46">
        <v>16.198448668477859</v>
      </c>
      <c r="N53" s="46">
        <v>16.273967919977871</v>
      </c>
      <c r="O53" s="46">
        <v>16.227608164993359</v>
      </c>
      <c r="P53" s="46">
        <v>16.444858434972158</v>
      </c>
      <c r="Q53" s="46">
        <v>16.457493695431307</v>
      </c>
      <c r="R53" s="46">
        <v>16.60343022655945</v>
      </c>
      <c r="S53" s="46">
        <f t="shared" ref="S53:W57" si="47">AVERAGE(M53:R53)</f>
        <v>16.367634518402003</v>
      </c>
      <c r="T53" s="46">
        <f t="shared" si="47"/>
        <v>16.395832160056028</v>
      </c>
      <c r="U53" s="46">
        <f t="shared" si="47"/>
        <v>16.416142866735719</v>
      </c>
      <c r="V53" s="46">
        <f t="shared" si="47"/>
        <v>16.447565317026108</v>
      </c>
      <c r="W53" s="46">
        <f t="shared" si="47"/>
        <v>16.448016464035103</v>
      </c>
      <c r="X53" s="193">
        <f t="shared" si="42"/>
        <v>16.479890061334487</v>
      </c>
      <c r="Y53" s="193"/>
      <c r="Z53" s="193"/>
      <c r="AA53" s="193"/>
      <c r="AB53" s="193"/>
      <c r="AD53" s="175"/>
      <c r="AE53" s="175"/>
      <c r="AF53" s="175"/>
      <c r="AG53" s="175"/>
    </row>
    <row r="54" spans="1:33">
      <c r="A54" s="43" t="s">
        <v>9</v>
      </c>
      <c r="B54" s="45">
        <v>22.18834344452447</v>
      </c>
      <c r="C54" s="46">
        <v>21.867724716744018</v>
      </c>
      <c r="D54" s="46">
        <v>21.470903499104242</v>
      </c>
      <c r="E54" s="46">
        <v>21.314974164605811</v>
      </c>
      <c r="F54" s="46">
        <v>20.990800188194232</v>
      </c>
      <c r="G54" s="46">
        <v>20.621754933959668</v>
      </c>
      <c r="H54" s="46">
        <v>20.421253891670744</v>
      </c>
      <c r="I54" s="46">
        <v>20.487790042689586</v>
      </c>
      <c r="J54" s="46">
        <v>20.611702240152155</v>
      </c>
      <c r="K54" s="46">
        <v>20.531451127129515</v>
      </c>
      <c r="L54" s="46">
        <v>20.652591597715258</v>
      </c>
      <c r="M54" s="46">
        <v>20.669164723771917</v>
      </c>
      <c r="N54" s="46">
        <v>20.82145572212022</v>
      </c>
      <c r="O54" s="46">
        <v>20.86629684054099</v>
      </c>
      <c r="P54" s="46">
        <v>20.927811711108951</v>
      </c>
      <c r="Q54" s="46">
        <v>21.035679838033779</v>
      </c>
      <c r="R54" s="46">
        <v>20.985981122857762</v>
      </c>
      <c r="S54" s="46">
        <f t="shared" si="47"/>
        <v>20.884398326405602</v>
      </c>
      <c r="T54" s="46">
        <f t="shared" si="47"/>
        <v>20.920270593511219</v>
      </c>
      <c r="U54" s="46">
        <f t="shared" si="47"/>
        <v>20.93673973874305</v>
      </c>
      <c r="V54" s="46">
        <f t="shared" si="47"/>
        <v>20.94848022177673</v>
      </c>
      <c r="W54" s="46">
        <f t="shared" si="47"/>
        <v>20.951924973554689</v>
      </c>
      <c r="X54" s="193">
        <f t="shared" si="42"/>
        <v>20.967110208366329</v>
      </c>
      <c r="Y54" s="193"/>
      <c r="Z54" s="193"/>
      <c r="AA54" s="193"/>
      <c r="AB54" s="193"/>
      <c r="AD54" s="175"/>
      <c r="AE54" s="175"/>
      <c r="AF54" s="175"/>
      <c r="AG54" s="175"/>
    </row>
    <row r="55" spans="1:33">
      <c r="A55" s="43" t="s">
        <v>10</v>
      </c>
      <c r="B55" s="45">
        <v>13.60419158464318</v>
      </c>
      <c r="C55" s="46">
        <v>13.62559651992459</v>
      </c>
      <c r="D55" s="46">
        <v>13.553629436552544</v>
      </c>
      <c r="E55" s="46">
        <v>13.663783593618373</v>
      </c>
      <c r="F55" s="46">
        <v>13.797944987378422</v>
      </c>
      <c r="G55" s="46">
        <v>13.475835914915004</v>
      </c>
      <c r="H55" s="46">
        <v>13.051384603733796</v>
      </c>
      <c r="I55" s="46">
        <v>12.901069560633097</v>
      </c>
      <c r="J55" s="46">
        <v>13.00561351621465</v>
      </c>
      <c r="K55" s="46">
        <v>13.026332607491685</v>
      </c>
      <c r="L55" s="46">
        <v>13.635084668633443</v>
      </c>
      <c r="M55" s="46">
        <v>13.388254349515757</v>
      </c>
      <c r="N55" s="46">
        <v>13.396457455027061</v>
      </c>
      <c r="O55" s="46">
        <v>13.429065947180405</v>
      </c>
      <c r="P55" s="46">
        <v>13.507346187763424</v>
      </c>
      <c r="Q55" s="46">
        <v>13.506980011272155</v>
      </c>
      <c r="R55" s="46">
        <v>13.511602212511379</v>
      </c>
      <c r="S55" s="46">
        <f t="shared" si="47"/>
        <v>13.456617693878362</v>
      </c>
      <c r="T55" s="46">
        <f t="shared" si="47"/>
        <v>13.468011584605463</v>
      </c>
      <c r="U55" s="46">
        <f t="shared" si="47"/>
        <v>13.479937272868531</v>
      </c>
      <c r="V55" s="46">
        <f t="shared" si="47"/>
        <v>13.488415827149886</v>
      </c>
      <c r="W55" s="46">
        <f t="shared" si="47"/>
        <v>13.485260767047629</v>
      </c>
      <c r="X55" s="193">
        <f t="shared" si="42"/>
        <v>13.490584261226727</v>
      </c>
      <c r="Y55" s="193"/>
      <c r="Z55" s="193"/>
      <c r="AA55" s="193"/>
      <c r="AB55" s="193"/>
      <c r="AD55" s="175"/>
      <c r="AE55" s="175"/>
      <c r="AF55" s="175"/>
      <c r="AG55" s="175"/>
    </row>
    <row r="56" spans="1:33">
      <c r="A56" s="43" t="s">
        <v>11</v>
      </c>
      <c r="B56" s="45">
        <v>16.535269075572423</v>
      </c>
      <c r="C56" s="46">
        <v>16.533573654548618</v>
      </c>
      <c r="D56" s="46">
        <v>16.527701036506965</v>
      </c>
      <c r="E56" s="46">
        <v>16.528261954543076</v>
      </c>
      <c r="F56" s="46">
        <v>16.494045782506035</v>
      </c>
      <c r="G56" s="46">
        <v>16.476538480913781</v>
      </c>
      <c r="H56" s="46">
        <v>16.480987068717546</v>
      </c>
      <c r="I56" s="46">
        <v>16.472379324033156</v>
      </c>
      <c r="J56" s="46">
        <v>16.465875823709641</v>
      </c>
      <c r="K56" s="46">
        <v>16.465285094674613</v>
      </c>
      <c r="L56" s="46">
        <v>16.390690123469071</v>
      </c>
      <c r="M56" s="46">
        <v>16.419301944018226</v>
      </c>
      <c r="N56" s="46">
        <v>16.403251644686776</v>
      </c>
      <c r="O56" s="46">
        <v>16.372564296726321</v>
      </c>
      <c r="P56" s="46">
        <v>16.491968319438879</v>
      </c>
      <c r="Q56" s="46">
        <v>16.530521064943876</v>
      </c>
      <c r="R56" s="46">
        <v>16.574025688709675</v>
      </c>
      <c r="S56" s="46">
        <f t="shared" si="47"/>
        <v>16.465272159753962</v>
      </c>
      <c r="T56" s="46">
        <f t="shared" si="47"/>
        <v>16.472933862376582</v>
      </c>
      <c r="U56" s="46">
        <f t="shared" si="47"/>
        <v>16.484547565324885</v>
      </c>
      <c r="V56" s="46">
        <f t="shared" si="47"/>
        <v>16.503211443424643</v>
      </c>
      <c r="W56" s="46">
        <f t="shared" si="47"/>
        <v>16.505085297422273</v>
      </c>
      <c r="X56" s="193">
        <f t="shared" si="42"/>
        <v>16.525623029519661</v>
      </c>
      <c r="Y56" s="193"/>
      <c r="Z56" s="193"/>
      <c r="AA56" s="193"/>
      <c r="AB56" s="193"/>
      <c r="AD56" s="175"/>
      <c r="AE56" s="175"/>
      <c r="AF56" s="175"/>
      <c r="AG56" s="175"/>
    </row>
    <row r="57" spans="1:33">
      <c r="A57" s="44" t="s">
        <v>12</v>
      </c>
      <c r="B57" s="47">
        <v>14.829541956499273</v>
      </c>
      <c r="C57" s="48">
        <v>15.099043072303225</v>
      </c>
      <c r="D57" s="48">
        <v>14.618569319418768</v>
      </c>
      <c r="E57" s="48">
        <v>15.011302673402415</v>
      </c>
      <c r="F57" s="48">
        <v>14.613190478990127</v>
      </c>
      <c r="G57" s="48">
        <v>14.707373358495515</v>
      </c>
      <c r="H57" s="48">
        <v>14.984227771763967</v>
      </c>
      <c r="I57" s="48">
        <v>14.939507105106339</v>
      </c>
      <c r="J57" s="48">
        <v>14.856677292088873</v>
      </c>
      <c r="K57" s="48">
        <v>14.774464098623296</v>
      </c>
      <c r="L57" s="48">
        <v>14.802210011667688</v>
      </c>
      <c r="M57" s="48">
        <v>14.790435918872454</v>
      </c>
      <c r="N57" s="48">
        <v>14.831243271189104</v>
      </c>
      <c r="O57" s="48">
        <v>14.823371164987526</v>
      </c>
      <c r="P57" s="48">
        <v>14.837164914925594</v>
      </c>
      <c r="Q57" s="46">
        <v>14.936145861716604</v>
      </c>
      <c r="R57" s="46">
        <v>14.824858484829335</v>
      </c>
      <c r="S57" s="46">
        <f t="shared" si="47"/>
        <v>14.840536602753437</v>
      </c>
      <c r="T57" s="46">
        <f t="shared" si="47"/>
        <v>14.848886716733601</v>
      </c>
      <c r="U57" s="46">
        <f t="shared" si="47"/>
        <v>14.851827290991016</v>
      </c>
      <c r="V57" s="46">
        <f t="shared" si="47"/>
        <v>14.856569978658264</v>
      </c>
      <c r="W57" s="46">
        <f t="shared" si="47"/>
        <v>14.859804155947041</v>
      </c>
      <c r="X57" s="193">
        <f t="shared" si="42"/>
        <v>14.867781020903065</v>
      </c>
      <c r="Y57" s="193"/>
      <c r="Z57" s="193"/>
      <c r="AA57" s="193"/>
      <c r="AB57" s="193"/>
      <c r="AD57" s="175"/>
      <c r="AE57" s="175"/>
      <c r="AF57" s="175"/>
      <c r="AG57" s="175"/>
    </row>
    <row r="58" spans="1:33" hidden="1">
      <c r="A58" s="42" t="s">
        <v>13</v>
      </c>
      <c r="B58" s="49">
        <f t="shared" ref="B58:F59" si="48">B39/B19*100</f>
        <v>16.6064568835369</v>
      </c>
      <c r="C58" s="50">
        <f t="shared" si="48"/>
        <v>16.509500607254381</v>
      </c>
      <c r="D58" s="50">
        <f t="shared" si="48"/>
        <v>16.27264330261017</v>
      </c>
      <c r="E58" s="50">
        <f t="shared" si="48"/>
        <v>16.372097446600641</v>
      </c>
      <c r="F58" s="50">
        <f t="shared" si="48"/>
        <v>16.102807788135507</v>
      </c>
      <c r="G58" s="50">
        <f t="shared" ref="G58:N59" si="49">G39/G19*100</f>
        <v>16.07172754443679</v>
      </c>
      <c r="H58" s="50">
        <f t="shared" si="49"/>
        <v>16.269620326420821</v>
      </c>
      <c r="I58" s="50">
        <f t="shared" si="49"/>
        <v>16.050351940622917</v>
      </c>
      <c r="J58" s="50">
        <f t="shared" si="49"/>
        <v>16.118215952414928</v>
      </c>
      <c r="K58" s="50">
        <f t="shared" si="49"/>
        <v>16.034715978205043</v>
      </c>
      <c r="L58" s="50">
        <f t="shared" si="49"/>
        <v>16.022576889521613</v>
      </c>
      <c r="M58" s="50">
        <f t="shared" si="49"/>
        <v>15.9300582441626</v>
      </c>
      <c r="N58" s="50">
        <f t="shared" si="49"/>
        <v>15.950759114148733</v>
      </c>
      <c r="O58" s="134">
        <f t="shared" ref="O58:Q59" si="50">O39/O19*100</f>
        <v>15.89390602189123</v>
      </c>
      <c r="P58" s="134">
        <f t="shared" si="50"/>
        <v>15.920036273003571</v>
      </c>
      <c r="Q58" s="50">
        <f t="shared" si="50"/>
        <v>15.92171648766012</v>
      </c>
      <c r="R58" s="50">
        <f t="shared" ref="R58:W60" si="51">R39/R19*100</f>
        <v>15.862283522919471</v>
      </c>
      <c r="S58" s="50">
        <f t="shared" si="51"/>
        <v>15.739173063972583</v>
      </c>
      <c r="T58" s="50">
        <f t="shared" si="51"/>
        <v>15.774419080774052</v>
      </c>
      <c r="U58" s="50">
        <f t="shared" si="51"/>
        <v>15.828284703786446</v>
      </c>
      <c r="V58" s="50">
        <f t="shared" si="51"/>
        <v>15.831739718644291</v>
      </c>
      <c r="W58" s="50">
        <f t="shared" si="51"/>
        <v>15.848216364327305</v>
      </c>
      <c r="X58" s="193">
        <f t="shared" si="42"/>
        <v>15.868148024868164</v>
      </c>
      <c r="Y58" s="193"/>
      <c r="Z58" s="193"/>
      <c r="AA58" s="193"/>
      <c r="AB58" s="193"/>
      <c r="AD58" s="175"/>
      <c r="AE58" s="175"/>
      <c r="AF58" s="175"/>
      <c r="AG58" s="175"/>
    </row>
    <row r="59" spans="1:33" hidden="1">
      <c r="A59" s="43" t="s">
        <v>14</v>
      </c>
      <c r="B59" s="45" t="e">
        <f t="shared" si="48"/>
        <v>#DIV/0!</v>
      </c>
      <c r="C59" s="46" t="e">
        <f t="shared" si="48"/>
        <v>#DIV/0!</v>
      </c>
      <c r="D59" s="46" t="e">
        <f t="shared" si="48"/>
        <v>#DIV/0!</v>
      </c>
      <c r="E59" s="46" t="e">
        <f t="shared" si="48"/>
        <v>#DIV/0!</v>
      </c>
      <c r="F59" s="46" t="e">
        <f t="shared" si="48"/>
        <v>#DIV/0!</v>
      </c>
      <c r="G59" s="46" t="e">
        <f t="shared" si="49"/>
        <v>#DIV/0!</v>
      </c>
      <c r="H59" s="46" t="e">
        <f t="shared" si="49"/>
        <v>#DIV/0!</v>
      </c>
      <c r="I59" s="46" t="e">
        <f t="shared" si="49"/>
        <v>#DIV/0!</v>
      </c>
      <c r="J59" s="46" t="e">
        <f t="shared" si="49"/>
        <v>#DIV/0!</v>
      </c>
      <c r="K59" s="46" t="e">
        <f t="shared" si="49"/>
        <v>#DIV/0!</v>
      </c>
      <c r="L59" s="46" t="e">
        <f t="shared" si="49"/>
        <v>#DIV/0!</v>
      </c>
      <c r="M59" s="46" t="e">
        <f t="shared" si="49"/>
        <v>#DIV/0!</v>
      </c>
      <c r="N59" s="46" t="e">
        <f t="shared" si="49"/>
        <v>#DIV/0!</v>
      </c>
      <c r="O59" s="46" t="e">
        <f t="shared" si="50"/>
        <v>#DIV/0!</v>
      </c>
      <c r="P59" s="46" t="e">
        <f t="shared" si="50"/>
        <v>#DIV/0!</v>
      </c>
      <c r="Q59" s="46" t="e">
        <f t="shared" si="50"/>
        <v>#DIV/0!</v>
      </c>
      <c r="R59" s="46" t="e">
        <f t="shared" si="51"/>
        <v>#DIV/0!</v>
      </c>
      <c r="S59" s="46" t="e">
        <f t="shared" si="51"/>
        <v>#DIV/0!</v>
      </c>
      <c r="T59" s="46">
        <f t="shared" si="51"/>
        <v>500</v>
      </c>
      <c r="U59" s="46">
        <f t="shared" si="51"/>
        <v>300</v>
      </c>
      <c r="V59" s="46">
        <f t="shared" si="51"/>
        <v>233.33333333333334</v>
      </c>
      <c r="W59" s="46">
        <f t="shared" si="51"/>
        <v>200</v>
      </c>
      <c r="X59" s="193">
        <f t="shared" si="42"/>
        <v>100</v>
      </c>
      <c r="Y59" s="193"/>
      <c r="Z59" s="193"/>
      <c r="AA59" s="193"/>
      <c r="AB59" s="193"/>
      <c r="AD59" s="175"/>
      <c r="AE59" s="175"/>
      <c r="AF59" s="175"/>
      <c r="AG59" s="175"/>
    </row>
    <row r="60" spans="1:33" ht="13.5" thickBot="1">
      <c r="A60" s="71" t="str">
        <f>A41</f>
        <v>KZN - Annual Compensation of Employees</v>
      </c>
      <c r="B60" s="187">
        <f>B41/B21*100</f>
        <v>16.6064568835369</v>
      </c>
      <c r="C60" s="188">
        <f t="shared" ref="C60:Q60" si="52">C41/C21*100</f>
        <v>16.509500607254381</v>
      </c>
      <c r="D60" s="188">
        <f t="shared" si="52"/>
        <v>16.27264330261017</v>
      </c>
      <c r="E60" s="188">
        <f t="shared" si="52"/>
        <v>16.372097446600641</v>
      </c>
      <c r="F60" s="188">
        <f t="shared" si="52"/>
        <v>16.102807788135507</v>
      </c>
      <c r="G60" s="188">
        <f t="shared" si="52"/>
        <v>16.07172754443679</v>
      </c>
      <c r="H60" s="188">
        <f t="shared" si="52"/>
        <v>16.269620326420821</v>
      </c>
      <c r="I60" s="188">
        <f t="shared" si="52"/>
        <v>16.050351940622917</v>
      </c>
      <c r="J60" s="188">
        <f t="shared" si="52"/>
        <v>16.118215952414928</v>
      </c>
      <c r="K60" s="188">
        <f t="shared" si="52"/>
        <v>16.034715978205043</v>
      </c>
      <c r="L60" s="188">
        <f t="shared" si="52"/>
        <v>16.022576889521613</v>
      </c>
      <c r="M60" s="188">
        <f t="shared" si="52"/>
        <v>15.9300582441626</v>
      </c>
      <c r="N60" s="188">
        <f t="shared" si="52"/>
        <v>15.950759114148733</v>
      </c>
      <c r="O60" s="188">
        <f t="shared" si="52"/>
        <v>15.89390602189123</v>
      </c>
      <c r="P60" s="188">
        <f t="shared" si="52"/>
        <v>15.920126673171312</v>
      </c>
      <c r="Q60" s="188">
        <f t="shared" si="52"/>
        <v>15.921878469540825</v>
      </c>
      <c r="R60" s="188">
        <f t="shared" si="51"/>
        <v>15.862504212087606</v>
      </c>
      <c r="S60" s="188">
        <f t="shared" si="51"/>
        <v>15.739443340451908</v>
      </c>
      <c r="T60" s="188">
        <f t="shared" si="51"/>
        <v>15.774716434259615</v>
      </c>
      <c r="U60" s="188">
        <f t="shared" si="51"/>
        <v>15.828605327355639</v>
      </c>
      <c r="V60" s="188">
        <f t="shared" si="51"/>
        <v>15.832082521919652</v>
      </c>
      <c r="W60" s="188">
        <f t="shared" si="51"/>
        <v>15.848575451386571</v>
      </c>
      <c r="X60" s="193">
        <f t="shared" si="42"/>
        <v>15.868545575417503</v>
      </c>
      <c r="Y60" s="193"/>
      <c r="Z60" s="193"/>
      <c r="AA60" s="193"/>
      <c r="AB60" s="193"/>
      <c r="AD60" s="175"/>
      <c r="AE60" s="175"/>
      <c r="AF60" s="175"/>
      <c r="AG60" s="175"/>
    </row>
    <row r="61" spans="1:33">
      <c r="AD61" s="175"/>
      <c r="AE61" s="175"/>
      <c r="AF61" s="175"/>
      <c r="AG61" s="175"/>
    </row>
    <row r="62" spans="1:33" ht="18">
      <c r="A62" s="211" t="s">
        <v>198</v>
      </c>
      <c r="B62" s="211"/>
      <c r="C62" s="211"/>
      <c r="D62" s="211"/>
      <c r="E62" s="211"/>
      <c r="F62" s="211"/>
      <c r="G62" s="212"/>
      <c r="H62" s="212"/>
      <c r="I62" s="212"/>
      <c r="J62" s="212"/>
      <c r="K62" s="212"/>
      <c r="L62" s="212"/>
      <c r="M62" s="212"/>
      <c r="N62" s="212"/>
      <c r="O62" s="213"/>
      <c r="P62" s="213"/>
      <c r="X62" s="204"/>
    </row>
    <row r="63" spans="1:33">
      <c r="A63" s="1" t="s">
        <v>27</v>
      </c>
      <c r="B63" s="1"/>
      <c r="C63" s="1"/>
      <c r="D63" s="1"/>
      <c r="E63" s="1"/>
      <c r="F63" s="1"/>
      <c r="O63" s="7"/>
    </row>
    <row r="64" spans="1:33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20">
        <v>2013</v>
      </c>
      <c r="U64" s="20">
        <v>2014</v>
      </c>
      <c r="V64" s="20">
        <v>2015</v>
      </c>
      <c r="W64" s="20">
        <v>2016</v>
      </c>
    </row>
    <row r="65" spans="1:23" ht="13.5" thickTop="1">
      <c r="A65" s="2" t="s">
        <v>0</v>
      </c>
      <c r="B65" s="61"/>
      <c r="C65" s="61">
        <f t="shared" ref="C65:G80" si="53">(C6-B6)/B6*100</f>
        <v>7.6259555754630819</v>
      </c>
      <c r="D65" s="61">
        <f t="shared" si="53"/>
        <v>9.6278424867483494</v>
      </c>
      <c r="E65" s="61">
        <f t="shared" si="53"/>
        <v>8.4807481202376476</v>
      </c>
      <c r="F65" s="61">
        <f t="shared" si="53"/>
        <v>9.4848933450660393</v>
      </c>
      <c r="G65" s="61">
        <f t="shared" si="53"/>
        <v>8.1350720689262932</v>
      </c>
      <c r="H65" s="61">
        <f>(H6-G6)/G6*100</f>
        <v>9.5578966344974337</v>
      </c>
      <c r="I65" s="61">
        <f t="shared" ref="I65:O65" si="54">(I6-H6)/H6*100</f>
        <v>12.047664833459249</v>
      </c>
      <c r="J65" s="61">
        <f t="shared" si="54"/>
        <v>6.3158088123640326</v>
      </c>
      <c r="K65" s="61">
        <f t="shared" si="54"/>
        <v>4.9636443556479461</v>
      </c>
      <c r="L65" s="61">
        <f t="shared" si="54"/>
        <v>4.5695932097631067</v>
      </c>
      <c r="M65" s="61">
        <f t="shared" si="54"/>
        <v>15.041382230086842</v>
      </c>
      <c r="N65" s="61">
        <f t="shared" si="54"/>
        <v>16.826814462128389</v>
      </c>
      <c r="O65" s="61">
        <f t="shared" si="54"/>
        <v>18.38047179084187</v>
      </c>
      <c r="P65" s="61">
        <f t="shared" ref="P65:P80" si="55">(P6-O6)/O6*100</f>
        <v>8.868252610830794</v>
      </c>
      <c r="Q65" s="61">
        <f t="shared" ref="Q65:Q80" si="56">(Q6-P6)/P6*100</f>
        <v>12.662124381805896</v>
      </c>
      <c r="R65" s="61">
        <f t="shared" ref="R65:R80" si="57">(R6-Q6)/Q6*100</f>
        <v>11.035668080043063</v>
      </c>
      <c r="S65" s="61">
        <f t="shared" ref="S65:S80" si="58">(S6-R6)/R6*100</f>
        <v>11.605813963377814</v>
      </c>
      <c r="T65" s="61">
        <f t="shared" ref="T65:T80" si="59">(T6-S6)/S6*100</f>
        <v>8.6065917317584297</v>
      </c>
      <c r="U65" s="61">
        <f t="shared" ref="U65:U80" si="60">(U6-T6)/T6*100</f>
        <v>3.9643836962089263</v>
      </c>
      <c r="V65" s="61">
        <f t="shared" ref="V65:V80" si="61">(V6-U6)/U6*100</f>
        <v>7.5116927292483577</v>
      </c>
      <c r="W65" s="61">
        <f t="shared" ref="W65:W80" si="62">(W6-V6)/V6*100</f>
        <v>6.1469312425062306</v>
      </c>
    </row>
    <row r="66" spans="1:23">
      <c r="A66" s="3" t="s">
        <v>1</v>
      </c>
      <c r="B66" s="63"/>
      <c r="C66" s="63">
        <f t="shared" si="53"/>
        <v>7.8338426972409048</v>
      </c>
      <c r="D66" s="63">
        <f t="shared" si="53"/>
        <v>7.1923887006218035</v>
      </c>
      <c r="E66" s="63">
        <f t="shared" si="53"/>
        <v>12.27003196846867</v>
      </c>
      <c r="F66" s="63">
        <f t="shared" si="53"/>
        <v>5.989500379348752</v>
      </c>
      <c r="G66" s="63">
        <f t="shared" si="53"/>
        <v>6.7751606918550404</v>
      </c>
      <c r="H66" s="63">
        <f t="shared" ref="H66:O80" si="63">(H7-G7)/G7*100</f>
        <v>6.049541517757242</v>
      </c>
      <c r="I66" s="63">
        <f t="shared" si="63"/>
        <v>16.383037413097369</v>
      </c>
      <c r="J66" s="63">
        <f t="shared" si="63"/>
        <v>15.195595404769357</v>
      </c>
      <c r="K66" s="63">
        <f t="shared" si="63"/>
        <v>-2.9337555910679836</v>
      </c>
      <c r="L66" s="63">
        <f t="shared" si="63"/>
        <v>-6.2464799344572688</v>
      </c>
      <c r="M66" s="63">
        <f t="shared" si="63"/>
        <v>5.4737358861070202</v>
      </c>
      <c r="N66" s="63">
        <f t="shared" si="63"/>
        <v>14.10286246218292</v>
      </c>
      <c r="O66" s="63">
        <f t="shared" si="63"/>
        <v>13.263988034536677</v>
      </c>
      <c r="P66" s="63">
        <f t="shared" si="55"/>
        <v>10.390156062424969</v>
      </c>
      <c r="Q66" s="63">
        <f t="shared" si="56"/>
        <v>5.9974987765754983</v>
      </c>
      <c r="R66" s="63">
        <f t="shared" si="57"/>
        <v>3.1086488150200062</v>
      </c>
      <c r="S66" s="63">
        <f t="shared" si="58"/>
        <v>6.6119402985074629</v>
      </c>
      <c r="T66" s="63">
        <f t="shared" si="59"/>
        <v>7.8491763498063376</v>
      </c>
      <c r="U66" s="63">
        <f t="shared" si="60"/>
        <v>9.2942754532473728</v>
      </c>
      <c r="V66" s="63">
        <f t="shared" si="61"/>
        <v>6.0889188012193678</v>
      </c>
      <c r="W66" s="63">
        <f t="shared" si="62"/>
        <v>5.6013732880546323</v>
      </c>
    </row>
    <row r="67" spans="1:23">
      <c r="A67" s="4" t="s">
        <v>2</v>
      </c>
      <c r="B67" s="64"/>
      <c r="C67" s="64">
        <f t="shared" si="53"/>
        <v>7.5539387875869153</v>
      </c>
      <c r="D67" s="64">
        <f t="shared" si="53"/>
        <v>10.473734288146627</v>
      </c>
      <c r="E67" s="64">
        <f t="shared" si="53"/>
        <v>7.2037302468197897</v>
      </c>
      <c r="F67" s="64">
        <f t="shared" si="53"/>
        <v>10.718537183749687</v>
      </c>
      <c r="G67" s="64">
        <f t="shared" si="53"/>
        <v>8.5945312127499225</v>
      </c>
      <c r="H67" s="64">
        <f t="shared" si="63"/>
        <v>10.723369366518314</v>
      </c>
      <c r="I67" s="64">
        <f t="shared" si="63"/>
        <v>10.668251246799688</v>
      </c>
      <c r="J67" s="64">
        <f t="shared" si="63"/>
        <v>3.3445721763123464</v>
      </c>
      <c r="K67" s="64">
        <f t="shared" si="63"/>
        <v>7.909198752339365</v>
      </c>
      <c r="L67" s="64">
        <f t="shared" si="63"/>
        <v>8.1983869969981118</v>
      </c>
      <c r="M67" s="64">
        <f t="shared" si="63"/>
        <v>17.822789489741574</v>
      </c>
      <c r="N67" s="64">
        <f t="shared" si="63"/>
        <v>17.535696462233425</v>
      </c>
      <c r="O67" s="64">
        <f>(O8-N8)/N8*100</f>
        <v>19.673097688280038</v>
      </c>
      <c r="P67" s="64">
        <f t="shared" si="55"/>
        <v>8.5043512569447817</v>
      </c>
      <c r="Q67" s="64">
        <f t="shared" si="56"/>
        <v>14.283395026766762</v>
      </c>
      <c r="R67" s="64">
        <f t="shared" si="57"/>
        <v>12.82422250257526</v>
      </c>
      <c r="S67" s="64">
        <f t="shared" si="58"/>
        <v>12.635542014177412</v>
      </c>
      <c r="T67" s="64">
        <f t="shared" si="59"/>
        <v>8.7544172829611284</v>
      </c>
      <c r="U67" s="64">
        <f t="shared" si="60"/>
        <v>2.9328018223234622</v>
      </c>
      <c r="V67" s="64">
        <f t="shared" si="61"/>
        <v>7.8040842893173865</v>
      </c>
      <c r="W67" s="64">
        <f t="shared" si="62"/>
        <v>6.25726404129749</v>
      </c>
    </row>
    <row r="68" spans="1:23">
      <c r="A68" s="2" t="s">
        <v>3</v>
      </c>
      <c r="B68" s="62"/>
      <c r="C68" s="62">
        <f t="shared" si="53"/>
        <v>7.1085259989410616</v>
      </c>
      <c r="D68" s="62">
        <f t="shared" si="53"/>
        <v>6.4645927292282064</v>
      </c>
      <c r="E68" s="62">
        <f t="shared" si="53"/>
        <v>10.672724143373431</v>
      </c>
      <c r="F68" s="62">
        <f t="shared" si="53"/>
        <v>5.1346831596320088</v>
      </c>
      <c r="G68" s="62">
        <f t="shared" si="53"/>
        <v>8.3142757571524104</v>
      </c>
      <c r="H68" s="62">
        <f t="shared" si="63"/>
        <v>5.7522352937530892</v>
      </c>
      <c r="I68" s="62">
        <f t="shared" si="63"/>
        <v>12.140473176902407</v>
      </c>
      <c r="J68" s="62">
        <f t="shared" si="63"/>
        <v>6.009895583493952</v>
      </c>
      <c r="K68" s="62">
        <f t="shared" si="63"/>
        <v>7.5560576435090763</v>
      </c>
      <c r="L68" s="62">
        <f t="shared" si="63"/>
        <v>8.6280186771967955</v>
      </c>
      <c r="M68" s="62">
        <f t="shared" si="63"/>
        <v>11.835383283103539</v>
      </c>
      <c r="N68" s="62">
        <f t="shared" si="63"/>
        <v>17.511636681586456</v>
      </c>
      <c r="O68" s="62">
        <f t="shared" si="63"/>
        <v>15.047229021585787</v>
      </c>
      <c r="P68" s="62">
        <f t="shared" si="55"/>
        <v>6.2981438327382016</v>
      </c>
      <c r="Q68" s="62">
        <f t="shared" si="56"/>
        <v>10.122417816840555</v>
      </c>
      <c r="R68" s="62">
        <f t="shared" si="57"/>
        <v>7.4304008704026341</v>
      </c>
      <c r="S68" s="62">
        <f t="shared" si="58"/>
        <v>9.0682341509479159</v>
      </c>
      <c r="T68" s="62">
        <f t="shared" si="59"/>
        <v>10.603337129090242</v>
      </c>
      <c r="U68" s="62">
        <f t="shared" si="60"/>
        <v>8.7671380517218882</v>
      </c>
      <c r="V68" s="62">
        <f t="shared" si="61"/>
        <v>7.4917403106738387</v>
      </c>
      <c r="W68" s="62">
        <f t="shared" si="62"/>
        <v>8.4493921920144395</v>
      </c>
    </row>
    <row r="69" spans="1:23">
      <c r="A69" s="3" t="s">
        <v>4</v>
      </c>
      <c r="B69" s="63"/>
      <c r="C69" s="63">
        <f t="shared" si="53"/>
        <v>6.163981574860113</v>
      </c>
      <c r="D69" s="63">
        <f t="shared" si="53"/>
        <v>5.9388223755218696</v>
      </c>
      <c r="E69" s="63">
        <f t="shared" si="53"/>
        <v>13.55748961520081</v>
      </c>
      <c r="F69" s="63">
        <f t="shared" si="53"/>
        <v>4.920983259897417</v>
      </c>
      <c r="G69" s="63">
        <f t="shared" si="53"/>
        <v>9.6274186994700646</v>
      </c>
      <c r="H69" s="63">
        <f t="shared" si="63"/>
        <v>6.8426992806969471</v>
      </c>
      <c r="I69" s="63">
        <f t="shared" si="63"/>
        <v>12.415045509069001</v>
      </c>
      <c r="J69" s="63">
        <f t="shared" si="63"/>
        <v>4.709936076931629</v>
      </c>
      <c r="K69" s="63">
        <f t="shared" si="63"/>
        <v>7.2499689340741273</v>
      </c>
      <c r="L69" s="63">
        <f t="shared" si="63"/>
        <v>7.5284307809272022</v>
      </c>
      <c r="M69" s="63">
        <f t="shared" si="63"/>
        <v>10.906170293522731</v>
      </c>
      <c r="N69" s="63">
        <f t="shared" si="63"/>
        <v>14.768894748173549</v>
      </c>
      <c r="O69" s="63">
        <f t="shared" si="63"/>
        <v>14.812846422814175</v>
      </c>
      <c r="P69" s="63">
        <f t="shared" si="55"/>
        <v>4.4698089441414668</v>
      </c>
      <c r="Q69" s="63">
        <f t="shared" si="56"/>
        <v>11.114597269004976</v>
      </c>
      <c r="R69" s="63">
        <f t="shared" si="57"/>
        <v>6.0939323220536759</v>
      </c>
      <c r="S69" s="63">
        <f t="shared" si="58"/>
        <v>8.4627934046394824</v>
      </c>
      <c r="T69" s="63">
        <f t="shared" si="59"/>
        <v>10.382751467164665</v>
      </c>
      <c r="U69" s="63">
        <f t="shared" si="60"/>
        <v>8.8335151480354437</v>
      </c>
      <c r="V69" s="63">
        <f t="shared" si="61"/>
        <v>7.2401022744458086</v>
      </c>
      <c r="W69" s="63">
        <f t="shared" si="62"/>
        <v>8.6914885592567206</v>
      </c>
    </row>
    <row r="70" spans="1:23">
      <c r="A70" s="3" t="s">
        <v>5</v>
      </c>
      <c r="B70" s="63"/>
      <c r="C70" s="63">
        <f t="shared" si="53"/>
        <v>23.532631796961017</v>
      </c>
      <c r="D70" s="63">
        <f t="shared" si="53"/>
        <v>9.5238162189204925</v>
      </c>
      <c r="E70" s="63">
        <f t="shared" si="53"/>
        <v>0.93181670412186146</v>
      </c>
      <c r="F70" s="63">
        <f t="shared" si="53"/>
        <v>15.404283447153864</v>
      </c>
      <c r="G70" s="63">
        <f t="shared" si="53"/>
        <v>5.2287489306070558</v>
      </c>
      <c r="H70" s="63">
        <f t="shared" si="63"/>
        <v>0.49319532274777356</v>
      </c>
      <c r="I70" s="63">
        <f t="shared" si="63"/>
        <v>20.217841484218003</v>
      </c>
      <c r="J70" s="63">
        <f t="shared" si="63"/>
        <v>9.7752184825873361</v>
      </c>
      <c r="K70" s="63">
        <f t="shared" si="63"/>
        <v>4.1228842276760123</v>
      </c>
      <c r="L70" s="63">
        <f t="shared" si="63"/>
        <v>10.251075509269116</v>
      </c>
      <c r="M70" s="63">
        <f t="shared" si="63"/>
        <v>11.188136542458077</v>
      </c>
      <c r="N70" s="63">
        <f t="shared" si="63"/>
        <v>11.673851972731045</v>
      </c>
      <c r="O70" s="63">
        <f t="shared" si="63"/>
        <v>13.988267609112654</v>
      </c>
      <c r="P70" s="63">
        <f t="shared" si="55"/>
        <v>13.527037040058159</v>
      </c>
      <c r="Q70" s="63">
        <f t="shared" si="56"/>
        <v>10.420093615443303</v>
      </c>
      <c r="R70" s="63">
        <f t="shared" si="57"/>
        <v>17.939432348015028</v>
      </c>
      <c r="S70" s="63">
        <f t="shared" si="58"/>
        <v>13.130421432409612</v>
      </c>
      <c r="T70" s="63">
        <f t="shared" si="59"/>
        <v>11.399491094147583</v>
      </c>
      <c r="U70" s="63">
        <f t="shared" si="60"/>
        <v>7.9122887163088169</v>
      </c>
      <c r="V70" s="63">
        <f t="shared" si="61"/>
        <v>9.1214404651031522</v>
      </c>
      <c r="W70" s="63">
        <f t="shared" si="62"/>
        <v>8.4003620845726115</v>
      </c>
    </row>
    <row r="71" spans="1:23">
      <c r="A71" s="4" t="s">
        <v>6</v>
      </c>
      <c r="B71" s="64"/>
      <c r="C71" s="64">
        <f t="shared" si="53"/>
        <v>4.6276090257552545</v>
      </c>
      <c r="D71" s="64">
        <f t="shared" si="53"/>
        <v>7.6069177891356077</v>
      </c>
      <c r="E71" s="64">
        <f t="shared" si="53"/>
        <v>0.9975385524761311</v>
      </c>
      <c r="F71" s="64">
        <f t="shared" si="53"/>
        <v>0.84033337951404385</v>
      </c>
      <c r="G71" s="64">
        <f t="shared" si="53"/>
        <v>2.2671917723789869</v>
      </c>
      <c r="H71" s="64">
        <f t="shared" si="63"/>
        <v>2.0136574092522488</v>
      </c>
      <c r="I71" s="64">
        <f t="shared" si="63"/>
        <v>5.2210413634708734</v>
      </c>
      <c r="J71" s="64">
        <f t="shared" si="63"/>
        <v>12.760416666666666</v>
      </c>
      <c r="K71" s="64">
        <f t="shared" si="63"/>
        <v>12.009237875288683</v>
      </c>
      <c r="L71" s="64">
        <f t="shared" si="63"/>
        <v>14.679266895761742</v>
      </c>
      <c r="M71" s="64">
        <f t="shared" si="63"/>
        <v>17.864455875742895</v>
      </c>
      <c r="N71" s="64">
        <f t="shared" si="63"/>
        <v>36.563559322033903</v>
      </c>
      <c r="O71" s="64">
        <f t="shared" si="63"/>
        <v>16.67752645133265</v>
      </c>
      <c r="P71" s="64">
        <f t="shared" si="55"/>
        <v>11.525369641527497</v>
      </c>
      <c r="Q71" s="64">
        <f t="shared" si="56"/>
        <v>5.6011254709332823</v>
      </c>
      <c r="R71" s="64">
        <f t="shared" si="57"/>
        <v>8.3952401381895356</v>
      </c>
      <c r="S71" s="64">
        <f t="shared" si="58"/>
        <v>9.6156650348921993</v>
      </c>
      <c r="T71" s="64">
        <f t="shared" si="59"/>
        <v>11.149541057752609</v>
      </c>
      <c r="U71" s="64">
        <f t="shared" si="60"/>
        <v>8.9505539597866228</v>
      </c>
      <c r="V71" s="64">
        <f t="shared" si="61"/>
        <v>7.7083627575600655</v>
      </c>
      <c r="W71" s="64">
        <f t="shared" si="62"/>
        <v>7.4014715524149484</v>
      </c>
    </row>
    <row r="72" spans="1:23">
      <c r="A72" s="2" t="s">
        <v>7</v>
      </c>
      <c r="B72" s="62"/>
      <c r="C72" s="62">
        <f t="shared" si="53"/>
        <v>14.799005224313081</v>
      </c>
      <c r="D72" s="62">
        <f t="shared" si="53"/>
        <v>11.990845528745444</v>
      </c>
      <c r="E72" s="62">
        <f t="shared" si="53"/>
        <v>9.7514758250758025</v>
      </c>
      <c r="F72" s="62">
        <f t="shared" si="53"/>
        <v>9.7067066040343075</v>
      </c>
      <c r="G72" s="62">
        <f t="shared" si="53"/>
        <v>9.9506232410917139</v>
      </c>
      <c r="H72" s="62">
        <f t="shared" si="63"/>
        <v>7.3482981742921973</v>
      </c>
      <c r="I72" s="62">
        <f t="shared" si="63"/>
        <v>10.791346524750224</v>
      </c>
      <c r="J72" s="62">
        <f t="shared" si="63"/>
        <v>11.58454625956195</v>
      </c>
      <c r="K72" s="62">
        <f t="shared" si="63"/>
        <v>11.614904743297798</v>
      </c>
      <c r="L72" s="62">
        <f t="shared" si="63"/>
        <v>11.054309269786776</v>
      </c>
      <c r="M72" s="62">
        <f t="shared" si="63"/>
        <v>10.701906647067643</v>
      </c>
      <c r="N72" s="62">
        <f t="shared" si="63"/>
        <v>12.448953966608981</v>
      </c>
      <c r="O72" s="62">
        <f t="shared" si="63"/>
        <v>12.715728828123835</v>
      </c>
      <c r="P72" s="62">
        <f t="shared" si="55"/>
        <v>8.9977175747018396</v>
      </c>
      <c r="Q72" s="62">
        <f t="shared" si="56"/>
        <v>11.972094448039599</v>
      </c>
      <c r="R72" s="62">
        <f t="shared" si="57"/>
        <v>10.828183086179829</v>
      </c>
      <c r="S72" s="62">
        <f t="shared" si="58"/>
        <v>8.471384669824733</v>
      </c>
      <c r="T72" s="62">
        <f t="shared" si="59"/>
        <v>10.038117837128288</v>
      </c>
      <c r="U72" s="62">
        <f t="shared" si="60"/>
        <v>9.494482301630649</v>
      </c>
      <c r="V72" s="62">
        <f t="shared" si="61"/>
        <v>7.3296539208789326</v>
      </c>
      <c r="W72" s="62">
        <f t="shared" si="62"/>
        <v>7.7536363001598456</v>
      </c>
    </row>
    <row r="73" spans="1:23">
      <c r="A73" s="3" t="s">
        <v>8</v>
      </c>
      <c r="B73" s="63"/>
      <c r="C73" s="63">
        <f t="shared" si="53"/>
        <v>8.6969310265853306</v>
      </c>
      <c r="D73" s="63">
        <f t="shared" si="53"/>
        <v>9.6707724483483233</v>
      </c>
      <c r="E73" s="63">
        <f t="shared" si="53"/>
        <v>9.3115740910012246</v>
      </c>
      <c r="F73" s="63">
        <f t="shared" si="53"/>
        <v>18.238259957431325</v>
      </c>
      <c r="G73" s="63">
        <f t="shared" si="53"/>
        <v>12.941740684678511</v>
      </c>
      <c r="H73" s="63">
        <f t="shared" si="63"/>
        <v>0.81902933243356602</v>
      </c>
      <c r="I73" s="63">
        <f t="shared" si="63"/>
        <v>7.9757147685579861</v>
      </c>
      <c r="J73" s="63">
        <f t="shared" si="63"/>
        <v>10.831967152583928</v>
      </c>
      <c r="K73" s="63">
        <f t="shared" si="63"/>
        <v>12.178675657307339</v>
      </c>
      <c r="L73" s="63">
        <f t="shared" si="63"/>
        <v>9.7617949633931289</v>
      </c>
      <c r="M73" s="63">
        <f t="shared" si="63"/>
        <v>13.198379174195166</v>
      </c>
      <c r="N73" s="63">
        <f t="shared" si="63"/>
        <v>8.7557811474914047</v>
      </c>
      <c r="O73" s="63">
        <f t="shared" si="63"/>
        <v>11.321750247235988</v>
      </c>
      <c r="P73" s="63">
        <f t="shared" si="55"/>
        <v>6.0584677746610902</v>
      </c>
      <c r="Q73" s="63">
        <f t="shared" si="56"/>
        <v>10.23254142236657</v>
      </c>
      <c r="R73" s="63">
        <f t="shared" si="57"/>
        <v>10.213248853373683</v>
      </c>
      <c r="S73" s="63">
        <f t="shared" si="58"/>
        <v>9.926882933017902</v>
      </c>
      <c r="T73" s="63">
        <f t="shared" si="59"/>
        <v>10.255909901873327</v>
      </c>
      <c r="U73" s="63">
        <f t="shared" si="60"/>
        <v>8.9509746909054133</v>
      </c>
      <c r="V73" s="63">
        <f t="shared" si="61"/>
        <v>6.9471260953512557</v>
      </c>
      <c r="W73" s="63">
        <f t="shared" si="62"/>
        <v>7.6558865395965698</v>
      </c>
    </row>
    <row r="74" spans="1:23">
      <c r="A74" s="3" t="s">
        <v>9</v>
      </c>
      <c r="B74" s="63"/>
      <c r="C74" s="63">
        <f t="shared" si="53"/>
        <v>13.528422925940847</v>
      </c>
      <c r="D74" s="63">
        <f t="shared" si="53"/>
        <v>8.8737744894315185</v>
      </c>
      <c r="E74" s="63">
        <f t="shared" si="53"/>
        <v>7.914892872566476</v>
      </c>
      <c r="F74" s="63">
        <f t="shared" si="53"/>
        <v>4.5305488676775338</v>
      </c>
      <c r="G74" s="63">
        <f t="shared" si="53"/>
        <v>8.107647046368033</v>
      </c>
      <c r="H74" s="63">
        <f t="shared" si="63"/>
        <v>7.7657236703190993</v>
      </c>
      <c r="I74" s="63">
        <f t="shared" si="63"/>
        <v>3.9553348373808777</v>
      </c>
      <c r="J74" s="63">
        <f t="shared" si="63"/>
        <v>11.20952481076535</v>
      </c>
      <c r="K74" s="63">
        <f t="shared" si="63"/>
        <v>10.575945926783731</v>
      </c>
      <c r="L74" s="63">
        <f t="shared" si="63"/>
        <v>9.2908438061041299</v>
      </c>
      <c r="M74" s="63">
        <f t="shared" si="63"/>
        <v>9.776919143219116</v>
      </c>
      <c r="N74" s="63">
        <f t="shared" si="63"/>
        <v>9.0578502590146641</v>
      </c>
      <c r="O74" s="63">
        <f t="shared" si="63"/>
        <v>7.2020124471160925</v>
      </c>
      <c r="P74" s="63">
        <f t="shared" si="55"/>
        <v>4.7967331017248735</v>
      </c>
      <c r="Q74" s="63">
        <f t="shared" si="56"/>
        <v>8.5596719785971853</v>
      </c>
      <c r="R74" s="63">
        <f t="shared" si="57"/>
        <v>10.750974378206072</v>
      </c>
      <c r="S74" s="63">
        <f t="shared" si="58"/>
        <v>8.3323255532712537</v>
      </c>
      <c r="T74" s="63">
        <f t="shared" si="59"/>
        <v>13.281982585398527</v>
      </c>
      <c r="U74" s="63">
        <f t="shared" si="60"/>
        <v>9.1546936281755649</v>
      </c>
      <c r="V74" s="63">
        <f t="shared" si="61"/>
        <v>7.8082117579084214</v>
      </c>
      <c r="W74" s="63">
        <f t="shared" si="62"/>
        <v>7.67981108217423</v>
      </c>
    </row>
    <row r="75" spans="1:23">
      <c r="A75" s="3" t="s">
        <v>10</v>
      </c>
      <c r="B75" s="63"/>
      <c r="C75" s="63">
        <f t="shared" si="53"/>
        <v>12.723469209831103</v>
      </c>
      <c r="D75" s="63">
        <f t="shared" si="53"/>
        <v>15.979412161269288</v>
      </c>
      <c r="E75" s="63">
        <f t="shared" si="53"/>
        <v>17.959947122306826</v>
      </c>
      <c r="F75" s="63">
        <f t="shared" si="53"/>
        <v>12.133615880764093</v>
      </c>
      <c r="G75" s="63">
        <f t="shared" si="53"/>
        <v>12.219754428008414</v>
      </c>
      <c r="H75" s="63">
        <f t="shared" si="63"/>
        <v>15.223027113232288</v>
      </c>
      <c r="I75" s="63">
        <f t="shared" si="63"/>
        <v>16.999706575959031</v>
      </c>
      <c r="J75" s="63">
        <f t="shared" si="63"/>
        <v>13.720010364844207</v>
      </c>
      <c r="K75" s="63">
        <f t="shared" si="63"/>
        <v>16.055122638539725</v>
      </c>
      <c r="L75" s="63">
        <f t="shared" si="63"/>
        <v>16.463562015177942</v>
      </c>
      <c r="M75" s="63">
        <f t="shared" si="63"/>
        <v>14.280838928894649</v>
      </c>
      <c r="N75" s="63">
        <f t="shared" si="63"/>
        <v>17.124226312414621</v>
      </c>
      <c r="O75" s="63">
        <f t="shared" si="63"/>
        <v>12.213684769343555</v>
      </c>
      <c r="P75" s="63">
        <f t="shared" si="55"/>
        <v>2.1237953769491185</v>
      </c>
      <c r="Q75" s="63">
        <f t="shared" si="56"/>
        <v>12.116577630935478</v>
      </c>
      <c r="R75" s="63">
        <f t="shared" si="57"/>
        <v>11.182997279646251</v>
      </c>
      <c r="S75" s="63">
        <f t="shared" si="58"/>
        <v>8.2217640320733096</v>
      </c>
      <c r="T75" s="63">
        <f t="shared" si="59"/>
        <v>9.7000770553019979</v>
      </c>
      <c r="U75" s="63">
        <f t="shared" si="60"/>
        <v>10.078153644275487</v>
      </c>
      <c r="V75" s="63">
        <f t="shared" si="61"/>
        <v>9.0481666654979698</v>
      </c>
      <c r="W75" s="63">
        <f t="shared" si="62"/>
        <v>8.6282453179004897</v>
      </c>
    </row>
    <row r="76" spans="1:23">
      <c r="A76" s="3" t="s">
        <v>11</v>
      </c>
      <c r="B76" s="63"/>
      <c r="C76" s="63">
        <f t="shared" si="53"/>
        <v>12.022533408034318</v>
      </c>
      <c r="D76" s="63">
        <f t="shared" si="53"/>
        <v>14.867988967972867</v>
      </c>
      <c r="E76" s="63">
        <f t="shared" si="53"/>
        <v>9.5328066854044469</v>
      </c>
      <c r="F76" s="63">
        <f t="shared" si="53"/>
        <v>12.18032435754743</v>
      </c>
      <c r="G76" s="63">
        <f t="shared" si="53"/>
        <v>15.179894090837317</v>
      </c>
      <c r="H76" s="63">
        <f t="shared" si="63"/>
        <v>9.7661471277050076</v>
      </c>
      <c r="I76" s="63">
        <f t="shared" si="63"/>
        <v>14.231721046714906</v>
      </c>
      <c r="J76" s="63">
        <f t="shared" si="63"/>
        <v>11.118161925601751</v>
      </c>
      <c r="K76" s="63">
        <f t="shared" si="63"/>
        <v>8.7828124692306186</v>
      </c>
      <c r="L76" s="63">
        <f t="shared" si="63"/>
        <v>10.177223439112254</v>
      </c>
      <c r="M76" s="63">
        <f t="shared" si="63"/>
        <v>8.8592412467344683</v>
      </c>
      <c r="N76" s="63">
        <f t="shared" si="63"/>
        <v>12.876009357784318</v>
      </c>
      <c r="O76" s="63">
        <f t="shared" si="63"/>
        <v>8.3665391918273482</v>
      </c>
      <c r="P76" s="63">
        <f t="shared" si="55"/>
        <v>5.186135755092975</v>
      </c>
      <c r="Q76" s="63">
        <f t="shared" si="56"/>
        <v>6.0753583745864912</v>
      </c>
      <c r="R76" s="63">
        <f t="shared" si="57"/>
        <v>8.1614597732927834</v>
      </c>
      <c r="S76" s="63">
        <f t="shared" si="58"/>
        <v>8.3288175451152799</v>
      </c>
      <c r="T76" s="63">
        <f t="shared" si="59"/>
        <v>7.405310001793282</v>
      </c>
      <c r="U76" s="63">
        <f t="shared" si="60"/>
        <v>7.9325465521938181</v>
      </c>
      <c r="V76" s="63">
        <f t="shared" si="61"/>
        <v>7.457825832084934</v>
      </c>
      <c r="W76" s="63">
        <f t="shared" si="62"/>
        <v>7.5236392289974541</v>
      </c>
    </row>
    <row r="77" spans="1:23">
      <c r="A77" s="4" t="s">
        <v>12</v>
      </c>
      <c r="B77" s="64"/>
      <c r="C77" s="64">
        <f t="shared" si="53"/>
        <v>19.814359700642868</v>
      </c>
      <c r="D77" s="64">
        <f t="shared" si="53"/>
        <v>11.732905326712364</v>
      </c>
      <c r="E77" s="64">
        <f t="shared" si="53"/>
        <v>7.3753318951211417</v>
      </c>
      <c r="F77" s="64">
        <f t="shared" si="53"/>
        <v>5.6709843808861464</v>
      </c>
      <c r="G77" s="64">
        <f t="shared" si="53"/>
        <v>6.4434450355582378</v>
      </c>
      <c r="H77" s="64">
        <f t="shared" si="63"/>
        <v>6.2320197171245288</v>
      </c>
      <c r="I77" s="64">
        <f t="shared" si="63"/>
        <v>9.9430899566707627</v>
      </c>
      <c r="J77" s="64">
        <f t="shared" si="63"/>
        <v>11.054821917002441</v>
      </c>
      <c r="K77" s="64">
        <f t="shared" si="63"/>
        <v>10.095405822337277</v>
      </c>
      <c r="L77" s="64">
        <f t="shared" si="63"/>
        <v>9.3080036322743211</v>
      </c>
      <c r="M77" s="64">
        <f t="shared" si="63"/>
        <v>8.0626083129315322</v>
      </c>
      <c r="N77" s="64">
        <f t="shared" si="63"/>
        <v>12.135729559108034</v>
      </c>
      <c r="O77" s="64">
        <f t="shared" si="63"/>
        <v>16.793109867109784</v>
      </c>
      <c r="P77" s="64">
        <f t="shared" si="55"/>
        <v>17.29829539932749</v>
      </c>
      <c r="Q77" s="64">
        <f t="shared" si="56"/>
        <v>15.106182724428654</v>
      </c>
      <c r="R77" s="64">
        <f t="shared" si="57"/>
        <v>11.600628804063042</v>
      </c>
      <c r="S77" s="64">
        <f t="shared" si="58"/>
        <v>8.0648989469013301</v>
      </c>
      <c r="T77" s="64">
        <f t="shared" si="59"/>
        <v>10.107692197508111</v>
      </c>
      <c r="U77" s="64">
        <f t="shared" si="60"/>
        <v>9.8597626285184017</v>
      </c>
      <c r="V77" s="64">
        <f t="shared" si="61"/>
        <v>6.3892731890908303</v>
      </c>
      <c r="W77" s="64">
        <f t="shared" si="62"/>
        <v>7.3634631687712284</v>
      </c>
    </row>
    <row r="78" spans="1:23" hidden="1">
      <c r="A78" s="2" t="s">
        <v>13</v>
      </c>
      <c r="B78" s="62"/>
      <c r="C78" s="62">
        <f t="shared" si="53"/>
        <v>12.1252283948726</v>
      </c>
      <c r="D78" s="62">
        <f t="shared" si="53"/>
        <v>10.395562945024581</v>
      </c>
      <c r="E78" s="62">
        <f t="shared" si="53"/>
        <v>9.8654746558963868</v>
      </c>
      <c r="F78" s="62">
        <f t="shared" si="53"/>
        <v>8.5704660427993122</v>
      </c>
      <c r="G78" s="62">
        <f t="shared" si="53"/>
        <v>9.4075840270693085</v>
      </c>
      <c r="H78" s="62">
        <f t="shared" si="63"/>
        <v>7.1617416749569731</v>
      </c>
      <c r="I78" s="62">
        <f t="shared" si="63"/>
        <v>11.212207771334743</v>
      </c>
      <c r="J78" s="62">
        <f t="shared" si="63"/>
        <v>9.8246129025543105</v>
      </c>
      <c r="K78" s="62">
        <f t="shared" si="63"/>
        <v>10.139029745044702</v>
      </c>
      <c r="L78" s="62">
        <f t="shared" si="63"/>
        <v>9.9984871627455334</v>
      </c>
      <c r="M78" s="62">
        <f t="shared" si="63"/>
        <v>11.280362808193249</v>
      </c>
      <c r="N78" s="62">
        <f t="shared" si="63"/>
        <v>13.899913171748674</v>
      </c>
      <c r="O78" s="62">
        <f t="shared" si="63"/>
        <v>13.700568076919945</v>
      </c>
      <c r="P78" s="62">
        <f t="shared" si="55"/>
        <v>8.3720972850776754</v>
      </c>
      <c r="Q78" s="62">
        <f t="shared" si="56"/>
        <v>11.617629509471557</v>
      </c>
      <c r="R78" s="62">
        <f t="shared" si="57"/>
        <v>10.097302515740589</v>
      </c>
      <c r="S78" s="62">
        <f t="shared" si="58"/>
        <v>8.8708218023242988</v>
      </c>
      <c r="T78" s="62">
        <f t="shared" si="59"/>
        <v>10.032933189005695</v>
      </c>
      <c r="U78" s="62">
        <f t="shared" si="60"/>
        <v>8.8530197427001127</v>
      </c>
      <c r="V78" s="62">
        <f t="shared" si="61"/>
        <v>7.3799359929415091</v>
      </c>
      <c r="W78" s="62">
        <f t="shared" si="62"/>
        <v>7.7698476701332062</v>
      </c>
    </row>
    <row r="79" spans="1:23" hidden="1">
      <c r="A79" s="3" t="s">
        <v>14</v>
      </c>
      <c r="B79" s="63"/>
      <c r="C79" s="63" t="e">
        <f t="shared" si="53"/>
        <v>#DIV/0!</v>
      </c>
      <c r="D79" s="63" t="e">
        <f t="shared" si="53"/>
        <v>#DIV/0!</v>
      </c>
      <c r="E79" s="63" t="e">
        <f t="shared" si="53"/>
        <v>#DIV/0!</v>
      </c>
      <c r="F79" s="63" t="e">
        <f t="shared" si="53"/>
        <v>#DIV/0!</v>
      </c>
      <c r="G79" s="63" t="e">
        <f t="shared" si="53"/>
        <v>#DIV/0!</v>
      </c>
      <c r="H79" s="63" t="e">
        <f t="shared" si="63"/>
        <v>#DIV/0!</v>
      </c>
      <c r="I79" s="63" t="e">
        <f t="shared" si="63"/>
        <v>#DIV/0!</v>
      </c>
      <c r="J79" s="63" t="e">
        <f t="shared" si="63"/>
        <v>#DIV/0!</v>
      </c>
      <c r="K79" s="63" t="e">
        <f t="shared" si="63"/>
        <v>#DIV/0!</v>
      </c>
      <c r="L79" s="63" t="e">
        <f t="shared" si="63"/>
        <v>#DIV/0!</v>
      </c>
      <c r="M79" s="63" t="e">
        <f t="shared" si="63"/>
        <v>#DIV/0!</v>
      </c>
      <c r="N79" s="63" t="e">
        <f t="shared" si="63"/>
        <v>#DIV/0!</v>
      </c>
      <c r="O79" s="63" t="e">
        <f t="shared" si="63"/>
        <v>#DIV/0!</v>
      </c>
      <c r="P79" s="63" t="e">
        <f t="shared" si="55"/>
        <v>#DIV/0!</v>
      </c>
      <c r="Q79" s="63" t="e">
        <f t="shared" si="56"/>
        <v>#DIV/0!</v>
      </c>
      <c r="R79" s="63" t="e">
        <f t="shared" si="57"/>
        <v>#DIV/0!</v>
      </c>
      <c r="S79" s="63" t="e">
        <f t="shared" si="58"/>
        <v>#DIV/0!</v>
      </c>
      <c r="T79" s="63" t="e">
        <f t="shared" si="59"/>
        <v>#DIV/0!</v>
      </c>
      <c r="U79" s="63">
        <f t="shared" si="60"/>
        <v>100</v>
      </c>
      <c r="V79" s="63">
        <f t="shared" si="61"/>
        <v>50</v>
      </c>
      <c r="W79" s="63">
        <f t="shared" si="62"/>
        <v>33.333333333333329</v>
      </c>
    </row>
    <row r="80" spans="1:23" ht="13.5" thickBot="1">
      <c r="A80" s="22" t="str">
        <f>A21</f>
        <v>SA - Annual Compensation of Employees</v>
      </c>
      <c r="B80" s="65"/>
      <c r="C80" s="65">
        <f t="shared" si="53"/>
        <v>12.1252283948726</v>
      </c>
      <c r="D80" s="65">
        <f t="shared" si="53"/>
        <v>10.395562945024581</v>
      </c>
      <c r="E80" s="65">
        <f t="shared" si="53"/>
        <v>9.8654746558963868</v>
      </c>
      <c r="F80" s="65">
        <f t="shared" si="53"/>
        <v>8.5704660427993122</v>
      </c>
      <c r="G80" s="65">
        <f t="shared" si="53"/>
        <v>9.4075840270693085</v>
      </c>
      <c r="H80" s="65">
        <f t="shared" si="63"/>
        <v>7.1617416749569731</v>
      </c>
      <c r="I80" s="65">
        <f t="shared" si="63"/>
        <v>11.212207771334743</v>
      </c>
      <c r="J80" s="65">
        <f t="shared" si="63"/>
        <v>9.8246129025543105</v>
      </c>
      <c r="K80" s="65">
        <f t="shared" si="63"/>
        <v>10.139029745044702</v>
      </c>
      <c r="L80" s="65">
        <f t="shared" si="63"/>
        <v>9.9984871627455334</v>
      </c>
      <c r="M80" s="65">
        <f t="shared" si="63"/>
        <v>11.280362808193249</v>
      </c>
      <c r="N80" s="65">
        <f t="shared" si="63"/>
        <v>13.899913171748674</v>
      </c>
      <c r="O80" s="65">
        <f t="shared" si="63"/>
        <v>13.700568076919945</v>
      </c>
      <c r="P80" s="65">
        <f t="shared" si="55"/>
        <v>8.3720972850776754</v>
      </c>
      <c r="Q80" s="65">
        <f t="shared" si="56"/>
        <v>11.617629509471557</v>
      </c>
      <c r="R80" s="65">
        <f t="shared" si="57"/>
        <v>10.097302515740589</v>
      </c>
      <c r="S80" s="65">
        <f t="shared" si="58"/>
        <v>8.8708218023242988</v>
      </c>
      <c r="T80" s="65">
        <f t="shared" si="59"/>
        <v>10.033000758125524</v>
      </c>
      <c r="U80" s="65">
        <f t="shared" si="60"/>
        <v>8.8530757142830812</v>
      </c>
      <c r="V80" s="65">
        <f t="shared" si="61"/>
        <v>7.3799840800532994</v>
      </c>
      <c r="W80" s="65">
        <f t="shared" si="62"/>
        <v>7.7698879606270337</v>
      </c>
    </row>
    <row r="81" spans="1:23">
      <c r="Q81" s="9"/>
      <c r="R81" s="9"/>
      <c r="S81" s="9"/>
      <c r="T81" s="9"/>
      <c r="U81" s="9"/>
      <c r="V81" s="9"/>
      <c r="W81" s="9"/>
    </row>
    <row r="82" spans="1:23" ht="18">
      <c r="A82" s="211" t="s">
        <v>199</v>
      </c>
      <c r="B82" s="211"/>
      <c r="C82" s="211"/>
      <c r="D82" s="211"/>
      <c r="E82" s="211"/>
      <c r="F82" s="211"/>
      <c r="G82" s="212"/>
      <c r="H82" s="212"/>
      <c r="I82" s="212"/>
      <c r="J82" s="212"/>
      <c r="K82" s="212"/>
      <c r="L82" s="212"/>
      <c r="M82" s="212"/>
      <c r="N82" s="212"/>
      <c r="O82" s="213"/>
      <c r="P82" s="213"/>
    </row>
    <row r="83" spans="1:23">
      <c r="A83" s="1" t="s">
        <v>27</v>
      </c>
      <c r="B83" s="1"/>
      <c r="C83" s="1"/>
      <c r="D83" s="1"/>
      <c r="E83" s="1"/>
      <c r="F83" s="1"/>
    </row>
    <row r="84" spans="1:23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  <c r="T84" s="26">
        <v>2013</v>
      </c>
      <c r="U84" s="26">
        <v>2014</v>
      </c>
      <c r="V84" s="26">
        <v>2015</v>
      </c>
      <c r="W84" s="26">
        <v>2016</v>
      </c>
    </row>
    <row r="85" spans="1:23" ht="13.5" thickTop="1">
      <c r="A85" s="5" t="s">
        <v>0</v>
      </c>
      <c r="B85" s="61"/>
      <c r="C85" s="61">
        <f t="shared" ref="C85:G100" si="64">(C26-B26)/B26*100</f>
        <v>3.0976725400323115</v>
      </c>
      <c r="D85" s="61">
        <f t="shared" si="64"/>
        <v>6.938819455738872</v>
      </c>
      <c r="E85" s="61">
        <f t="shared" si="64"/>
        <v>15.87664490110892</v>
      </c>
      <c r="F85" s="61">
        <f t="shared" si="64"/>
        <v>-1.075197096224799</v>
      </c>
      <c r="G85" s="61">
        <f t="shared" si="64"/>
        <v>6.51695228636948</v>
      </c>
      <c r="H85" s="61">
        <f t="shared" ref="H85:K100" si="65">(H26-G26)/G26*100</f>
        <v>10.316368193261892</v>
      </c>
      <c r="I85" s="61">
        <f t="shared" si="65"/>
        <v>12.71365263348145</v>
      </c>
      <c r="J85" s="61">
        <f t="shared" si="65"/>
        <v>16.739463228558634</v>
      </c>
      <c r="K85" s="61">
        <f t="shared" si="65"/>
        <v>-0.26462387979366514</v>
      </c>
      <c r="L85" s="61">
        <f t="shared" ref="L85:L100" si="66">(L26-K26)/K26*100</f>
        <v>-10.227250906016238</v>
      </c>
      <c r="M85" s="61">
        <f t="shared" ref="M85:M100" si="67">(M26-L26)/L26*100</f>
        <v>13.169893758877002</v>
      </c>
      <c r="N85" s="61">
        <f t="shared" ref="N85:N100" si="68">(N26-M26)/M26*100</f>
        <v>18.177135342831619</v>
      </c>
      <c r="O85" s="61">
        <f t="shared" ref="O85:O100" si="69">(O26-N26)/N26*100</f>
        <v>16.256846474999676</v>
      </c>
      <c r="P85" s="61">
        <f t="shared" ref="P85:P100" si="70">(P26-O26)/O26*100</f>
        <v>9.5986695525151369</v>
      </c>
      <c r="Q85" s="61">
        <f t="shared" ref="Q85:Q100" si="71">(Q26-P26)/P26*100</f>
        <v>10.248600543251825</v>
      </c>
      <c r="R85" s="61">
        <f t="shared" ref="R85:R100" si="72">(R26-Q26)/Q26*100</f>
        <v>11.664754428110486</v>
      </c>
      <c r="S85" s="61">
        <f t="shared" ref="S85:S100" si="73">(S26-R26)/R26*100</f>
        <v>3.2265562880581689</v>
      </c>
      <c r="T85" s="61">
        <f t="shared" ref="T85:T100" si="74">(T26-S26)/S26*100</f>
        <v>8.8769375798905177</v>
      </c>
      <c r="U85" s="61">
        <f t="shared" ref="U85:U100" si="75">(U26-T26)/T26*100</f>
        <v>7.1378265827080041</v>
      </c>
      <c r="V85" s="61">
        <f t="shared" ref="V85:V100" si="76">(V26-U26)/U26*100</f>
        <v>7.0067013900898365</v>
      </c>
      <c r="W85" s="61">
        <f t="shared" ref="W85:W100" si="77">(W26-V26)/V26*100</f>
        <v>6.1599757908739363</v>
      </c>
    </row>
    <row r="86" spans="1:23">
      <c r="A86" s="6" t="s">
        <v>1</v>
      </c>
      <c r="B86" s="63"/>
      <c r="C86" s="63">
        <f t="shared" si="64"/>
        <v>0.38336368603918913</v>
      </c>
      <c r="D86" s="63">
        <f t="shared" si="64"/>
        <v>5.7631617314328061</v>
      </c>
      <c r="E86" s="63">
        <f t="shared" si="64"/>
        <v>20.110128197381901</v>
      </c>
      <c r="F86" s="63">
        <f t="shared" si="64"/>
        <v>-3.2400717237059049</v>
      </c>
      <c r="G86" s="63">
        <f t="shared" si="64"/>
        <v>5.5372073621779041</v>
      </c>
      <c r="H86" s="63">
        <f t="shared" si="65"/>
        <v>9.7406475302962026</v>
      </c>
      <c r="I86" s="63">
        <f t="shared" si="65"/>
        <v>13.885137724294893</v>
      </c>
      <c r="J86" s="63">
        <f t="shared" si="65"/>
        <v>21.206672683621502</v>
      </c>
      <c r="K86" s="63">
        <f t="shared" si="65"/>
        <v>-3.3709823486696635</v>
      </c>
      <c r="L86" s="63">
        <f t="shared" si="66"/>
        <v>-14.485259435615209</v>
      </c>
      <c r="M86" s="63">
        <f t="shared" si="67"/>
        <v>12.514284719907717</v>
      </c>
      <c r="N86" s="63">
        <f t="shared" si="68"/>
        <v>16.711190142477051</v>
      </c>
      <c r="O86" s="63">
        <f t="shared" si="69"/>
        <v>15.312443336032807</v>
      </c>
      <c r="P86" s="63">
        <f t="shared" si="70"/>
        <v>8.7493969371860043</v>
      </c>
      <c r="Q86" s="63">
        <f t="shared" si="71"/>
        <v>7.0358267049767678</v>
      </c>
      <c r="R86" s="63">
        <f t="shared" si="72"/>
        <v>11.106729119343107</v>
      </c>
      <c r="S86" s="63">
        <f t="shared" si="73"/>
        <v>-0.6370112131015162</v>
      </c>
      <c r="T86" s="63">
        <f t="shared" si="74"/>
        <v>8.5469261172744613</v>
      </c>
      <c r="U86" s="63">
        <f t="shared" si="75"/>
        <v>9.7162571922356271</v>
      </c>
      <c r="V86" s="63">
        <f t="shared" si="76"/>
        <v>6.2537823261984187</v>
      </c>
      <c r="W86" s="63">
        <f t="shared" si="77"/>
        <v>6.051288837498249</v>
      </c>
    </row>
    <row r="87" spans="1:23">
      <c r="A87" s="28" t="s">
        <v>2</v>
      </c>
      <c r="B87" s="64"/>
      <c r="C87" s="64">
        <f t="shared" si="64"/>
        <v>10.433580879648613</v>
      </c>
      <c r="D87" s="64">
        <f t="shared" si="64"/>
        <v>9.827078380392642</v>
      </c>
      <c r="E87" s="64">
        <f t="shared" si="64"/>
        <v>5.8610196229100415</v>
      </c>
      <c r="F87" s="64">
        <f t="shared" si="64"/>
        <v>4.7358785022518601</v>
      </c>
      <c r="G87" s="64">
        <f t="shared" si="64"/>
        <v>8.9465639008252058</v>
      </c>
      <c r="H87" s="64">
        <f t="shared" si="65"/>
        <v>11.699385803969951</v>
      </c>
      <c r="I87" s="64">
        <f t="shared" si="65"/>
        <v>9.9488165255429131</v>
      </c>
      <c r="J87" s="64">
        <f t="shared" si="65"/>
        <v>5.8188900124915337</v>
      </c>
      <c r="K87" s="64">
        <f t="shared" si="65"/>
        <v>8.4334685406775183</v>
      </c>
      <c r="L87" s="64">
        <f t="shared" si="66"/>
        <v>0.39760840710849066</v>
      </c>
      <c r="M87" s="64">
        <f t="shared" si="67"/>
        <v>14.563304675458088</v>
      </c>
      <c r="N87" s="64">
        <f t="shared" si="68"/>
        <v>21.237084023305243</v>
      </c>
      <c r="O87" s="64">
        <f t="shared" si="69"/>
        <v>18.154560836757042</v>
      </c>
      <c r="P87" s="64">
        <f t="shared" si="70"/>
        <v>11.264175650288703</v>
      </c>
      <c r="Q87" s="64">
        <f t="shared" si="71"/>
        <v>16.406757642102971</v>
      </c>
      <c r="R87" s="64">
        <f t="shared" si="72"/>
        <v>12.648256956361442</v>
      </c>
      <c r="S87" s="64">
        <f t="shared" si="73"/>
        <v>9.9427927003144898</v>
      </c>
      <c r="T87" s="64">
        <f t="shared" si="74"/>
        <v>9.3954084698125886</v>
      </c>
      <c r="U87" s="64">
        <f t="shared" si="75"/>
        <v>3.1183524697717893</v>
      </c>
      <c r="V87" s="64">
        <f t="shared" si="76"/>
        <v>8.2555134945546378</v>
      </c>
      <c r="W87" s="64">
        <f t="shared" si="77"/>
        <v>6.3369135795943112</v>
      </c>
    </row>
    <row r="88" spans="1:23">
      <c r="A88" s="5" t="s">
        <v>3</v>
      </c>
      <c r="B88" s="62"/>
      <c r="C88" s="62">
        <f t="shared" si="64"/>
        <v>6.3482957127070181</v>
      </c>
      <c r="D88" s="62">
        <f t="shared" si="64"/>
        <v>6.7411140542437948</v>
      </c>
      <c r="E88" s="62">
        <f t="shared" si="64"/>
        <v>9.5110490988162724</v>
      </c>
      <c r="F88" s="62">
        <f t="shared" si="64"/>
        <v>5.1469273163749465</v>
      </c>
      <c r="G88" s="62">
        <f t="shared" si="64"/>
        <v>8.8533105105240946</v>
      </c>
      <c r="H88" s="62">
        <f t="shared" si="65"/>
        <v>8.3198649382487133</v>
      </c>
      <c r="I88" s="62">
        <f t="shared" si="65"/>
        <v>8.3535670088083336</v>
      </c>
      <c r="J88" s="62">
        <f t="shared" si="65"/>
        <v>6.0884820605764229</v>
      </c>
      <c r="K88" s="62">
        <f t="shared" si="65"/>
        <v>7.5465943303347771</v>
      </c>
      <c r="L88" s="62">
        <f t="shared" si="66"/>
        <v>8.7802413215650468</v>
      </c>
      <c r="M88" s="62">
        <f t="shared" si="67"/>
        <v>11.112769878742606</v>
      </c>
      <c r="N88" s="62">
        <f t="shared" si="68"/>
        <v>17.357051136690455</v>
      </c>
      <c r="O88" s="62">
        <f t="shared" si="69"/>
        <v>14.942930927790583</v>
      </c>
      <c r="P88" s="62">
        <f t="shared" si="70"/>
        <v>6.2611011349202368</v>
      </c>
      <c r="Q88" s="62">
        <f t="shared" si="71"/>
        <v>10.593606137994872</v>
      </c>
      <c r="R88" s="62">
        <f t="shared" si="72"/>
        <v>7.0663807336267954</v>
      </c>
      <c r="S88" s="62">
        <f t="shared" si="73"/>
        <v>8.7705791595235372</v>
      </c>
      <c r="T88" s="62">
        <f t="shared" si="74"/>
        <v>10.594770693069949</v>
      </c>
      <c r="U88" s="62">
        <f t="shared" si="75"/>
        <v>8.8063438193453702</v>
      </c>
      <c r="V88" s="62">
        <f t="shared" si="76"/>
        <v>7.4920236905592947</v>
      </c>
      <c r="W88" s="62">
        <f t="shared" si="77"/>
        <v>8.4919821227735763</v>
      </c>
    </row>
    <row r="89" spans="1:23">
      <c r="A89" s="6" t="s">
        <v>4</v>
      </c>
      <c r="B89" s="63"/>
      <c r="C89" s="63">
        <f t="shared" si="64"/>
        <v>6.5283172103662013</v>
      </c>
      <c r="D89" s="63">
        <f t="shared" si="64"/>
        <v>5.8882575973208677</v>
      </c>
      <c r="E89" s="63">
        <f t="shared" si="64"/>
        <v>13.272841888915529</v>
      </c>
      <c r="F89" s="63">
        <f t="shared" si="64"/>
        <v>6.0068337387565505</v>
      </c>
      <c r="G89" s="63">
        <f t="shared" si="64"/>
        <v>10.184938423293453</v>
      </c>
      <c r="H89" s="63">
        <f t="shared" si="65"/>
        <v>6.6472217209774174</v>
      </c>
      <c r="I89" s="63">
        <f t="shared" si="65"/>
        <v>12.250001234576272</v>
      </c>
      <c r="J89" s="63">
        <f t="shared" si="65"/>
        <v>5.3520584420836688</v>
      </c>
      <c r="K89" s="63">
        <f t="shared" si="65"/>
        <v>7.0442352805272224</v>
      </c>
      <c r="L89" s="63">
        <f t="shared" si="66"/>
        <v>7.4926124762573725</v>
      </c>
      <c r="M89" s="63">
        <f t="shared" si="67"/>
        <v>10.48727900287175</v>
      </c>
      <c r="N89" s="63">
        <f t="shared" si="68"/>
        <v>14.84698272024054</v>
      </c>
      <c r="O89" s="63">
        <f t="shared" si="69"/>
        <v>14.725851766056042</v>
      </c>
      <c r="P89" s="63">
        <f t="shared" si="70"/>
        <v>4.7278530776104599</v>
      </c>
      <c r="Q89" s="63">
        <f t="shared" si="71"/>
        <v>11.542457606932896</v>
      </c>
      <c r="R89" s="63">
        <f t="shared" si="72"/>
        <v>5.9565575991172661</v>
      </c>
      <c r="S89" s="63">
        <f t="shared" si="73"/>
        <v>8.1840113535355741</v>
      </c>
      <c r="T89" s="63">
        <f t="shared" si="74"/>
        <v>10.426174277834653</v>
      </c>
      <c r="U89" s="63">
        <f t="shared" si="75"/>
        <v>8.8711368083084601</v>
      </c>
      <c r="V89" s="63">
        <f t="shared" si="76"/>
        <v>7.2968466802454097</v>
      </c>
      <c r="W89" s="63">
        <f t="shared" si="77"/>
        <v>8.7139711964850459</v>
      </c>
    </row>
    <row r="90" spans="1:23">
      <c r="A90" s="6" t="s">
        <v>5</v>
      </c>
      <c r="B90" s="63"/>
      <c r="C90" s="63">
        <f t="shared" si="64"/>
        <v>22.292908141383215</v>
      </c>
      <c r="D90" s="63">
        <f t="shared" si="64"/>
        <v>9.0431192387839392</v>
      </c>
      <c r="E90" s="63">
        <f t="shared" si="64"/>
        <v>1.134801798565263</v>
      </c>
      <c r="F90" s="63">
        <f t="shared" si="64"/>
        <v>15.780635346940681</v>
      </c>
      <c r="G90" s="63">
        <f t="shared" si="64"/>
        <v>6.786031884732366</v>
      </c>
      <c r="H90" s="63">
        <f t="shared" si="65"/>
        <v>3.0247017360866049</v>
      </c>
      <c r="I90" s="63">
        <f t="shared" si="65"/>
        <v>20.862720063408819</v>
      </c>
      <c r="J90" s="63">
        <f t="shared" si="65"/>
        <v>7.7387932174962151</v>
      </c>
      <c r="K90" s="63">
        <f t="shared" si="65"/>
        <v>5.1361889266959544</v>
      </c>
      <c r="L90" s="63">
        <f t="shared" si="66"/>
        <v>11.470189447809373</v>
      </c>
      <c r="M90" s="63">
        <f t="shared" si="67"/>
        <v>11.479251528267865</v>
      </c>
      <c r="N90" s="63">
        <f t="shared" si="68"/>
        <v>11.585703965643649</v>
      </c>
      <c r="O90" s="63">
        <f t="shared" si="69"/>
        <v>12.872206176507687</v>
      </c>
      <c r="P90" s="63">
        <f t="shared" si="70"/>
        <v>10.615483346018245</v>
      </c>
      <c r="Q90" s="63">
        <f t="shared" si="71"/>
        <v>9.0997401947868095</v>
      </c>
      <c r="R90" s="63">
        <f t="shared" si="72"/>
        <v>17.507167831974261</v>
      </c>
      <c r="S90" s="63">
        <f t="shared" si="73"/>
        <v>16.3102000553131</v>
      </c>
      <c r="T90" s="63">
        <f t="shared" si="74"/>
        <v>10.937242870953934</v>
      </c>
      <c r="U90" s="63">
        <f t="shared" si="75"/>
        <v>7.4023146217808371</v>
      </c>
      <c r="V90" s="63">
        <f t="shared" si="76"/>
        <v>8.7009343318293304</v>
      </c>
      <c r="W90" s="63">
        <f t="shared" si="77"/>
        <v>8.3870207409826065</v>
      </c>
    </row>
    <row r="91" spans="1:23">
      <c r="A91" s="28" t="s">
        <v>6</v>
      </c>
      <c r="B91" s="64"/>
      <c r="C91" s="64">
        <f t="shared" si="64"/>
        <v>0.78523022759590544</v>
      </c>
      <c r="D91" s="64">
        <f t="shared" si="64"/>
        <v>9.9750710939159912</v>
      </c>
      <c r="E91" s="64">
        <f t="shared" si="64"/>
        <v>-4.7551561642717708</v>
      </c>
      <c r="F91" s="64">
        <f t="shared" si="64"/>
        <v>-3.5956476786540397</v>
      </c>
      <c r="G91" s="64">
        <f t="shared" si="64"/>
        <v>1.8041633333212161</v>
      </c>
      <c r="H91" s="64">
        <f t="shared" si="65"/>
        <v>21.727265816345064</v>
      </c>
      <c r="I91" s="64">
        <f t="shared" si="65"/>
        <v>-18.904449174301607</v>
      </c>
      <c r="J91" s="64">
        <f t="shared" si="65"/>
        <v>10.892923532955864</v>
      </c>
      <c r="K91" s="64">
        <f t="shared" si="65"/>
        <v>12.72374976964657</v>
      </c>
      <c r="L91" s="64">
        <f t="shared" si="66"/>
        <v>16.459156541563051</v>
      </c>
      <c r="M91" s="64">
        <f t="shared" si="67"/>
        <v>15.024573710933403</v>
      </c>
      <c r="N91" s="64">
        <f t="shared" si="68"/>
        <v>36.111481951094191</v>
      </c>
      <c r="O91" s="64">
        <f t="shared" si="69"/>
        <v>16.960531776075506</v>
      </c>
      <c r="P91" s="64">
        <f t="shared" si="70"/>
        <v>12.507291452071929</v>
      </c>
      <c r="Q91" s="64">
        <f t="shared" si="71"/>
        <v>6.5771991936460106</v>
      </c>
      <c r="R91" s="64">
        <f t="shared" si="72"/>
        <v>8.4790360724637992</v>
      </c>
      <c r="S91" s="64">
        <f t="shared" si="73"/>
        <v>8.3753963629376411</v>
      </c>
      <c r="T91" s="64">
        <f t="shared" si="74"/>
        <v>11.268951334523452</v>
      </c>
      <c r="U91" s="64">
        <f t="shared" si="75"/>
        <v>9.1466229830132093</v>
      </c>
      <c r="V91" s="64">
        <f t="shared" si="76"/>
        <v>7.8911014800823747</v>
      </c>
      <c r="W91" s="64">
        <f t="shared" si="77"/>
        <v>7.4579655826769633</v>
      </c>
    </row>
    <row r="92" spans="1:23">
      <c r="A92" s="5" t="s">
        <v>7</v>
      </c>
      <c r="B92" s="62"/>
      <c r="C92" s="62">
        <f t="shared" si="64"/>
        <v>14.928663291384151</v>
      </c>
      <c r="D92" s="62">
        <f t="shared" si="64"/>
        <v>9.976798429975748</v>
      </c>
      <c r="E92" s="62">
        <f t="shared" si="64"/>
        <v>10.613522365378898</v>
      </c>
      <c r="F92" s="62">
        <f t="shared" si="64"/>
        <v>8.1927255628989606</v>
      </c>
      <c r="G92" s="62">
        <f t="shared" si="64"/>
        <v>9.5517952505522334</v>
      </c>
      <c r="H92" s="62">
        <f t="shared" si="65"/>
        <v>8.4228101473277306</v>
      </c>
      <c r="I92" s="62">
        <f t="shared" si="65"/>
        <v>10.112689406371931</v>
      </c>
      <c r="J92" s="62">
        <f t="shared" si="65"/>
        <v>11.686830457156782</v>
      </c>
      <c r="K92" s="62">
        <f t="shared" si="65"/>
        <v>11.197897100643118</v>
      </c>
      <c r="L92" s="62">
        <f t="shared" si="66"/>
        <v>11.795890334732219</v>
      </c>
      <c r="M92" s="62">
        <f t="shared" si="67"/>
        <v>10.304974879782829</v>
      </c>
      <c r="N92" s="62">
        <f t="shared" si="68"/>
        <v>12.474955122937237</v>
      </c>
      <c r="O92" s="62">
        <f t="shared" si="69"/>
        <v>12.422235589911958</v>
      </c>
      <c r="P92" s="62">
        <f t="shared" si="70"/>
        <v>9.4690028306532952</v>
      </c>
      <c r="Q92" s="62">
        <f t="shared" si="71"/>
        <v>12.148732382252534</v>
      </c>
      <c r="R92" s="62">
        <f t="shared" si="72"/>
        <v>10.642677896845029</v>
      </c>
      <c r="S92" s="62">
        <f t="shared" si="73"/>
        <v>8.0286720821862634</v>
      </c>
      <c r="T92" s="62">
        <f t="shared" si="74"/>
        <v>10.236437728811113</v>
      </c>
      <c r="U92" s="62">
        <f t="shared" si="75"/>
        <v>9.5160263244059191</v>
      </c>
      <c r="V92" s="62">
        <f t="shared" si="76"/>
        <v>7.3907862661432473</v>
      </c>
      <c r="W92" s="62">
        <f t="shared" si="77"/>
        <v>7.7367531402368277</v>
      </c>
    </row>
    <row r="93" spans="1:23">
      <c r="A93" s="3" t="s">
        <v>8</v>
      </c>
      <c r="B93" s="63"/>
      <c r="C93" s="63">
        <f t="shared" si="64"/>
        <v>7.1739610933328493</v>
      </c>
      <c r="D93" s="63">
        <f t="shared" si="64"/>
        <v>9.8392353738016034</v>
      </c>
      <c r="E93" s="63">
        <f t="shared" si="64"/>
        <v>8.8593546508811816</v>
      </c>
      <c r="F93" s="63">
        <f t="shared" si="64"/>
        <v>17.920496354298347</v>
      </c>
      <c r="G93" s="63">
        <f t="shared" si="64"/>
        <v>13.359373684865016</v>
      </c>
      <c r="H93" s="63">
        <f t="shared" si="65"/>
        <v>6.6679455938552081</v>
      </c>
      <c r="I93" s="63">
        <f t="shared" si="65"/>
        <v>8.1333194302492782</v>
      </c>
      <c r="J93" s="63">
        <f t="shared" si="65"/>
        <v>11.699044058792026</v>
      </c>
      <c r="K93" s="63">
        <f t="shared" si="65"/>
        <v>12.220148286300198</v>
      </c>
      <c r="L93" s="63">
        <f t="shared" si="66"/>
        <v>9.1689946828604576</v>
      </c>
      <c r="M93" s="63">
        <f t="shared" si="67"/>
        <v>13.668669629226638</v>
      </c>
      <c r="N93" s="63">
        <f t="shared" si="68"/>
        <v>9.2628145898074159</v>
      </c>
      <c r="O93" s="63">
        <f t="shared" si="69"/>
        <v>11.004627275672719</v>
      </c>
      <c r="P93" s="63">
        <f t="shared" si="70"/>
        <v>7.4783462018028004</v>
      </c>
      <c r="Q93" s="63">
        <f t="shared" si="71"/>
        <v>10.317237613425506</v>
      </c>
      <c r="R93" s="63">
        <f t="shared" si="72"/>
        <v>11.190562867262029</v>
      </c>
      <c r="S93" s="63">
        <f t="shared" si="73"/>
        <v>8.3657424425866775</v>
      </c>
      <c r="T93" s="63">
        <f t="shared" si="74"/>
        <v>10.44585528672145</v>
      </c>
      <c r="U93" s="63">
        <f t="shared" si="75"/>
        <v>9.0859401667538684</v>
      </c>
      <c r="V93" s="63">
        <f t="shared" si="76"/>
        <v>7.1518356169917325</v>
      </c>
      <c r="W93" s="63">
        <f t="shared" si="77"/>
        <v>7.6588394770238839</v>
      </c>
    </row>
    <row r="94" spans="1:23">
      <c r="A94" s="3" t="s">
        <v>9</v>
      </c>
      <c r="B94" s="63"/>
      <c r="C94" s="63">
        <f t="shared" si="64"/>
        <v>11.887951720127655</v>
      </c>
      <c r="D94" s="63">
        <f t="shared" si="64"/>
        <v>6.8981037545217383</v>
      </c>
      <c r="E94" s="63">
        <f t="shared" si="64"/>
        <v>7.1311765548627895</v>
      </c>
      <c r="F94" s="63">
        <f t="shared" si="64"/>
        <v>2.9407705540266389</v>
      </c>
      <c r="G94" s="63">
        <f t="shared" si="64"/>
        <v>6.2069756221616066</v>
      </c>
      <c r="H94" s="63">
        <f t="shared" si="65"/>
        <v>6.7179399104928814</v>
      </c>
      <c r="I94" s="63">
        <f t="shared" si="65"/>
        <v>4.2940401830293835</v>
      </c>
      <c r="J94" s="63">
        <f t="shared" si="65"/>
        <v>11.88213110794805</v>
      </c>
      <c r="K94" s="63">
        <f t="shared" si="65"/>
        <v>10.145421430031147</v>
      </c>
      <c r="L94" s="63">
        <f t="shared" si="66"/>
        <v>9.9356859152860846</v>
      </c>
      <c r="M94" s="63">
        <f t="shared" si="67"/>
        <v>9.8650120448031178</v>
      </c>
      <c r="N94" s="63">
        <f t="shared" si="68"/>
        <v>9.8613916268263626</v>
      </c>
      <c r="O94" s="63">
        <f t="shared" si="69"/>
        <v>7.4328828626739858</v>
      </c>
      <c r="P94" s="63">
        <f t="shared" si="70"/>
        <v>5.1056790312284068</v>
      </c>
      <c r="Q94" s="63">
        <f t="shared" si="71"/>
        <v>9.1192206135693326</v>
      </c>
      <c r="R94" s="63">
        <f t="shared" si="72"/>
        <v>10.489315084402932</v>
      </c>
      <c r="S94" s="63">
        <f t="shared" si="73"/>
        <v>7.8079421321940039</v>
      </c>
      <c r="T94" s="63">
        <f t="shared" si="74"/>
        <v>13.476562360886666</v>
      </c>
      <c r="U94" s="63">
        <f t="shared" si="75"/>
        <v>9.2406238982484652</v>
      </c>
      <c r="V94" s="63">
        <f t="shared" si="76"/>
        <v>7.8686662745537692</v>
      </c>
      <c r="W94" s="63">
        <f t="shared" si="77"/>
        <v>7.6975178664730635</v>
      </c>
    </row>
    <row r="95" spans="1:23">
      <c r="A95" s="3" t="s">
        <v>10</v>
      </c>
      <c r="B95" s="63"/>
      <c r="C95" s="63">
        <f t="shared" si="64"/>
        <v>12.900829146885803</v>
      </c>
      <c r="D95" s="63">
        <f t="shared" si="64"/>
        <v>15.366837143929995</v>
      </c>
      <c r="E95" s="63">
        <f t="shared" si="64"/>
        <v>18.918640777287898</v>
      </c>
      <c r="F95" s="63">
        <f t="shared" si="64"/>
        <v>13.23462879500136</v>
      </c>
      <c r="G95" s="63">
        <f t="shared" si="64"/>
        <v>9.6000164131124688</v>
      </c>
      <c r="H95" s="63">
        <f t="shared" si="65"/>
        <v>11.593822569241828</v>
      </c>
      <c r="I95" s="63">
        <f t="shared" si="65"/>
        <v>15.652200815405223</v>
      </c>
      <c r="J95" s="63">
        <f t="shared" si="65"/>
        <v>14.64154168877366</v>
      </c>
      <c r="K95" s="63">
        <f t="shared" si="65"/>
        <v>16.24000870147843</v>
      </c>
      <c r="L95" s="63">
        <f t="shared" si="66"/>
        <v>21.90618624111519</v>
      </c>
      <c r="M95" s="63">
        <f t="shared" si="67"/>
        <v>12.212059993715286</v>
      </c>
      <c r="N95" s="63">
        <f t="shared" si="68"/>
        <v>17.195989393790903</v>
      </c>
      <c r="O95" s="63">
        <f t="shared" si="69"/>
        <v>12.486825565825221</v>
      </c>
      <c r="P95" s="63">
        <f t="shared" si="70"/>
        <v>2.7190918259204753</v>
      </c>
      <c r="Q95" s="63">
        <f t="shared" si="71"/>
        <v>12.113538214129282</v>
      </c>
      <c r="R95" s="63">
        <f t="shared" si="72"/>
        <v>11.221045028837997</v>
      </c>
      <c r="S95" s="63">
        <f t="shared" si="73"/>
        <v>7.7813631449446561</v>
      </c>
      <c r="T95" s="63">
        <f t="shared" si="74"/>
        <v>9.7929615169963515</v>
      </c>
      <c r="U95" s="63">
        <f t="shared" si="75"/>
        <v>10.175625920467786</v>
      </c>
      <c r="V95" s="63">
        <f t="shared" si="76"/>
        <v>9.1167553229701817</v>
      </c>
      <c r="W95" s="63">
        <f t="shared" si="77"/>
        <v>8.6028362078038967</v>
      </c>
    </row>
    <row r="96" spans="1:23">
      <c r="A96" s="3" t="s">
        <v>11</v>
      </c>
      <c r="B96" s="63"/>
      <c r="C96" s="63">
        <f t="shared" si="64"/>
        <v>12.011047331974009</v>
      </c>
      <c r="D96" s="63">
        <f t="shared" si="64"/>
        <v>14.827188603906624</v>
      </c>
      <c r="E96" s="63">
        <f t="shared" si="64"/>
        <v>9.5365240158837263</v>
      </c>
      <c r="F96" s="63">
        <f t="shared" si="64"/>
        <v>11.948092965768584</v>
      </c>
      <c r="G96" s="63">
        <f t="shared" si="64"/>
        <v>15.057638510259839</v>
      </c>
      <c r="H96" s="63">
        <f t="shared" si="65"/>
        <v>9.7957834705536122</v>
      </c>
      <c r="I96" s="63">
        <f t="shared" si="65"/>
        <v>14.172059723911307</v>
      </c>
      <c r="J96" s="63">
        <f t="shared" si="65"/>
        <v>11.074291092626384</v>
      </c>
      <c r="K96" s="63">
        <f t="shared" si="65"/>
        <v>8.7789097818469983</v>
      </c>
      <c r="L96" s="63">
        <f t="shared" si="66"/>
        <v>9.6780722393188476</v>
      </c>
      <c r="M96" s="63">
        <f t="shared" si="67"/>
        <v>9.0492674782235945</v>
      </c>
      <c r="N96" s="63">
        <f t="shared" si="68"/>
        <v>12.765670091004944</v>
      </c>
      <c r="O96" s="63">
        <f t="shared" si="69"/>
        <v>8.1638061138082136</v>
      </c>
      <c r="P96" s="63">
        <f t="shared" si="70"/>
        <v>5.9532512487397726</v>
      </c>
      <c r="Q96" s="63">
        <f t="shared" si="71"/>
        <v>6.3233273384212518</v>
      </c>
      <c r="R96" s="63">
        <f t="shared" si="72"/>
        <v>8.4461164755775968</v>
      </c>
      <c r="S96" s="63">
        <f t="shared" si="73"/>
        <v>7.6179980123775959</v>
      </c>
      <c r="T96" s="63">
        <f t="shared" si="74"/>
        <v>7.4552883767232503</v>
      </c>
      <c r="U96" s="63">
        <f t="shared" si="75"/>
        <v>8.0086408620832241</v>
      </c>
      <c r="V96" s="63">
        <f t="shared" si="76"/>
        <v>7.5794900606145532</v>
      </c>
      <c r="W96" s="63">
        <f t="shared" si="77"/>
        <v>7.5358479801183815</v>
      </c>
    </row>
    <row r="97" spans="1:23">
      <c r="A97" s="28" t="s">
        <v>12</v>
      </c>
      <c r="B97" s="64"/>
      <c r="C97" s="64">
        <f t="shared" si="64"/>
        <v>21.991777163931925</v>
      </c>
      <c r="D97" s="64">
        <f t="shared" si="64"/>
        <v>8.177399982040221</v>
      </c>
      <c r="E97" s="64">
        <f t="shared" si="64"/>
        <v>10.260010505514384</v>
      </c>
      <c r="F97" s="64">
        <f t="shared" si="64"/>
        <v>2.8685022517288603</v>
      </c>
      <c r="G97" s="64">
        <f t="shared" si="64"/>
        <v>7.1294793531383434</v>
      </c>
      <c r="H97" s="64">
        <f t="shared" si="65"/>
        <v>8.2317516048119135</v>
      </c>
      <c r="I97" s="64">
        <f t="shared" si="65"/>
        <v>9.6149630520246046</v>
      </c>
      <c r="J97" s="64">
        <f t="shared" si="65"/>
        <v>10.43909543624533</v>
      </c>
      <c r="K97" s="64">
        <f t="shared" si="65"/>
        <v>9.4861649590815968</v>
      </c>
      <c r="L97" s="64">
        <f t="shared" si="66"/>
        <v>9.5132801379798426</v>
      </c>
      <c r="M97" s="64">
        <f t="shared" si="67"/>
        <v>7.9766522849486616</v>
      </c>
      <c r="N97" s="64">
        <f t="shared" si="68"/>
        <v>12.445116128138354</v>
      </c>
      <c r="O97" s="64">
        <f t="shared" si="69"/>
        <v>16.731118586427851</v>
      </c>
      <c r="P97" s="64">
        <f t="shared" si="70"/>
        <v>17.407446235320975</v>
      </c>
      <c r="Q97" s="64">
        <f t="shared" si="71"/>
        <v>15.874073289296728</v>
      </c>
      <c r="R97" s="64">
        <f t="shared" si="72"/>
        <v>10.76910631134237</v>
      </c>
      <c r="S97" s="64">
        <f t="shared" si="73"/>
        <v>8.1791836283287722</v>
      </c>
      <c r="T97" s="64">
        <f t="shared" si="74"/>
        <v>10.169644929040164</v>
      </c>
      <c r="U97" s="64">
        <f t="shared" si="75"/>
        <v>9.8815185214734811</v>
      </c>
      <c r="V97" s="64">
        <f t="shared" si="76"/>
        <v>6.4232468600738803</v>
      </c>
      <c r="W97" s="64">
        <f t="shared" si="77"/>
        <v>7.3868354865218073</v>
      </c>
    </row>
    <row r="98" spans="1:23" hidden="1">
      <c r="A98" s="5" t="s">
        <v>13</v>
      </c>
      <c r="B98" s="62"/>
      <c r="C98" s="62">
        <f t="shared" si="64"/>
        <v>11.470588774950375</v>
      </c>
      <c r="D98" s="62">
        <f t="shared" si="64"/>
        <v>8.8117478978056862</v>
      </c>
      <c r="E98" s="62">
        <f t="shared" si="64"/>
        <v>10.536943730269591</v>
      </c>
      <c r="F98" s="62">
        <f t="shared" si="64"/>
        <v>6.78468973555308</v>
      </c>
      <c r="G98" s="62">
        <f t="shared" si="64"/>
        <v>9.1964149925264884</v>
      </c>
      <c r="H98" s="62">
        <f t="shared" si="65"/>
        <v>8.4812348734122729</v>
      </c>
      <c r="I98" s="62">
        <f t="shared" si="65"/>
        <v>9.7133823046186389</v>
      </c>
      <c r="J98" s="62">
        <f t="shared" si="65"/>
        <v>10.288972740434771</v>
      </c>
      <c r="K98" s="62">
        <f t="shared" si="65"/>
        <v>9.568457532191621</v>
      </c>
      <c r="L98" s="62">
        <f t="shared" si="66"/>
        <v>9.9152127603472557</v>
      </c>
      <c r="M98" s="62">
        <f t="shared" si="67"/>
        <v>10.637800223344193</v>
      </c>
      <c r="N98" s="62">
        <f t="shared" si="68"/>
        <v>14.047924387894991</v>
      </c>
      <c r="O98" s="62">
        <f t="shared" si="69"/>
        <v>13.29530655674103</v>
      </c>
      <c r="P98" s="62">
        <f t="shared" si="70"/>
        <v>8.5502655787450532</v>
      </c>
      <c r="Q98" s="62">
        <f t="shared" si="71"/>
        <v>11.62940973244436</v>
      </c>
      <c r="R98" s="62">
        <f t="shared" si="72"/>
        <v>9.6863286673160225</v>
      </c>
      <c r="S98" s="62">
        <f t="shared" si="73"/>
        <v>8.025852865875601</v>
      </c>
      <c r="T98" s="62">
        <f t="shared" si="74"/>
        <v>10.27933893066259</v>
      </c>
      <c r="U98" s="62">
        <f t="shared" si="75"/>
        <v>9.2247250774701097</v>
      </c>
      <c r="V98" s="62">
        <f t="shared" si="76"/>
        <v>7.4033749998353686</v>
      </c>
      <c r="W98" s="62">
        <f t="shared" si="77"/>
        <v>7.8820075228676414</v>
      </c>
    </row>
    <row r="99" spans="1:23" hidden="1">
      <c r="A99" s="6" t="s">
        <v>14</v>
      </c>
      <c r="B99" s="63"/>
      <c r="C99" s="63" t="e">
        <f t="shared" si="64"/>
        <v>#DIV/0!</v>
      </c>
      <c r="D99" s="63" t="e">
        <f t="shared" si="64"/>
        <v>#DIV/0!</v>
      </c>
      <c r="E99" s="63" t="e">
        <f t="shared" si="64"/>
        <v>#DIV/0!</v>
      </c>
      <c r="F99" s="63" t="e">
        <f t="shared" si="64"/>
        <v>#DIV/0!</v>
      </c>
      <c r="G99" s="63" t="e">
        <f t="shared" si="64"/>
        <v>#DIV/0!</v>
      </c>
      <c r="H99" s="63" t="e">
        <f t="shared" si="65"/>
        <v>#DIV/0!</v>
      </c>
      <c r="I99" s="63" t="e">
        <f t="shared" si="65"/>
        <v>#DIV/0!</v>
      </c>
      <c r="J99" s="63" t="e">
        <f t="shared" si="65"/>
        <v>#DIV/0!</v>
      </c>
      <c r="K99" s="63" t="e">
        <f t="shared" si="65"/>
        <v>#DIV/0!</v>
      </c>
      <c r="L99" s="63" t="e">
        <f t="shared" si="66"/>
        <v>#DIV/0!</v>
      </c>
      <c r="M99" s="63" t="e">
        <f t="shared" si="67"/>
        <v>#DIV/0!</v>
      </c>
      <c r="N99" s="63" t="e">
        <f t="shared" si="68"/>
        <v>#DIV/0!</v>
      </c>
      <c r="O99" s="63" t="e">
        <f t="shared" si="69"/>
        <v>#DIV/0!</v>
      </c>
      <c r="P99" s="63" t="e">
        <f t="shared" si="70"/>
        <v>#DIV/0!</v>
      </c>
      <c r="Q99" s="63">
        <f t="shared" si="71"/>
        <v>100</v>
      </c>
      <c r="R99" s="63">
        <f t="shared" si="72"/>
        <v>50</v>
      </c>
      <c r="S99" s="63">
        <f t="shared" si="73"/>
        <v>33.333333333333329</v>
      </c>
      <c r="T99" s="63">
        <f t="shared" si="74"/>
        <v>25</v>
      </c>
      <c r="U99" s="63">
        <f t="shared" si="75"/>
        <v>20</v>
      </c>
      <c r="V99" s="63">
        <f t="shared" si="76"/>
        <v>16.666666666666664</v>
      </c>
      <c r="W99" s="63">
        <f t="shared" si="77"/>
        <v>14.285714285714285</v>
      </c>
    </row>
    <row r="100" spans="1:23" ht="13.5" thickBot="1">
      <c r="A100" s="71" t="str">
        <f>A60</f>
        <v>KZN - Annual Compensation of Employees</v>
      </c>
      <c r="B100" s="65"/>
      <c r="C100" s="65">
        <f t="shared" si="64"/>
        <v>11.470588774950375</v>
      </c>
      <c r="D100" s="65">
        <f t="shared" si="64"/>
        <v>8.8117478978056862</v>
      </c>
      <c r="E100" s="65">
        <f t="shared" si="64"/>
        <v>10.536943730269591</v>
      </c>
      <c r="F100" s="65">
        <f t="shared" si="64"/>
        <v>6.78468973555308</v>
      </c>
      <c r="G100" s="65">
        <f>G98</f>
        <v>9.1964149925264884</v>
      </c>
      <c r="H100" s="65">
        <f t="shared" si="65"/>
        <v>8.4812348734122729</v>
      </c>
      <c r="I100" s="65">
        <f t="shared" si="65"/>
        <v>9.7133823046186389</v>
      </c>
      <c r="J100" s="65">
        <f t="shared" si="65"/>
        <v>10.288972740434771</v>
      </c>
      <c r="K100" s="65">
        <f t="shared" si="65"/>
        <v>9.568457532191621</v>
      </c>
      <c r="L100" s="65">
        <f t="shared" si="66"/>
        <v>9.9152127603472557</v>
      </c>
      <c r="M100" s="65">
        <f t="shared" si="67"/>
        <v>10.637800223344193</v>
      </c>
      <c r="N100" s="65">
        <f t="shared" si="68"/>
        <v>14.047924387894991</v>
      </c>
      <c r="O100" s="65">
        <f t="shared" si="69"/>
        <v>13.29530655674103</v>
      </c>
      <c r="P100" s="65">
        <f t="shared" si="70"/>
        <v>8.5508819694396632</v>
      </c>
      <c r="Q100" s="65">
        <f t="shared" si="71"/>
        <v>11.629911532231979</v>
      </c>
      <c r="R100" s="65">
        <f t="shared" si="72"/>
        <v>9.6867388000973502</v>
      </c>
      <c r="S100" s="65">
        <f t="shared" si="73"/>
        <v>8.0262049595133558</v>
      </c>
      <c r="T100" s="65">
        <f t="shared" si="74"/>
        <v>10.279591712693128</v>
      </c>
      <c r="U100" s="65">
        <f t="shared" si="75"/>
        <v>9.2249348082190323</v>
      </c>
      <c r="V100" s="65">
        <f t="shared" si="76"/>
        <v>7.4035730880047392</v>
      </c>
      <c r="W100" s="65">
        <f t="shared" si="77"/>
        <v>7.8821562714024092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5.4660022908313035</v>
      </c>
      <c r="C134" s="10">
        <f t="shared" ref="C134:P134" si="78">C26/C$39*100</f>
        <v>5.0554331907308345</v>
      </c>
      <c r="D134" s="10">
        <f t="shared" si="78"/>
        <v>4.9684162574234039</v>
      </c>
      <c r="E134" s="10">
        <f t="shared" si="78"/>
        <v>5.2084252282858383</v>
      </c>
      <c r="F134" s="10">
        <f t="shared" si="78"/>
        <v>4.8250591018543858</v>
      </c>
      <c r="G134" s="10">
        <f t="shared" si="78"/>
        <v>4.7066617541089757</v>
      </c>
      <c r="H134" s="10">
        <f t="shared" si="78"/>
        <v>4.7862824536733397</v>
      </c>
      <c r="I134" s="10">
        <f t="shared" si="78"/>
        <v>4.9171702353611018</v>
      </c>
      <c r="J134" s="10">
        <f t="shared" si="78"/>
        <v>5.2047616331550701</v>
      </c>
      <c r="K134" s="10">
        <f t="shared" si="78"/>
        <v>4.7376669416581603</v>
      </c>
      <c r="L134" s="10">
        <f t="shared" si="78"/>
        <v>3.8694678831370508</v>
      </c>
      <c r="M134" s="10">
        <f t="shared" si="78"/>
        <v>3.9580258135465876</v>
      </c>
      <c r="N134" s="10">
        <f t="shared" si="78"/>
        <v>4.1013298117292427</v>
      </c>
      <c r="O134" s="10">
        <f t="shared" si="78"/>
        <v>4.2085385949041862</v>
      </c>
      <c r="P134" s="10">
        <f t="shared" si="78"/>
        <v>4.249185649640884</v>
      </c>
    </row>
    <row r="135" spans="1:16" ht="12.75" hidden="1" customHeight="1">
      <c r="A135" s="43" t="s">
        <v>1</v>
      </c>
      <c r="B135" s="10">
        <f t="shared" ref="B135:P135" si="79">B27/B$39*100</f>
        <v>3.9897736553562422</v>
      </c>
      <c r="C135" s="10">
        <f t="shared" si="79"/>
        <v>3.592937870626959</v>
      </c>
      <c r="D135" s="10">
        <f t="shared" si="79"/>
        <v>3.492274285116709</v>
      </c>
      <c r="E135" s="10">
        <f t="shared" si="79"/>
        <v>3.7947268843377948</v>
      </c>
      <c r="F135" s="10">
        <f t="shared" si="79"/>
        <v>3.4384845062147638</v>
      </c>
      <c r="G135" s="10">
        <f t="shared" si="79"/>
        <v>3.3232597642409765</v>
      </c>
      <c r="H135" s="10">
        <f t="shared" si="79"/>
        <v>3.361841141140697</v>
      </c>
      <c r="I135" s="10">
        <f t="shared" si="79"/>
        <v>3.4896722106605904</v>
      </c>
      <c r="J135" s="10">
        <f t="shared" si="79"/>
        <v>3.8351210180017912</v>
      </c>
      <c r="K135" s="10">
        <f t="shared" si="79"/>
        <v>3.382214050376716</v>
      </c>
      <c r="L135" s="10">
        <f t="shared" si="79"/>
        <v>2.6313842259651574</v>
      </c>
      <c r="M135" s="10">
        <f t="shared" si="79"/>
        <v>2.6760141055773481</v>
      </c>
      <c r="N135" s="10">
        <f t="shared" si="79"/>
        <v>2.7385048239697571</v>
      </c>
      <c r="O135" s="10">
        <f t="shared" si="79"/>
        <v>2.7872618198999533</v>
      </c>
      <c r="P135" s="10">
        <f t="shared" si="79"/>
        <v>2.7923749463356011</v>
      </c>
    </row>
    <row r="136" spans="1:16" ht="12.75" hidden="1" customHeight="1">
      <c r="A136" s="44" t="s">
        <v>2</v>
      </c>
      <c r="B136" s="10">
        <f t="shared" ref="B136:P136" si="80">B28/B$39*100</f>
        <v>1.476228635475062</v>
      </c>
      <c r="C136" s="10">
        <f t="shared" si="80"/>
        <v>1.462495320103876</v>
      </c>
      <c r="D136" s="10">
        <f t="shared" si="80"/>
        <v>1.4761419723066955</v>
      </c>
      <c r="E136" s="10">
        <f t="shared" si="80"/>
        <v>1.4136983439480439</v>
      </c>
      <c r="F136" s="10">
        <f t="shared" si="80"/>
        <v>1.3865745956396216</v>
      </c>
      <c r="G136" s="10">
        <f t="shared" si="80"/>
        <v>1.3834019898679988</v>
      </c>
      <c r="H136" s="10">
        <f t="shared" si="80"/>
        <v>1.4244413125326432</v>
      </c>
      <c r="I136" s="10">
        <f t="shared" si="80"/>
        <v>1.4274980247005111</v>
      </c>
      <c r="J136" s="10">
        <f t="shared" si="80"/>
        <v>1.3696406151532792</v>
      </c>
      <c r="K136" s="10">
        <f t="shared" si="80"/>
        <v>1.3554528912814445</v>
      </c>
      <c r="L136" s="10">
        <f t="shared" si="80"/>
        <v>1.2380836571718932</v>
      </c>
      <c r="M136" s="10">
        <f t="shared" si="80"/>
        <v>1.2820117079692395</v>
      </c>
      <c r="N136" s="10">
        <f t="shared" si="80"/>
        <v>1.3628249877594858</v>
      </c>
      <c r="O136" s="10">
        <f t="shared" si="80"/>
        <v>1.4212767750042332</v>
      </c>
      <c r="P136" s="10">
        <f t="shared" si="80"/>
        <v>1.4568107033052831</v>
      </c>
    </row>
    <row r="137" spans="1:16" ht="12.75" hidden="1" customHeight="1">
      <c r="A137" s="42" t="s">
        <v>3</v>
      </c>
      <c r="B137" s="10">
        <f t="shared" ref="B137:P137" si="81">B29/B$39*100</f>
        <v>32.765406203848087</v>
      </c>
      <c r="C137" s="10">
        <f t="shared" si="81"/>
        <v>31.259771267098991</v>
      </c>
      <c r="D137" s="10">
        <f t="shared" si="81"/>
        <v>30.66491325242534</v>
      </c>
      <c r="E137" s="10">
        <f t="shared" si="81"/>
        <v>30.380311843900685</v>
      </c>
      <c r="F137" s="10">
        <f t="shared" si="81"/>
        <v>29.914367398642938</v>
      </c>
      <c r="G137" s="10">
        <f t="shared" si="81"/>
        <v>29.820373895912628</v>
      </c>
      <c r="H137" s="10">
        <f t="shared" si="81"/>
        <v>29.776014963164933</v>
      </c>
      <c r="I137" s="10">
        <f t="shared" si="81"/>
        <v>29.406963533479097</v>
      </c>
      <c r="J137" s="10">
        <f t="shared" si="81"/>
        <v>28.286963290698463</v>
      </c>
      <c r="K137" s="10">
        <f t="shared" si="81"/>
        <v>27.764984872293375</v>
      </c>
      <c r="L137" s="10">
        <f t="shared" si="81"/>
        <v>27.478286934520369</v>
      </c>
      <c r="M137" s="10">
        <f t="shared" si="81"/>
        <v>27.596251612504574</v>
      </c>
      <c r="N137" s="10">
        <f t="shared" si="81"/>
        <v>28.396963198160769</v>
      </c>
      <c r="O137" s="10">
        <f t="shared" si="81"/>
        <v>28.809932897003982</v>
      </c>
      <c r="P137" s="10">
        <f t="shared" si="81"/>
        <v>28.202374051660041</v>
      </c>
    </row>
    <row r="138" spans="1:16" ht="12.75" hidden="1" customHeight="1">
      <c r="A138" s="43" t="s">
        <v>4</v>
      </c>
      <c r="B138" s="10">
        <f t="shared" ref="B138:P138" si="82">B30/B$39*100</f>
        <v>25.443945360647835</v>
      </c>
      <c r="C138" s="10">
        <f t="shared" si="82"/>
        <v>24.315837139199004</v>
      </c>
      <c r="D138" s="10">
        <f t="shared" si="82"/>
        <v>23.662533471185316</v>
      </c>
      <c r="E138" s="10">
        <f t="shared" si="82"/>
        <v>24.248204465587762</v>
      </c>
      <c r="F138" s="10">
        <f t="shared" si="82"/>
        <v>24.071572297607354</v>
      </c>
      <c r="G138" s="10">
        <f t="shared" si="82"/>
        <v>24.289485250456718</v>
      </c>
      <c r="H138" s="10">
        <f t="shared" si="82"/>
        <v>23.878840630977663</v>
      </c>
      <c r="I138" s="10">
        <f t="shared" si="82"/>
        <v>24.430929336089342</v>
      </c>
      <c r="J138" s="10">
        <f t="shared" si="82"/>
        <v>23.337316789300928</v>
      </c>
      <c r="K138" s="10">
        <f t="shared" si="82"/>
        <v>22.799675065939194</v>
      </c>
      <c r="L138" s="10">
        <f t="shared" si="82"/>
        <v>22.297155915907325</v>
      </c>
      <c r="M138" s="10">
        <f t="shared" si="82"/>
        <v>22.266820938939677</v>
      </c>
      <c r="N138" s="10">
        <f t="shared" si="82"/>
        <v>22.422829817677279</v>
      </c>
      <c r="O138" s="10">
        <f t="shared" si="82"/>
        <v>22.705956036669402</v>
      </c>
      <c r="P138" s="10">
        <f t="shared" si="82"/>
        <v>21.906404513307937</v>
      </c>
    </row>
    <row r="139" spans="1:16" ht="12.75" hidden="1" customHeight="1">
      <c r="A139" s="43" t="s">
        <v>5</v>
      </c>
      <c r="B139" s="10">
        <f t="shared" ref="B139:P139" si="83">B31/B$39*100</f>
        <v>1.680762986693443</v>
      </c>
      <c r="C139" s="10">
        <f t="shared" si="83"/>
        <v>1.8439428354874559</v>
      </c>
      <c r="D139" s="10">
        <f t="shared" si="83"/>
        <v>1.8478636945378466</v>
      </c>
      <c r="E139" s="10">
        <f t="shared" si="83"/>
        <v>1.6906865903030508</v>
      </c>
      <c r="F139" s="10">
        <f t="shared" si="83"/>
        <v>1.833116414746365</v>
      </c>
      <c r="G139" s="10">
        <f t="shared" si="83"/>
        <v>1.7926525145255821</v>
      </c>
      <c r="H139" s="10">
        <f t="shared" si="83"/>
        <v>1.7024832989867535</v>
      </c>
      <c r="I139" s="10">
        <f t="shared" si="83"/>
        <v>1.8754937461207273</v>
      </c>
      <c r="J139" s="10">
        <f t="shared" si="83"/>
        <v>1.8321272550934435</v>
      </c>
      <c r="K139" s="10">
        <f t="shared" si="83"/>
        <v>1.758013953720758</v>
      </c>
      <c r="L139" s="10">
        <f t="shared" si="83"/>
        <v>1.7828846758493611</v>
      </c>
      <c r="M139" s="10">
        <f t="shared" si="83"/>
        <v>1.7964443329827582</v>
      </c>
      <c r="N139" s="10">
        <f t="shared" si="83"/>
        <v>1.7576602696352861</v>
      </c>
      <c r="O139" s="10">
        <f t="shared" si="83"/>
        <v>1.7510963019740902</v>
      </c>
      <c r="P139" s="10">
        <f t="shared" si="83"/>
        <v>1.7844116990001788</v>
      </c>
    </row>
    <row r="140" spans="1:16" ht="12.75" hidden="1" customHeight="1">
      <c r="A140" s="44" t="s">
        <v>6</v>
      </c>
      <c r="B140" s="10">
        <f t="shared" ref="B140:P140" si="84">B32/B$39*100</f>
        <v>5.640697856506808</v>
      </c>
      <c r="C140" s="10">
        <f t="shared" si="84"/>
        <v>5.0999912924125352</v>
      </c>
      <c r="D140" s="10">
        <f t="shared" si="84"/>
        <v>5.1545160867021753</v>
      </c>
      <c r="E140" s="10">
        <f t="shared" si="84"/>
        <v>4.4414207880098795</v>
      </c>
      <c r="F140" s="10">
        <f t="shared" si="84"/>
        <v>4.0096786862892202</v>
      </c>
      <c r="G140" s="10">
        <f t="shared" si="84"/>
        <v>3.7382361309303271</v>
      </c>
      <c r="H140" s="10">
        <f t="shared" si="84"/>
        <v>4.1946910332005132</v>
      </c>
      <c r="I140" s="10">
        <f t="shared" si="84"/>
        <v>3.1005404512690267</v>
      </c>
      <c r="J140" s="10">
        <f t="shared" si="84"/>
        <v>3.1175192463040911</v>
      </c>
      <c r="K140" s="10">
        <f t="shared" si="84"/>
        <v>3.2072958526334232</v>
      </c>
      <c r="L140" s="10">
        <f t="shared" si="84"/>
        <v>3.3982463427636791</v>
      </c>
      <c r="M140" s="10">
        <f t="shared" si="84"/>
        <v>3.53298634058214</v>
      </c>
      <c r="N140" s="10">
        <f t="shared" si="84"/>
        <v>4.2164731108482032</v>
      </c>
      <c r="O140" s="10">
        <f t="shared" si="84"/>
        <v>4.3528805583604857</v>
      </c>
      <c r="P140" s="10">
        <f t="shared" si="84"/>
        <v>4.5115578393519256</v>
      </c>
    </row>
    <row r="141" spans="1:16" ht="12.75" hidden="1" customHeight="1">
      <c r="A141" s="42" t="s">
        <v>7</v>
      </c>
      <c r="B141" s="10">
        <f t="shared" ref="B141:P141" si="85">B33/B$39*100</f>
        <v>61.768591505320614</v>
      </c>
      <c r="C141" s="10">
        <f t="shared" si="85"/>
        <v>63.684795542170171</v>
      </c>
      <c r="D141" s="10">
        <f t="shared" si="85"/>
        <v>64.36667049015125</v>
      </c>
      <c r="E141" s="10">
        <f t="shared" si="85"/>
        <v>64.411262927813482</v>
      </c>
      <c r="F141" s="10">
        <f t="shared" si="85"/>
        <v>65.260573499502698</v>
      </c>
      <c r="G141" s="10">
        <f t="shared" si="85"/>
        <v>65.472964349978398</v>
      </c>
      <c r="H141" s="10">
        <f t="shared" si="85"/>
        <v>65.437702583161723</v>
      </c>
      <c r="I141" s="10">
        <f t="shared" si="85"/>
        <v>65.675866231159816</v>
      </c>
      <c r="J141" s="10">
        <f t="shared" si="85"/>
        <v>66.508275076146461</v>
      </c>
      <c r="K141" s="10">
        <f t="shared" si="85"/>
        <v>67.497348186048455</v>
      </c>
      <c r="L141" s="10">
        <f t="shared" si="85"/>
        <v>68.652245182342583</v>
      </c>
      <c r="M141" s="10">
        <f t="shared" si="85"/>
        <v>68.445722573948828</v>
      </c>
      <c r="N141" s="10">
        <f t="shared" si="85"/>
        <v>67.501706990109994</v>
      </c>
      <c r="O141" s="10">
        <f t="shared" si="85"/>
        <v>66.981528508091827</v>
      </c>
      <c r="P141" s="10">
        <f t="shared" si="85"/>
        <v>67.548440298699063</v>
      </c>
    </row>
    <row r="142" spans="1:16" ht="12.75" hidden="1" customHeight="1">
      <c r="A142" s="43" t="s">
        <v>8</v>
      </c>
      <c r="B142" s="10">
        <f t="shared" ref="B142:P142" si="86">B34/B$39*100</f>
        <v>12.005219773835259</v>
      </c>
      <c r="C142" s="10">
        <f t="shared" si="86"/>
        <v>11.542479241367969</v>
      </c>
      <c r="D142" s="10">
        <f t="shared" si="86"/>
        <v>11.651472554053168</v>
      </c>
      <c r="E142" s="10">
        <f t="shared" si="86"/>
        <v>11.474641329524559</v>
      </c>
      <c r="F142" s="10">
        <f t="shared" si="86"/>
        <v>12.671249075274318</v>
      </c>
      <c r="G142" s="10">
        <f t="shared" si="86"/>
        <v>13.154322502953331</v>
      </c>
      <c r="H142" s="10">
        <f t="shared" si="86"/>
        <v>12.934444917652286</v>
      </c>
      <c r="I142" s="10">
        <f t="shared" si="86"/>
        <v>12.748166491213714</v>
      </c>
      <c r="J142" s="10">
        <f t="shared" si="86"/>
        <v>12.91115489779911</v>
      </c>
      <c r="K142" s="10">
        <f t="shared" si="86"/>
        <v>13.22362064604877</v>
      </c>
      <c r="L142" s="10">
        <f t="shared" si="86"/>
        <v>13.133845040578903</v>
      </c>
      <c r="M142" s="10">
        <f t="shared" si="86"/>
        <v>13.49364041824127</v>
      </c>
      <c r="N142" s="10">
        <f t="shared" si="86"/>
        <v>12.927487624810421</v>
      </c>
      <c r="O142" s="10">
        <f t="shared" si="86"/>
        <v>12.666111148075357</v>
      </c>
      <c r="P142" s="10">
        <f t="shared" si="86"/>
        <v>12.541034991902556</v>
      </c>
    </row>
    <row r="143" spans="1:16" ht="12.75" hidden="1" customHeight="1">
      <c r="A143" s="43" t="s">
        <v>9</v>
      </c>
      <c r="B143" s="10">
        <f t="shared" ref="B143:P143" si="87">B35/B$39*100</f>
        <v>10.887542186056963</v>
      </c>
      <c r="C143" s="10">
        <f t="shared" si="87"/>
        <v>10.928306810362381</v>
      </c>
      <c r="D143" s="10">
        <f t="shared" si="87"/>
        <v>10.736113497345286</v>
      </c>
      <c r="E143" s="10">
        <f t="shared" si="87"/>
        <v>10.405321802670562</v>
      </c>
      <c r="F143" s="10">
        <f t="shared" si="87"/>
        <v>10.030762339452645</v>
      </c>
      <c r="G143" s="10">
        <f t="shared" si="87"/>
        <v>9.7561529957815605</v>
      </c>
      <c r="H143" s="10">
        <f t="shared" si="87"/>
        <v>9.5975728002757954</v>
      </c>
      <c r="I143" s="10">
        <f t="shared" si="87"/>
        <v>9.1234963526356943</v>
      </c>
      <c r="J143" s="10">
        <f t="shared" si="87"/>
        <v>9.2552880829783728</v>
      </c>
      <c r="K143" s="10">
        <f t="shared" si="87"/>
        <v>9.3040244365627434</v>
      </c>
      <c r="L143" s="10">
        <f t="shared" si="87"/>
        <v>9.3057574335616184</v>
      </c>
      <c r="M143" s="10">
        <f t="shared" si="87"/>
        <v>9.2407581356497825</v>
      </c>
      <c r="N143" s="10">
        <f t="shared" si="87"/>
        <v>8.9015433986903503</v>
      </c>
      <c r="O143" s="10">
        <f t="shared" si="87"/>
        <v>8.4409363310170455</v>
      </c>
      <c r="P143" s="10">
        <f t="shared" si="87"/>
        <v>8.1730831334293015</v>
      </c>
    </row>
    <row r="144" spans="1:16" ht="12.75" hidden="1" customHeight="1">
      <c r="A144" s="43" t="s">
        <v>10</v>
      </c>
      <c r="B144" s="10">
        <f t="shared" ref="B144:P144" si="88">B36/B$39*100</f>
        <v>8.4097881047620646</v>
      </c>
      <c r="C144" s="10">
        <f t="shared" si="88"/>
        <v>8.517691172280049</v>
      </c>
      <c r="D144" s="10">
        <f t="shared" si="88"/>
        <v>9.0308179888592637</v>
      </c>
      <c r="E144" s="10">
        <f t="shared" si="88"/>
        <v>9.7155988224427166</v>
      </c>
      <c r="F144" s="10">
        <f t="shared" si="88"/>
        <v>10.302434074630927</v>
      </c>
      <c r="G144" s="10">
        <f t="shared" si="88"/>
        <v>10.340512953212235</v>
      </c>
      <c r="H144" s="10">
        <f t="shared" si="88"/>
        <v>10.637207154972495</v>
      </c>
      <c r="I144" s="10">
        <f t="shared" si="88"/>
        <v>11.213002390048052</v>
      </c>
      <c r="J144" s="10">
        <f t="shared" si="88"/>
        <v>11.655525017722139</v>
      </c>
      <c r="K144" s="10">
        <f t="shared" si="88"/>
        <v>12.365222254609765</v>
      </c>
      <c r="L144" s="10">
        <f t="shared" si="88"/>
        <v>13.71418067824589</v>
      </c>
      <c r="M144" s="10">
        <f t="shared" si="88"/>
        <v>13.909319074723225</v>
      </c>
      <c r="N144" s="10">
        <f t="shared" si="88"/>
        <v>14.293258027316948</v>
      </c>
      <c r="O144" s="10">
        <f t="shared" si="88"/>
        <v>14.191260621029397</v>
      </c>
      <c r="P144" s="10">
        <f t="shared" si="88"/>
        <v>13.428925254905311</v>
      </c>
    </row>
    <row r="145" spans="1:16" ht="12.75" hidden="1" customHeight="1">
      <c r="A145" s="43" t="s">
        <v>11</v>
      </c>
      <c r="B145" s="10">
        <f t="shared" ref="B145:P145" si="89">B37/B$39*100</f>
        <v>7.2067560197957059</v>
      </c>
      <c r="C145" s="10">
        <f t="shared" si="89"/>
        <v>7.2416975501319607</v>
      </c>
      <c r="D145" s="10">
        <f t="shared" si="89"/>
        <v>7.6420403721703307</v>
      </c>
      <c r="E145" s="10">
        <f t="shared" si="89"/>
        <v>7.572875732833932</v>
      </c>
      <c r="F145" s="10">
        <f t="shared" si="89"/>
        <v>7.9390500516222247</v>
      </c>
      <c r="G145" s="10">
        <f t="shared" si="89"/>
        <v>8.3651862656564955</v>
      </c>
      <c r="H145" s="10">
        <f t="shared" si="89"/>
        <v>8.4665535102603808</v>
      </c>
      <c r="I145" s="10">
        <f t="shared" si="89"/>
        <v>8.8106285005894502</v>
      </c>
      <c r="J145" s="10">
        <f t="shared" si="89"/>
        <v>8.8733650379234206</v>
      </c>
      <c r="K145" s="10">
        <f t="shared" si="89"/>
        <v>8.8094237763461933</v>
      </c>
      <c r="L145" s="10">
        <f t="shared" si="89"/>
        <v>8.7904175688175066</v>
      </c>
      <c r="M145" s="10">
        <f t="shared" si="89"/>
        <v>8.6642051339791326</v>
      </c>
      <c r="N145" s="10">
        <f t="shared" si="89"/>
        <v>8.5667924513563811</v>
      </c>
      <c r="O145" s="10">
        <f t="shared" si="89"/>
        <v>8.1787755017166148</v>
      </c>
      <c r="P145" s="10">
        <f t="shared" si="89"/>
        <v>7.9831021234286013</v>
      </c>
    </row>
    <row r="146" spans="1:16" ht="12.75" hidden="1" customHeight="1">
      <c r="A146" s="44" t="s">
        <v>12</v>
      </c>
      <c r="B146" s="10">
        <f t="shared" ref="B146:P146" si="90">B38/B$39*100</f>
        <v>23.259285420870619</v>
      </c>
      <c r="C146" s="10">
        <f t="shared" si="90"/>
        <v>25.454620768027802</v>
      </c>
      <c r="D146" s="10">
        <f t="shared" si="90"/>
        <v>25.306226077723188</v>
      </c>
      <c r="E146" s="10">
        <f t="shared" si="90"/>
        <v>25.242825240341716</v>
      </c>
      <c r="F146" s="10">
        <f t="shared" si="90"/>
        <v>24.317077958522574</v>
      </c>
      <c r="G146" s="10">
        <f t="shared" si="90"/>
        <v>23.856789632374777</v>
      </c>
      <c r="H146" s="10">
        <f t="shared" si="90"/>
        <v>23.801924200000769</v>
      </c>
      <c r="I146" s="10">
        <f t="shared" si="90"/>
        <v>23.780572496672914</v>
      </c>
      <c r="J146" s="10">
        <f t="shared" si="90"/>
        <v>23.812942039723431</v>
      </c>
      <c r="K146" s="10">
        <f t="shared" si="90"/>
        <v>23.795057072480986</v>
      </c>
      <c r="L146" s="10">
        <f t="shared" si="90"/>
        <v>23.708044461138662</v>
      </c>
      <c r="M146" s="10">
        <f t="shared" si="90"/>
        <v>23.137799811355425</v>
      </c>
      <c r="N146" s="10">
        <f t="shared" si="90"/>
        <v>22.812625487935893</v>
      </c>
      <c r="O146" s="10">
        <f t="shared" si="90"/>
        <v>23.504444906253415</v>
      </c>
      <c r="P146" s="10">
        <f t="shared" si="90"/>
        <v>25.422294795033295</v>
      </c>
    </row>
    <row r="147" spans="1:16" hidden="1"/>
    <row r="148" spans="1:16" hidden="1">
      <c r="A148" s="42" t="s">
        <v>0</v>
      </c>
      <c r="B148" s="10">
        <f t="shared" ref="B148:B160" si="91">B26/B6*100</f>
        <v>10.040352256265392</v>
      </c>
      <c r="C148" s="10">
        <f t="shared" ref="C148:P148" si="92">C26/C6*100</f>
        <v>9.6179118091753129</v>
      </c>
      <c r="D148" s="10">
        <f t="shared" si="92"/>
        <v>9.3819974120802794</v>
      </c>
      <c r="E148" s="10">
        <f t="shared" si="92"/>
        <v>10.021634266181238</v>
      </c>
      <c r="F148" s="10">
        <f t="shared" si="92"/>
        <v>9.0550227000826311</v>
      </c>
      <c r="G148" s="10">
        <f t="shared" si="92"/>
        <v>8.9195244654935291</v>
      </c>
      <c r="H148" s="10">
        <f t="shared" si="92"/>
        <v>8.981274515764671</v>
      </c>
      <c r="I148" s="10">
        <f t="shared" si="92"/>
        <v>9.0346573262412644</v>
      </c>
      <c r="J148" s="10">
        <f t="shared" si="92"/>
        <v>9.9204535854193026</v>
      </c>
      <c r="K148" s="10">
        <f t="shared" si="92"/>
        <v>9.4263130410410945</v>
      </c>
      <c r="L148" s="10">
        <f t="shared" si="92"/>
        <v>8.0924675093382845</v>
      </c>
      <c r="M148" s="10">
        <f t="shared" si="92"/>
        <v>7.9608195809686793</v>
      </c>
      <c r="N148" s="10">
        <f t="shared" si="92"/>
        <v>8.0528332249012369</v>
      </c>
      <c r="O148" s="10">
        <f t="shared" si="92"/>
        <v>7.9083735835266831</v>
      </c>
      <c r="P148" s="10">
        <f t="shared" si="92"/>
        <v>7.9614323027404978</v>
      </c>
    </row>
    <row r="149" spans="1:16" hidden="1">
      <c r="A149" s="43" t="s">
        <v>1</v>
      </c>
      <c r="B149" s="10">
        <f t="shared" si="91"/>
        <v>28.484107532779397</v>
      </c>
      <c r="C149" s="10">
        <f t="shared" ref="C149:P149" si="93">C27/C7*100</f>
        <v>26.516077459682357</v>
      </c>
      <c r="D149" s="10">
        <f t="shared" si="93"/>
        <v>26.162530967418558</v>
      </c>
      <c r="E149" s="10">
        <f t="shared" si="93"/>
        <v>27.989525729779462</v>
      </c>
      <c r="F149" s="10">
        <f t="shared" si="93"/>
        <v>25.552196136482912</v>
      </c>
      <c r="G149" s="10">
        <f t="shared" si="93"/>
        <v>25.25594346795253</v>
      </c>
      <c r="H149" s="10">
        <f t="shared" si="93"/>
        <v>26.134988897595374</v>
      </c>
      <c r="I149" s="10">
        <f t="shared" si="93"/>
        <v>25.574060242653662</v>
      </c>
      <c r="J149" s="10">
        <f t="shared" si="93"/>
        <v>26.90855269362325</v>
      </c>
      <c r="K149" s="10">
        <f t="shared" si="93"/>
        <v>26.78734537466671</v>
      </c>
      <c r="L149" s="10">
        <f t="shared" si="93"/>
        <v>24.433353419922451</v>
      </c>
      <c r="M149" s="10">
        <f t="shared" si="93"/>
        <v>26.064320754882797</v>
      </c>
      <c r="N149" s="10">
        <f t="shared" si="93"/>
        <v>26.660136563759263</v>
      </c>
      <c r="O149" s="10">
        <f t="shared" si="93"/>
        <v>27.142303040768628</v>
      </c>
      <c r="P149" s="10">
        <f t="shared" si="93"/>
        <v>26.738879556441287</v>
      </c>
    </row>
    <row r="150" spans="1:16" hidden="1">
      <c r="A150" s="44" t="s">
        <v>2</v>
      </c>
      <c r="B150" s="10">
        <f t="shared" si="91"/>
        <v>3.6510194297312637</v>
      </c>
      <c r="C150" s="10">
        <f t="shared" ref="C150:P150" si="94">C28/C8*100</f>
        <v>3.7487715841135687</v>
      </c>
      <c r="D150" s="10">
        <f t="shared" si="94"/>
        <v>3.7268282207674508</v>
      </c>
      <c r="E150" s="10">
        <f t="shared" si="94"/>
        <v>3.6801502569131137</v>
      </c>
      <c r="F150" s="10">
        <f t="shared" si="94"/>
        <v>3.481293918636192</v>
      </c>
      <c r="G150" s="10">
        <f t="shared" si="94"/>
        <v>3.4925792867157011</v>
      </c>
      <c r="H150" s="10">
        <f t="shared" si="94"/>
        <v>3.5233660556917581</v>
      </c>
      <c r="I150" s="10">
        <f t="shared" si="94"/>
        <v>3.5004612763390126</v>
      </c>
      <c r="J150" s="10">
        <f t="shared" si="94"/>
        <v>3.5842707458496466</v>
      </c>
      <c r="K150" s="10">
        <f t="shared" si="94"/>
        <v>3.6016846909720268</v>
      </c>
      <c r="L150" s="10">
        <f t="shared" si="94"/>
        <v>3.3420140470312139</v>
      </c>
      <c r="M150" s="10">
        <f t="shared" si="94"/>
        <v>3.2495595729638791</v>
      </c>
      <c r="N150" s="10">
        <f t="shared" si="94"/>
        <v>3.351893414889044</v>
      </c>
      <c r="O150" s="10">
        <f t="shared" si="94"/>
        <v>3.3093611016857505</v>
      </c>
      <c r="P150" s="10">
        <f t="shared" si="94"/>
        <v>3.3935351959871651</v>
      </c>
    </row>
    <row r="151" spans="1:16" hidden="1">
      <c r="A151" s="42" t="s">
        <v>3</v>
      </c>
      <c r="B151" s="10">
        <f t="shared" si="91"/>
        <v>20.661359275887477</v>
      </c>
      <c r="C151" s="10">
        <f t="shared" ref="C151:P151" si="95">C29/C9*100</f>
        <v>20.514709969216526</v>
      </c>
      <c r="D151" s="10">
        <f t="shared" si="95"/>
        <v>20.567992986955822</v>
      </c>
      <c r="E151" s="10">
        <f t="shared" si="95"/>
        <v>20.352101272402738</v>
      </c>
      <c r="F151" s="10">
        <f t="shared" si="95"/>
        <v>20.354471511324267</v>
      </c>
      <c r="G151" s="10">
        <f t="shared" si="95"/>
        <v>20.455767184996287</v>
      </c>
      <c r="H151" s="10">
        <f t="shared" si="95"/>
        <v>20.952426514032709</v>
      </c>
      <c r="I151" s="10">
        <f t="shared" si="95"/>
        <v>20.244877571579423</v>
      </c>
      <c r="J151" s="10">
        <f t="shared" si="95"/>
        <v>20.25988535550902</v>
      </c>
      <c r="K151" s="10">
        <f t="shared" si="95"/>
        <v>20.258102790731218</v>
      </c>
      <c r="L151" s="10">
        <f t="shared" si="95"/>
        <v>20.286490880786076</v>
      </c>
      <c r="M151" s="10">
        <f t="shared" si="95"/>
        <v>20.155411701660871</v>
      </c>
      <c r="N151" s="10">
        <f t="shared" si="95"/>
        <v>20.128897431342715</v>
      </c>
      <c r="O151" s="10">
        <f t="shared" si="95"/>
        <v>20.110649224496342</v>
      </c>
      <c r="P151" s="10">
        <f t="shared" si="95"/>
        <v>20.10364108046592</v>
      </c>
    </row>
    <row r="152" spans="1:16" hidden="1">
      <c r="A152" s="43" t="s">
        <v>4</v>
      </c>
      <c r="B152" s="10">
        <f t="shared" si="91"/>
        <v>20.531588336186385</v>
      </c>
      <c r="C152" s="10">
        <f t="shared" ref="C152:P152" si="96">C30/C10*100</f>
        <v>20.602049043984341</v>
      </c>
      <c r="D152" s="10">
        <f t="shared" si="96"/>
        <v>20.592215651305096</v>
      </c>
      <c r="E152" s="10">
        <f t="shared" si="96"/>
        <v>20.540598383398041</v>
      </c>
      <c r="F152" s="10">
        <f t="shared" si="96"/>
        <v>20.753177582502737</v>
      </c>
      <c r="G152" s="10">
        <f t="shared" si="96"/>
        <v>20.858719662864704</v>
      </c>
      <c r="H152" s="10">
        <f t="shared" si="96"/>
        <v>20.820556909152739</v>
      </c>
      <c r="I152" s="10">
        <f t="shared" si="96"/>
        <v>20.789988814872796</v>
      </c>
      <c r="J152" s="10">
        <f t="shared" si="96"/>
        <v>20.917481174141187</v>
      </c>
      <c r="K152" s="10">
        <f t="shared" si="96"/>
        <v>20.87735594270546</v>
      </c>
      <c r="L152" s="10">
        <f t="shared" si="96"/>
        <v>20.870401581980342</v>
      </c>
      <c r="M152" s="10">
        <f t="shared" si="96"/>
        <v>20.791574322577709</v>
      </c>
      <c r="N152" s="10">
        <f t="shared" si="96"/>
        <v>20.805720767731621</v>
      </c>
      <c r="O152" s="10">
        <f t="shared" si="96"/>
        <v>20.789956098592345</v>
      </c>
      <c r="P152" s="10">
        <f t="shared" si="96"/>
        <v>20.841308027542343</v>
      </c>
    </row>
    <row r="153" spans="1:16" hidden="1">
      <c r="A153" s="43" t="s">
        <v>5</v>
      </c>
      <c r="B153" s="10">
        <f t="shared" si="91"/>
        <v>15.649942127085275</v>
      </c>
      <c r="C153" s="10">
        <f t="shared" ref="C153:P153" si="97">C31/C11*100</f>
        <v>15.492885621600475</v>
      </c>
      <c r="D153" s="10">
        <f t="shared" si="97"/>
        <v>15.424887777944093</v>
      </c>
      <c r="E153" s="10">
        <f t="shared" si="97"/>
        <v>15.45590894059257</v>
      </c>
      <c r="F153" s="10">
        <f t="shared" si="97"/>
        <v>15.506313141537051</v>
      </c>
      <c r="G153" s="10">
        <f t="shared" si="97"/>
        <v>15.735791467394264</v>
      </c>
      <c r="H153" s="10">
        <f t="shared" si="97"/>
        <v>16.132189023375389</v>
      </c>
      <c r="I153" s="10">
        <f t="shared" si="97"/>
        <v>16.218726121431654</v>
      </c>
      <c r="J153" s="10">
        <f t="shared" si="97"/>
        <v>15.917854721694782</v>
      </c>
      <c r="K153" s="10">
        <f t="shared" si="97"/>
        <v>16.07276434706149</v>
      </c>
      <c r="L153" s="10">
        <f t="shared" si="97"/>
        <v>16.250490786063239</v>
      </c>
      <c r="M153" s="10">
        <f t="shared" si="97"/>
        <v>16.293038143557446</v>
      </c>
      <c r="N153" s="10">
        <f t="shared" si="97"/>
        <v>16.280177488924487</v>
      </c>
      <c r="O153" s="10">
        <f t="shared" si="97"/>
        <v>16.120777942002174</v>
      </c>
      <c r="P153" s="10">
        <f t="shared" si="97"/>
        <v>15.707338890023109</v>
      </c>
    </row>
    <row r="154" spans="1:16" hidden="1">
      <c r="A154" s="44" t="s">
        <v>6</v>
      </c>
      <c r="B154" s="10">
        <f t="shared" si="91"/>
        <v>23.584052232891121</v>
      </c>
      <c r="C154" s="10">
        <f t="shared" ref="C154:P154" si="98">C32/C12*100</f>
        <v>22.71794372560375</v>
      </c>
      <c r="D154" s="10">
        <f t="shared" si="98"/>
        <v>23.217907618418039</v>
      </c>
      <c r="E154" s="10">
        <f t="shared" si="98"/>
        <v>21.895444354414664</v>
      </c>
      <c r="F154" s="10">
        <f t="shared" si="98"/>
        <v>20.93226054530512</v>
      </c>
      <c r="G154" s="10">
        <f t="shared" si="98"/>
        <v>20.83748692574768</v>
      </c>
      <c r="H154" s="10">
        <f t="shared" si="98"/>
        <v>24.864222834197225</v>
      </c>
      <c r="I154" s="10">
        <f t="shared" si="98"/>
        <v>19.163256896753627</v>
      </c>
      <c r="J154" s="10">
        <f t="shared" si="98"/>
        <v>18.845882664446421</v>
      </c>
      <c r="K154" s="10">
        <f t="shared" si="98"/>
        <v>18.966101385498813</v>
      </c>
      <c r="L154" s="10">
        <f t="shared" si="98"/>
        <v>19.260466429774436</v>
      </c>
      <c r="M154" s="10">
        <f t="shared" si="98"/>
        <v>18.796395606272799</v>
      </c>
      <c r="N154" s="10">
        <f t="shared" si="98"/>
        <v>18.734172381050701</v>
      </c>
      <c r="O154" s="10">
        <f t="shared" si="98"/>
        <v>18.77961275590043</v>
      </c>
      <c r="P154" s="10">
        <f t="shared" si="98"/>
        <v>18.944957299638492</v>
      </c>
    </row>
    <row r="155" spans="1:16" hidden="1">
      <c r="A155" s="42" t="s">
        <v>7</v>
      </c>
      <c r="B155" s="10">
        <f t="shared" si="91"/>
        <v>15.872610960570203</v>
      </c>
      <c r="C155" s="10">
        <f t="shared" ref="C155:P155" si="99">C33/C13*100</f>
        <v>15.890538050203926</v>
      </c>
      <c r="D155" s="10">
        <f t="shared" si="99"/>
        <v>15.604762084259566</v>
      </c>
      <c r="E155" s="10">
        <f t="shared" si="99"/>
        <v>15.727330196131053</v>
      </c>
      <c r="F155" s="10">
        <f t="shared" si="99"/>
        <v>15.510288955156074</v>
      </c>
      <c r="G155" s="10">
        <f t="shared" si="99"/>
        <v>15.454027906384137</v>
      </c>
      <c r="H155" s="10">
        <f t="shared" si="99"/>
        <v>15.608716320634302</v>
      </c>
      <c r="I155" s="10">
        <f t="shared" si="99"/>
        <v>15.513104463101914</v>
      </c>
      <c r="J155" s="10">
        <f t="shared" si="99"/>
        <v>15.527324581347699</v>
      </c>
      <c r="K155" s="10">
        <f t="shared" si="99"/>
        <v>15.469312499222166</v>
      </c>
      <c r="L155" s="10">
        <f t="shared" si="99"/>
        <v>15.57261105028765</v>
      </c>
      <c r="M155" s="10">
        <f t="shared" si="99"/>
        <v>15.516774035256494</v>
      </c>
      <c r="N155" s="10">
        <f t="shared" si="99"/>
        <v>15.520361921609982</v>
      </c>
      <c r="O155" s="10">
        <f t="shared" si="99"/>
        <v>15.479949449225233</v>
      </c>
      <c r="P155" s="10">
        <f t="shared" si="99"/>
        <v>15.546881785980759</v>
      </c>
    </row>
    <row r="156" spans="1:16" hidden="1">
      <c r="A156" s="43" t="s">
        <v>8</v>
      </c>
      <c r="B156" s="10">
        <f t="shared" si="91"/>
        <v>15.423484412363431</v>
      </c>
      <c r="C156" s="10">
        <f t="shared" ref="C156:P156" si="100">C34/C14*100</f>
        <v>15.207383527047059</v>
      </c>
      <c r="D156" s="10">
        <f t="shared" si="100"/>
        <v>15.23074326328547</v>
      </c>
      <c r="E156" s="10">
        <f t="shared" si="100"/>
        <v>15.167734032575819</v>
      </c>
      <c r="F156" s="10">
        <f t="shared" si="100"/>
        <v>15.126970968071241</v>
      </c>
      <c r="G156" s="10">
        <f t="shared" si="100"/>
        <v>15.182907083725484</v>
      </c>
      <c r="H156" s="10">
        <f t="shared" si="100"/>
        <v>16.063728419991687</v>
      </c>
      <c r="I156" s="10">
        <f t="shared" si="100"/>
        <v>16.087175530191981</v>
      </c>
      <c r="J156" s="10">
        <f t="shared" si="100"/>
        <v>16.213031082039599</v>
      </c>
      <c r="K156" s="10">
        <f t="shared" si="100"/>
        <v>16.219025064576609</v>
      </c>
      <c r="L156" s="10">
        <f t="shared" si="100"/>
        <v>16.131429534533993</v>
      </c>
      <c r="M156" s="10">
        <f t="shared" si="100"/>
        <v>16.198448668477859</v>
      </c>
      <c r="N156" s="10">
        <f t="shared" si="100"/>
        <v>16.273967919977871</v>
      </c>
      <c r="O156" s="10">
        <f t="shared" si="100"/>
        <v>16.227608164993359</v>
      </c>
      <c r="P156" s="10">
        <f t="shared" si="100"/>
        <v>16.444858434972158</v>
      </c>
    </row>
    <row r="157" spans="1:16" hidden="1">
      <c r="A157" s="43" t="s">
        <v>9</v>
      </c>
      <c r="B157" s="10">
        <f t="shared" si="91"/>
        <v>22.18834344452447</v>
      </c>
      <c r="C157" s="10">
        <f t="shared" ref="C157:P157" si="101">C35/C15*100</f>
        <v>21.867724716744018</v>
      </c>
      <c r="D157" s="10">
        <f t="shared" si="101"/>
        <v>21.470903499104242</v>
      </c>
      <c r="E157" s="10">
        <f t="shared" si="101"/>
        <v>21.314974164605808</v>
      </c>
      <c r="F157" s="10">
        <f t="shared" si="101"/>
        <v>20.990800188194232</v>
      </c>
      <c r="G157" s="10">
        <f t="shared" si="101"/>
        <v>20.621754933959668</v>
      </c>
      <c r="H157" s="10">
        <f t="shared" si="101"/>
        <v>20.421253891670744</v>
      </c>
      <c r="I157" s="10">
        <f t="shared" si="101"/>
        <v>20.487790042689586</v>
      </c>
      <c r="J157" s="10">
        <f t="shared" si="101"/>
        <v>20.611702240152155</v>
      </c>
      <c r="K157" s="10">
        <f t="shared" si="101"/>
        <v>20.531451127129515</v>
      </c>
      <c r="L157" s="10">
        <f t="shared" si="101"/>
        <v>20.652591597715258</v>
      </c>
      <c r="M157" s="10">
        <f t="shared" si="101"/>
        <v>20.669164723771914</v>
      </c>
      <c r="N157" s="10">
        <f t="shared" si="101"/>
        <v>20.82145572212022</v>
      </c>
      <c r="O157" s="10">
        <f t="shared" si="101"/>
        <v>20.86629684054099</v>
      </c>
      <c r="P157" s="10">
        <f t="shared" si="101"/>
        <v>20.927811711108948</v>
      </c>
    </row>
    <row r="158" spans="1:16" hidden="1">
      <c r="A158" s="43" t="s">
        <v>10</v>
      </c>
      <c r="B158" s="10">
        <f t="shared" si="91"/>
        <v>13.60419158464318</v>
      </c>
      <c r="C158" s="10">
        <f t="shared" ref="C158:P158" si="102">C36/C16*100</f>
        <v>13.62559651992459</v>
      </c>
      <c r="D158" s="10">
        <f t="shared" si="102"/>
        <v>13.553629436552544</v>
      </c>
      <c r="E158" s="10">
        <f t="shared" si="102"/>
        <v>13.663783593618373</v>
      </c>
      <c r="F158" s="10">
        <f t="shared" si="102"/>
        <v>13.797944987378422</v>
      </c>
      <c r="G158" s="10">
        <f t="shared" si="102"/>
        <v>13.475835914915004</v>
      </c>
      <c r="H158" s="10">
        <f t="shared" si="102"/>
        <v>13.051384603733796</v>
      </c>
      <c r="I158" s="10">
        <f t="shared" si="102"/>
        <v>12.901069560633097</v>
      </c>
      <c r="J158" s="10">
        <f t="shared" si="102"/>
        <v>13.00561351621465</v>
      </c>
      <c r="K158" s="10">
        <f t="shared" si="102"/>
        <v>13.026332607491684</v>
      </c>
      <c r="L158" s="10">
        <f t="shared" si="102"/>
        <v>13.635084668633443</v>
      </c>
      <c r="M158" s="10">
        <f t="shared" si="102"/>
        <v>13.388254349515757</v>
      </c>
      <c r="N158" s="10">
        <f t="shared" si="102"/>
        <v>13.396457455027061</v>
      </c>
      <c r="O158" s="10">
        <f t="shared" si="102"/>
        <v>13.429065947180405</v>
      </c>
      <c r="P158" s="10">
        <f t="shared" si="102"/>
        <v>13.507346187763424</v>
      </c>
    </row>
    <row r="159" spans="1:16" hidden="1">
      <c r="A159" s="43" t="s">
        <v>11</v>
      </c>
      <c r="B159" s="10">
        <f t="shared" si="91"/>
        <v>16.535269075572423</v>
      </c>
      <c r="C159" s="10">
        <f t="shared" ref="C159:P159" si="103">C37/C17*100</f>
        <v>16.533573654548618</v>
      </c>
      <c r="D159" s="10">
        <f t="shared" si="103"/>
        <v>16.527701036506969</v>
      </c>
      <c r="E159" s="10">
        <f t="shared" si="103"/>
        <v>16.528261954543076</v>
      </c>
      <c r="F159" s="10">
        <f t="shared" si="103"/>
        <v>16.494045782506035</v>
      </c>
      <c r="G159" s="10">
        <f t="shared" si="103"/>
        <v>16.476538480913781</v>
      </c>
      <c r="H159" s="10">
        <f t="shared" si="103"/>
        <v>16.48098706871755</v>
      </c>
      <c r="I159" s="10">
        <f t="shared" si="103"/>
        <v>16.472379324033156</v>
      </c>
      <c r="J159" s="10">
        <f t="shared" si="103"/>
        <v>16.465875823709641</v>
      </c>
      <c r="K159" s="10">
        <f t="shared" si="103"/>
        <v>16.465285094674613</v>
      </c>
      <c r="L159" s="10">
        <f t="shared" si="103"/>
        <v>16.390690123469071</v>
      </c>
      <c r="M159" s="10">
        <f t="shared" si="103"/>
        <v>16.419301944018226</v>
      </c>
      <c r="N159" s="10">
        <f t="shared" si="103"/>
        <v>16.403251644686776</v>
      </c>
      <c r="O159" s="10">
        <f t="shared" si="103"/>
        <v>16.372564296726321</v>
      </c>
      <c r="P159" s="10">
        <f t="shared" si="103"/>
        <v>16.491968319438875</v>
      </c>
    </row>
    <row r="160" spans="1:16" hidden="1">
      <c r="A160" s="44" t="s">
        <v>12</v>
      </c>
      <c r="B160" s="10">
        <f t="shared" si="91"/>
        <v>14.829541956499273</v>
      </c>
      <c r="C160" s="10">
        <f t="shared" ref="C160:P160" si="104">C38/C18*100</f>
        <v>15.099043072303223</v>
      </c>
      <c r="D160" s="10">
        <f t="shared" si="104"/>
        <v>14.61856931941877</v>
      </c>
      <c r="E160" s="10">
        <f t="shared" si="104"/>
        <v>15.011302673402415</v>
      </c>
      <c r="F160" s="10">
        <f t="shared" si="104"/>
        <v>14.613190478990127</v>
      </c>
      <c r="G160" s="10">
        <f t="shared" si="104"/>
        <v>14.707373358495513</v>
      </c>
      <c r="H160" s="10">
        <f t="shared" si="104"/>
        <v>14.984227771763967</v>
      </c>
      <c r="I160" s="10">
        <f t="shared" si="104"/>
        <v>14.939507105106339</v>
      </c>
      <c r="J160" s="10">
        <f t="shared" si="104"/>
        <v>14.856677292088877</v>
      </c>
      <c r="K160" s="10">
        <f t="shared" si="104"/>
        <v>14.774464098623296</v>
      </c>
      <c r="L160" s="10">
        <f t="shared" si="104"/>
        <v>14.802210011667688</v>
      </c>
      <c r="M160" s="10">
        <f t="shared" si="104"/>
        <v>14.790435918872454</v>
      </c>
      <c r="N160" s="10">
        <f t="shared" si="104"/>
        <v>14.831243271189102</v>
      </c>
      <c r="O160" s="10">
        <f t="shared" si="104"/>
        <v>14.823371164987526</v>
      </c>
      <c r="P160" s="10">
        <f t="shared" si="104"/>
        <v>14.837164914925596</v>
      </c>
    </row>
    <row r="161" spans="1:23" hidden="1"/>
    <row r="162" spans="1:23" hidden="1"/>
    <row r="163" spans="1:23" ht="18">
      <c r="A163" s="211" t="s">
        <v>199</v>
      </c>
      <c r="B163" s="211"/>
      <c r="C163" s="211"/>
      <c r="D163" s="211"/>
      <c r="E163" s="211"/>
      <c r="F163" s="211"/>
      <c r="G163" s="212"/>
      <c r="H163" s="212"/>
      <c r="I163" s="212"/>
      <c r="J163" s="212"/>
      <c r="K163" s="212"/>
      <c r="L163" s="212"/>
      <c r="M163" s="212"/>
      <c r="N163" s="212"/>
      <c r="O163" s="213"/>
      <c r="P163" s="213"/>
    </row>
    <row r="164" spans="1:23">
      <c r="A164" s="1" t="s">
        <v>172</v>
      </c>
      <c r="B164" s="1"/>
      <c r="C164" s="1"/>
      <c r="D164" s="1"/>
      <c r="E164" s="1"/>
      <c r="F164" s="1"/>
    </row>
    <row r="165" spans="1:23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  <c r="T165" s="26">
        <v>2013</v>
      </c>
      <c r="U165" s="26">
        <v>2014</v>
      </c>
      <c r="V165" s="26">
        <v>2015</v>
      </c>
      <c r="W165" s="26">
        <v>2016</v>
      </c>
    </row>
    <row r="166" spans="1:23" ht="13.5" thickTop="1">
      <c r="A166" s="5" t="s">
        <v>0</v>
      </c>
      <c r="B166" s="61"/>
      <c r="C166" s="61">
        <f>C26/C$41*100</f>
        <v>5.0554331907308345</v>
      </c>
      <c r="D166" s="61">
        <f t="shared" ref="D166:N166" si="105">D26/D$41*100</f>
        <v>4.9684162574234039</v>
      </c>
      <c r="E166" s="61">
        <f t="shared" si="105"/>
        <v>5.2084252282858383</v>
      </c>
      <c r="F166" s="61">
        <f t="shared" si="105"/>
        <v>4.8250591018543858</v>
      </c>
      <c r="G166" s="61">
        <f t="shared" si="105"/>
        <v>4.7066617541089757</v>
      </c>
      <c r="H166" s="61">
        <f t="shared" si="105"/>
        <v>4.7862824536733397</v>
      </c>
      <c r="I166" s="61">
        <f t="shared" si="105"/>
        <v>4.9171702353611018</v>
      </c>
      <c r="J166" s="61">
        <f t="shared" si="105"/>
        <v>5.2047616331550701</v>
      </c>
      <c r="K166" s="61">
        <f t="shared" si="105"/>
        <v>4.7376669416581603</v>
      </c>
      <c r="L166" s="61">
        <f t="shared" si="105"/>
        <v>3.8694678831370508</v>
      </c>
      <c r="M166" s="61">
        <f t="shared" si="105"/>
        <v>3.9580258135465876</v>
      </c>
      <c r="N166" s="61">
        <f t="shared" si="105"/>
        <v>4.1013298117292427</v>
      </c>
      <c r="O166" s="61">
        <f t="shared" ref="O166:W166" si="106">O26/O$41*100</f>
        <v>4.2085385949041862</v>
      </c>
      <c r="P166" s="61">
        <f t="shared" si="106"/>
        <v>4.24916152124647</v>
      </c>
      <c r="Q166" s="61">
        <f t="shared" si="106"/>
        <v>4.1965823028032601</v>
      </c>
      <c r="R166" s="61">
        <f t="shared" si="106"/>
        <v>4.2722605978277528</v>
      </c>
      <c r="S166" s="61">
        <f t="shared" si="106"/>
        <v>4.0824423041076381</v>
      </c>
      <c r="T166" s="61">
        <f t="shared" si="106"/>
        <v>4.0305174240745023</v>
      </c>
      <c r="U166" s="61">
        <f t="shared" si="106"/>
        <v>3.9535008885771652</v>
      </c>
      <c r="V166" s="61">
        <f t="shared" si="106"/>
        <v>3.9388921324134198</v>
      </c>
      <c r="W166" s="61">
        <f t="shared" si="106"/>
        <v>3.8760134935374584</v>
      </c>
    </row>
    <row r="167" spans="1:23">
      <c r="A167" s="6" t="s">
        <v>1</v>
      </c>
      <c r="B167" s="63"/>
      <c r="C167" s="63">
        <f>C27/C$41*100</f>
        <v>3.592937870626959</v>
      </c>
      <c r="D167" s="63">
        <f t="shared" ref="C167:N181" si="107">D27/D$41*100</f>
        <v>3.492274285116709</v>
      </c>
      <c r="E167" s="63">
        <f t="shared" si="107"/>
        <v>3.7947268843377948</v>
      </c>
      <c r="F167" s="63">
        <f t="shared" si="107"/>
        <v>3.4384845062147638</v>
      </c>
      <c r="G167" s="63">
        <f t="shared" si="107"/>
        <v>3.3232597642409765</v>
      </c>
      <c r="H167" s="63">
        <f t="shared" si="107"/>
        <v>3.361841141140697</v>
      </c>
      <c r="I167" s="63">
        <f t="shared" si="107"/>
        <v>3.4896722106605904</v>
      </c>
      <c r="J167" s="63">
        <f t="shared" si="107"/>
        <v>3.8351210180017912</v>
      </c>
      <c r="K167" s="63">
        <f t="shared" si="107"/>
        <v>3.382214050376716</v>
      </c>
      <c r="L167" s="63">
        <f t="shared" si="107"/>
        <v>2.6313842259651574</v>
      </c>
      <c r="M167" s="63">
        <f t="shared" si="107"/>
        <v>2.6760141055773481</v>
      </c>
      <c r="N167" s="63">
        <f t="shared" si="107"/>
        <v>2.7385048239697571</v>
      </c>
      <c r="O167" s="63">
        <f t="shared" ref="O167:W167" si="108">O27/O$41*100</f>
        <v>2.7872618198999533</v>
      </c>
      <c r="P167" s="63">
        <f t="shared" si="108"/>
        <v>2.7923590902329001</v>
      </c>
      <c r="Q167" s="63">
        <f t="shared" si="108"/>
        <v>2.6774406570584448</v>
      </c>
      <c r="R167" s="63">
        <f t="shared" si="108"/>
        <v>2.7121024571535957</v>
      </c>
      <c r="S167" s="63">
        <f t="shared" si="108"/>
        <v>2.4946040281621547</v>
      </c>
      <c r="T167" s="63">
        <f t="shared" si="108"/>
        <v>2.4554098807531752</v>
      </c>
      <c r="U167" s="63">
        <f t="shared" si="108"/>
        <v>2.4664549579461053</v>
      </c>
      <c r="V167" s="63">
        <f t="shared" si="108"/>
        <v>2.4400507421130424</v>
      </c>
      <c r="W167" s="63">
        <f t="shared" si="108"/>
        <v>2.3986406554480184</v>
      </c>
    </row>
    <row r="168" spans="1:23">
      <c r="A168" s="28" t="s">
        <v>2</v>
      </c>
      <c r="B168" s="64"/>
      <c r="C168" s="168">
        <f t="shared" si="107"/>
        <v>1.462495320103876</v>
      </c>
      <c r="D168" s="168">
        <f t="shared" si="107"/>
        <v>1.4761419723066955</v>
      </c>
      <c r="E168" s="168">
        <f t="shared" si="107"/>
        <v>1.4136983439480439</v>
      </c>
      <c r="F168" s="168">
        <f t="shared" si="107"/>
        <v>1.3865745956396216</v>
      </c>
      <c r="G168" s="168">
        <f t="shared" si="107"/>
        <v>1.3834019898679988</v>
      </c>
      <c r="H168" s="168">
        <f t="shared" si="107"/>
        <v>1.4244413125326432</v>
      </c>
      <c r="I168" s="168">
        <f t="shared" si="107"/>
        <v>1.4274980247005111</v>
      </c>
      <c r="J168" s="168">
        <f t="shared" si="107"/>
        <v>1.3696406151532792</v>
      </c>
      <c r="K168" s="168">
        <f t="shared" si="107"/>
        <v>1.3554528912814445</v>
      </c>
      <c r="L168" s="168">
        <f t="shared" si="107"/>
        <v>1.2380836571718932</v>
      </c>
      <c r="M168" s="168">
        <f t="shared" si="107"/>
        <v>1.2820117079692395</v>
      </c>
      <c r="N168" s="168">
        <f t="shared" si="107"/>
        <v>1.3628249877594858</v>
      </c>
      <c r="O168" s="168">
        <f t="shared" ref="O168:W168" si="109">O28/O$41*100</f>
        <v>1.4212767750042332</v>
      </c>
      <c r="P168" s="168">
        <f t="shared" si="109"/>
        <v>1.4568024310135703</v>
      </c>
      <c r="Q168" s="168">
        <f t="shared" si="109"/>
        <v>1.5191416457448161</v>
      </c>
      <c r="R168" s="168">
        <f t="shared" si="109"/>
        <v>1.5601581406741576</v>
      </c>
      <c r="S168" s="168">
        <f t="shared" si="109"/>
        <v>1.5878382759454821</v>
      </c>
      <c r="T168" s="168">
        <f t="shared" si="109"/>
        <v>1.5751075433213271</v>
      </c>
      <c r="U168" s="168">
        <f t="shared" si="109"/>
        <v>1.4870459306310599</v>
      </c>
      <c r="V168" s="168">
        <f t="shared" si="109"/>
        <v>1.4988413903003779</v>
      </c>
      <c r="W168" s="168">
        <f t="shared" si="109"/>
        <v>1.4773728380894402</v>
      </c>
    </row>
    <row r="169" spans="1:23">
      <c r="A169" s="5" t="s">
        <v>3</v>
      </c>
      <c r="B169" s="62"/>
      <c r="C169" s="62">
        <f t="shared" si="107"/>
        <v>31.259771267098991</v>
      </c>
      <c r="D169" s="62">
        <f t="shared" si="107"/>
        <v>30.66491325242534</v>
      </c>
      <c r="E169" s="62">
        <f t="shared" si="107"/>
        <v>30.380311843900685</v>
      </c>
      <c r="F169" s="62">
        <f t="shared" si="107"/>
        <v>29.914367398642938</v>
      </c>
      <c r="G169" s="62">
        <f t="shared" si="107"/>
        <v>29.820373895912628</v>
      </c>
      <c r="H169" s="62">
        <f t="shared" si="107"/>
        <v>29.776014963164933</v>
      </c>
      <c r="I169" s="62">
        <f t="shared" si="107"/>
        <v>29.406963533479097</v>
      </c>
      <c r="J169" s="62">
        <f t="shared" si="107"/>
        <v>28.286963290698463</v>
      </c>
      <c r="K169" s="62">
        <f t="shared" si="107"/>
        <v>27.764984872293375</v>
      </c>
      <c r="L169" s="62">
        <f t="shared" si="107"/>
        <v>27.478286934520369</v>
      </c>
      <c r="M169" s="62">
        <f t="shared" si="107"/>
        <v>27.596251612504574</v>
      </c>
      <c r="N169" s="62">
        <f t="shared" si="107"/>
        <v>28.396963198160769</v>
      </c>
      <c r="O169" s="62">
        <f t="shared" ref="O169:W169" si="110">O29/O$41*100</f>
        <v>28.809932897003982</v>
      </c>
      <c r="P169" s="62">
        <f t="shared" si="110"/>
        <v>28.202213908503062</v>
      </c>
      <c r="Q169" s="62">
        <f t="shared" si="110"/>
        <v>27.940401406802994</v>
      </c>
      <c r="R169" s="62">
        <f t="shared" si="110"/>
        <v>27.272920022930581</v>
      </c>
      <c r="S169" s="62">
        <f t="shared" si="110"/>
        <v>27.460849035447669</v>
      </c>
      <c r="T169" s="62">
        <f t="shared" si="110"/>
        <v>27.539332118898173</v>
      </c>
      <c r="U169" s="62">
        <f t="shared" si="110"/>
        <v>27.433791050965191</v>
      </c>
      <c r="V169" s="62">
        <f t="shared" si="110"/>
        <v>27.456383738331606</v>
      </c>
      <c r="W169" s="62">
        <f t="shared" si="110"/>
        <v>27.611586537084342</v>
      </c>
    </row>
    <row r="170" spans="1:23">
      <c r="A170" s="6" t="s">
        <v>4</v>
      </c>
      <c r="B170" s="63"/>
      <c r="C170" s="63">
        <f t="shared" si="107"/>
        <v>24.315837139199004</v>
      </c>
      <c r="D170" s="63">
        <f t="shared" si="107"/>
        <v>23.662533471185316</v>
      </c>
      <c r="E170" s="63">
        <f t="shared" si="107"/>
        <v>24.248204465587762</v>
      </c>
      <c r="F170" s="63">
        <f t="shared" si="107"/>
        <v>24.071572297607354</v>
      </c>
      <c r="G170" s="63">
        <f t="shared" si="107"/>
        <v>24.289485250456718</v>
      </c>
      <c r="H170" s="63">
        <f t="shared" si="107"/>
        <v>23.878840630977663</v>
      </c>
      <c r="I170" s="63">
        <f t="shared" si="107"/>
        <v>24.430929336089342</v>
      </c>
      <c r="J170" s="63">
        <f t="shared" si="107"/>
        <v>23.337316789300928</v>
      </c>
      <c r="K170" s="63">
        <f t="shared" si="107"/>
        <v>22.799675065939194</v>
      </c>
      <c r="L170" s="63">
        <f t="shared" si="107"/>
        <v>22.297155915907325</v>
      </c>
      <c r="M170" s="63">
        <f t="shared" si="107"/>
        <v>22.266820938939677</v>
      </c>
      <c r="N170" s="63">
        <f t="shared" si="107"/>
        <v>22.422829817677279</v>
      </c>
      <c r="O170" s="63">
        <f t="shared" ref="O170:W170" si="111">O30/O$41*100</f>
        <v>22.705956036669402</v>
      </c>
      <c r="P170" s="63">
        <f t="shared" si="111"/>
        <v>21.906280120915635</v>
      </c>
      <c r="Q170" s="63">
        <f t="shared" si="111"/>
        <v>21.889118142025037</v>
      </c>
      <c r="R170" s="63">
        <f t="shared" si="111"/>
        <v>21.144722074709911</v>
      </c>
      <c r="S170" s="63">
        <f t="shared" si="111"/>
        <v>21.175610620174069</v>
      </c>
      <c r="T170" s="63">
        <f t="shared" si="111"/>
        <v>21.203757036704427</v>
      </c>
      <c r="U170" s="63">
        <f t="shared" si="111"/>
        <v>21.135074488682331</v>
      </c>
      <c r="V170" s="63">
        <f t="shared" si="111"/>
        <v>21.114072668044066</v>
      </c>
      <c r="W170" s="63">
        <f t="shared" si="111"/>
        <v>21.276870681928536</v>
      </c>
    </row>
    <row r="171" spans="1:23">
      <c r="A171" s="6" t="s">
        <v>5</v>
      </c>
      <c r="B171" s="63"/>
      <c r="C171" s="63">
        <f t="shared" si="107"/>
        <v>1.8439428354874559</v>
      </c>
      <c r="D171" s="63">
        <f t="shared" si="107"/>
        <v>1.8478636945378466</v>
      </c>
      <c r="E171" s="63">
        <f t="shared" si="107"/>
        <v>1.6906865903030508</v>
      </c>
      <c r="F171" s="63">
        <f t="shared" si="107"/>
        <v>1.833116414746365</v>
      </c>
      <c r="G171" s="63">
        <f t="shared" si="107"/>
        <v>1.7926525145255821</v>
      </c>
      <c r="H171" s="63">
        <f t="shared" si="107"/>
        <v>1.7024832989867535</v>
      </c>
      <c r="I171" s="63">
        <f t="shared" si="107"/>
        <v>1.8754937461207273</v>
      </c>
      <c r="J171" s="63">
        <f t="shared" si="107"/>
        <v>1.8321272550934435</v>
      </c>
      <c r="K171" s="63">
        <f t="shared" si="107"/>
        <v>1.758013953720758</v>
      </c>
      <c r="L171" s="63">
        <f t="shared" si="107"/>
        <v>1.7828846758493611</v>
      </c>
      <c r="M171" s="63">
        <f t="shared" si="107"/>
        <v>1.7964443329827582</v>
      </c>
      <c r="N171" s="63">
        <f t="shared" si="107"/>
        <v>1.7576602696352861</v>
      </c>
      <c r="O171" s="63">
        <f t="shared" ref="O171:W171" si="112">O31/O$41*100</f>
        <v>1.7510963019740902</v>
      </c>
      <c r="P171" s="63">
        <f t="shared" si="112"/>
        <v>1.784401566472956</v>
      </c>
      <c r="Q171" s="63">
        <f t="shared" si="112"/>
        <v>1.7439568358804884</v>
      </c>
      <c r="R171" s="63">
        <f t="shared" si="112"/>
        <v>1.8682972148438555</v>
      </c>
      <c r="S171" s="63">
        <f t="shared" si="112"/>
        <v>2.0115676830701839</v>
      </c>
      <c r="T171" s="63">
        <f t="shared" si="112"/>
        <v>2.0235636452980605</v>
      </c>
      <c r="U171" s="63">
        <f t="shared" si="112"/>
        <v>1.9897967407451893</v>
      </c>
      <c r="V171" s="63">
        <f t="shared" si="112"/>
        <v>2.0138321159222894</v>
      </c>
      <c r="W171" s="63">
        <f t="shared" si="112"/>
        <v>2.0232564018113379</v>
      </c>
    </row>
    <row r="172" spans="1:23">
      <c r="A172" s="28" t="s">
        <v>6</v>
      </c>
      <c r="B172" s="64"/>
      <c r="C172" s="168">
        <f t="shared" si="107"/>
        <v>5.0999912924125352</v>
      </c>
      <c r="D172" s="168">
        <f t="shared" si="107"/>
        <v>5.1545160867021753</v>
      </c>
      <c r="E172" s="168">
        <f t="shared" si="107"/>
        <v>4.4414207880098795</v>
      </c>
      <c r="F172" s="168">
        <f t="shared" si="107"/>
        <v>4.0096786862892202</v>
      </c>
      <c r="G172" s="168">
        <f t="shared" si="107"/>
        <v>3.7382361309303271</v>
      </c>
      <c r="H172" s="168">
        <f t="shared" si="107"/>
        <v>4.1946910332005132</v>
      </c>
      <c r="I172" s="168">
        <f t="shared" si="107"/>
        <v>3.1005404512690267</v>
      </c>
      <c r="J172" s="168">
        <f t="shared" si="107"/>
        <v>3.1175192463040911</v>
      </c>
      <c r="K172" s="168">
        <f t="shared" si="107"/>
        <v>3.2072958526334232</v>
      </c>
      <c r="L172" s="168">
        <f t="shared" si="107"/>
        <v>3.3982463427636791</v>
      </c>
      <c r="M172" s="168">
        <f t="shared" si="107"/>
        <v>3.53298634058214</v>
      </c>
      <c r="N172" s="168">
        <f t="shared" si="107"/>
        <v>4.2164731108482032</v>
      </c>
      <c r="O172" s="168">
        <f t="shared" ref="O172:W172" si="113">O32/O$41*100</f>
        <v>4.3528805583604857</v>
      </c>
      <c r="P172" s="168">
        <f t="shared" si="113"/>
        <v>4.5115322211144688</v>
      </c>
      <c r="Q172" s="168">
        <f t="shared" si="113"/>
        <v>4.3073264288974675</v>
      </c>
      <c r="R172" s="168">
        <f t="shared" si="113"/>
        <v>4.2599007333768073</v>
      </c>
      <c r="S172" s="168">
        <f t="shared" si="113"/>
        <v>4.2736707322034206</v>
      </c>
      <c r="T172" s="168">
        <f t="shared" si="113"/>
        <v>4.3120114368956877</v>
      </c>
      <c r="U172" s="168">
        <f t="shared" si="113"/>
        <v>4.3089198215376694</v>
      </c>
      <c r="V172" s="168">
        <f t="shared" si="113"/>
        <v>4.3284789543652558</v>
      </c>
      <c r="W172" s="168">
        <f t="shared" si="113"/>
        <v>4.3114594533444688</v>
      </c>
    </row>
    <row r="173" spans="1:23">
      <c r="A173" s="5" t="s">
        <v>7</v>
      </c>
      <c r="B173" s="62"/>
      <c r="C173" s="62">
        <f t="shared" si="107"/>
        <v>63.684795542170171</v>
      </c>
      <c r="D173" s="62">
        <f t="shared" si="107"/>
        <v>64.36667049015125</v>
      </c>
      <c r="E173" s="62">
        <f t="shared" si="107"/>
        <v>64.411262927813482</v>
      </c>
      <c r="F173" s="62">
        <f t="shared" si="107"/>
        <v>65.260573499502698</v>
      </c>
      <c r="G173" s="62">
        <f t="shared" si="107"/>
        <v>65.472964349978398</v>
      </c>
      <c r="H173" s="62">
        <f t="shared" si="107"/>
        <v>65.437702583161723</v>
      </c>
      <c r="I173" s="62">
        <f t="shared" si="107"/>
        <v>65.675866231159816</v>
      </c>
      <c r="J173" s="62">
        <f t="shared" si="107"/>
        <v>66.508275076146461</v>
      </c>
      <c r="K173" s="62">
        <f t="shared" si="107"/>
        <v>67.497348186048455</v>
      </c>
      <c r="L173" s="62">
        <f t="shared" si="107"/>
        <v>68.652245182342583</v>
      </c>
      <c r="M173" s="62">
        <f t="shared" si="107"/>
        <v>68.445722573948828</v>
      </c>
      <c r="N173" s="62">
        <f t="shared" si="107"/>
        <v>67.501706990109994</v>
      </c>
      <c r="O173" s="62">
        <f t="shared" ref="O173:W173" si="114">O33/O$41*100</f>
        <v>66.981528508091827</v>
      </c>
      <c r="P173" s="62">
        <f t="shared" si="114"/>
        <v>67.548056734519022</v>
      </c>
      <c r="Q173" s="62">
        <f t="shared" si="114"/>
        <v>67.861998936310712</v>
      </c>
      <c r="R173" s="62">
        <f t="shared" si="114"/>
        <v>68.45342811613979</v>
      </c>
      <c r="S173" s="62">
        <f t="shared" si="114"/>
        <v>68.454991468333887</v>
      </c>
      <c r="T173" s="62">
        <f t="shared" si="114"/>
        <v>68.428204049623062</v>
      </c>
      <c r="U173" s="62">
        <f t="shared" si="114"/>
        <v>68.6105696395108</v>
      </c>
      <c r="V173" s="62">
        <f t="shared" si="114"/>
        <v>68.602401278751728</v>
      </c>
      <c r="W173" s="62">
        <f t="shared" si="114"/>
        <v>68.509939241505151</v>
      </c>
    </row>
    <row r="174" spans="1:23">
      <c r="A174" s="3" t="s">
        <v>8</v>
      </c>
      <c r="B174" s="63"/>
      <c r="C174" s="63">
        <f t="shared" si="107"/>
        <v>11.542479241367969</v>
      </c>
      <c r="D174" s="63">
        <f t="shared" si="107"/>
        <v>11.651472554053168</v>
      </c>
      <c r="E174" s="63">
        <f t="shared" si="107"/>
        <v>11.474641329524559</v>
      </c>
      <c r="F174" s="63">
        <f t="shared" si="107"/>
        <v>12.671249075274318</v>
      </c>
      <c r="G174" s="63">
        <f t="shared" si="107"/>
        <v>13.154322502953331</v>
      </c>
      <c r="H174" s="63">
        <f t="shared" si="107"/>
        <v>12.934444917652286</v>
      </c>
      <c r="I174" s="63">
        <f t="shared" si="107"/>
        <v>12.748166491213714</v>
      </c>
      <c r="J174" s="63">
        <f t="shared" si="107"/>
        <v>12.91115489779911</v>
      </c>
      <c r="K174" s="63">
        <f t="shared" si="107"/>
        <v>13.22362064604877</v>
      </c>
      <c r="L174" s="63">
        <f t="shared" si="107"/>
        <v>13.133845040578903</v>
      </c>
      <c r="M174" s="63">
        <f t="shared" si="107"/>
        <v>13.49364041824127</v>
      </c>
      <c r="N174" s="63">
        <f t="shared" si="107"/>
        <v>12.927487624810421</v>
      </c>
      <c r="O174" s="63">
        <f t="shared" ref="O174:W174" si="115">O34/O$41*100</f>
        <v>12.666111148075357</v>
      </c>
      <c r="P174" s="63">
        <f t="shared" si="115"/>
        <v>12.54096377942478</v>
      </c>
      <c r="Q174" s="63">
        <f t="shared" si="115"/>
        <v>12.393492587841919</v>
      </c>
      <c r="R174" s="63">
        <f t="shared" si="115"/>
        <v>12.563409504268714</v>
      </c>
      <c r="S174" s="63">
        <f t="shared" si="115"/>
        <v>12.602897593695694</v>
      </c>
      <c r="T174" s="63">
        <f t="shared" si="115"/>
        <v>12.621898414831303</v>
      </c>
      <c r="U174" s="63">
        <f t="shared" si="115"/>
        <v>12.605836365924066</v>
      </c>
      <c r="V174" s="63">
        <f t="shared" si="115"/>
        <v>12.576290222574057</v>
      </c>
      <c r="W174" s="63">
        <f t="shared" si="115"/>
        <v>12.550257216609534</v>
      </c>
    </row>
    <row r="175" spans="1:23">
      <c r="A175" s="3" t="s">
        <v>9</v>
      </c>
      <c r="B175" s="63"/>
      <c r="C175" s="63">
        <f t="shared" si="107"/>
        <v>10.928306810362381</v>
      </c>
      <c r="D175" s="63">
        <f t="shared" si="107"/>
        <v>10.736113497345286</v>
      </c>
      <c r="E175" s="63">
        <f t="shared" si="107"/>
        <v>10.405321802670562</v>
      </c>
      <c r="F175" s="63">
        <f t="shared" si="107"/>
        <v>10.030762339452645</v>
      </c>
      <c r="G175" s="63">
        <f t="shared" si="107"/>
        <v>9.7561529957815605</v>
      </c>
      <c r="H175" s="63">
        <f t="shared" si="107"/>
        <v>9.5975728002757954</v>
      </c>
      <c r="I175" s="63">
        <f t="shared" si="107"/>
        <v>9.1234963526356943</v>
      </c>
      <c r="J175" s="63">
        <f t="shared" si="107"/>
        <v>9.2552880829783728</v>
      </c>
      <c r="K175" s="63">
        <f t="shared" si="107"/>
        <v>9.3040244365627434</v>
      </c>
      <c r="L175" s="63">
        <f t="shared" si="107"/>
        <v>9.3057574335616184</v>
      </c>
      <c r="M175" s="63">
        <f t="shared" si="107"/>
        <v>9.2407581356497825</v>
      </c>
      <c r="N175" s="63">
        <f t="shared" si="107"/>
        <v>8.9015433986903503</v>
      </c>
      <c r="O175" s="63">
        <f t="shared" ref="O175:W175" si="116">O35/O$41*100</f>
        <v>8.4409363310170455</v>
      </c>
      <c r="P175" s="63">
        <f t="shared" si="116"/>
        <v>8.1730367237429107</v>
      </c>
      <c r="Q175" s="63">
        <f t="shared" si="116"/>
        <v>7.9892153017016261</v>
      </c>
      <c r="R175" s="63">
        <f t="shared" si="116"/>
        <v>8.0476722747277147</v>
      </c>
      <c r="S175" s="63">
        <f t="shared" si="116"/>
        <v>8.0314122598111499</v>
      </c>
      <c r="T175" s="63">
        <f t="shared" si="116"/>
        <v>8.2642403729678531</v>
      </c>
      <c r="U175" s="63">
        <f t="shared" si="116"/>
        <v>8.2654274499980573</v>
      </c>
      <c r="V175" s="63">
        <f t="shared" si="116"/>
        <v>8.3012194993720527</v>
      </c>
      <c r="W175" s="63">
        <f t="shared" si="116"/>
        <v>8.2870121088238289</v>
      </c>
    </row>
    <row r="176" spans="1:23">
      <c r="A176" s="3" t="s">
        <v>10</v>
      </c>
      <c r="B176" s="63"/>
      <c r="C176" s="63">
        <f t="shared" si="107"/>
        <v>8.517691172280049</v>
      </c>
      <c r="D176" s="63">
        <f t="shared" si="107"/>
        <v>9.0308179888592637</v>
      </c>
      <c r="E176" s="63">
        <f t="shared" si="107"/>
        <v>9.7155988224427166</v>
      </c>
      <c r="F176" s="63">
        <f t="shared" si="107"/>
        <v>10.302434074630927</v>
      </c>
      <c r="G176" s="63">
        <f t="shared" si="107"/>
        <v>10.340512953212235</v>
      </c>
      <c r="H176" s="63">
        <f t="shared" si="107"/>
        <v>10.637207154972495</v>
      </c>
      <c r="I176" s="63">
        <f t="shared" si="107"/>
        <v>11.213002390048052</v>
      </c>
      <c r="J176" s="63">
        <f t="shared" si="107"/>
        <v>11.655525017722139</v>
      </c>
      <c r="K176" s="63">
        <f t="shared" si="107"/>
        <v>12.365222254609765</v>
      </c>
      <c r="L176" s="63">
        <f t="shared" si="107"/>
        <v>13.71418067824589</v>
      </c>
      <c r="M176" s="63">
        <f t="shared" si="107"/>
        <v>13.909319074723225</v>
      </c>
      <c r="N176" s="63">
        <f t="shared" si="107"/>
        <v>14.293258027316948</v>
      </c>
      <c r="O176" s="63">
        <f t="shared" ref="O176:W176" si="117">O36/O$41*100</f>
        <v>14.191260621029397</v>
      </c>
      <c r="P176" s="63">
        <f t="shared" si="117"/>
        <v>13.428849000669366</v>
      </c>
      <c r="Q176" s="63">
        <f t="shared" si="117"/>
        <v>13.48702829683425</v>
      </c>
      <c r="R176" s="63">
        <f t="shared" si="117"/>
        <v>13.675685847869175</v>
      </c>
      <c r="S176" s="63">
        <f t="shared" si="117"/>
        <v>13.644689852594524</v>
      </c>
      <c r="T176" s="63">
        <f t="shared" si="117"/>
        <v>13.584479998803184</v>
      </c>
      <c r="U176" s="63">
        <f t="shared" si="117"/>
        <v>13.702718974381966</v>
      </c>
      <c r="V176" s="63">
        <f t="shared" si="117"/>
        <v>13.921289493431644</v>
      </c>
      <c r="W176" s="63">
        <f t="shared" si="117"/>
        <v>14.014287208470943</v>
      </c>
    </row>
    <row r="177" spans="1:23">
      <c r="A177" s="3" t="s">
        <v>11</v>
      </c>
      <c r="B177" s="63"/>
      <c r="C177" s="63">
        <f t="shared" si="107"/>
        <v>7.2416975501319607</v>
      </c>
      <c r="D177" s="63">
        <f t="shared" si="107"/>
        <v>7.6420403721703307</v>
      </c>
      <c r="E177" s="63">
        <f t="shared" si="107"/>
        <v>7.572875732833932</v>
      </c>
      <c r="F177" s="63">
        <f t="shared" si="107"/>
        <v>7.9390500516222247</v>
      </c>
      <c r="G177" s="63">
        <f t="shared" si="107"/>
        <v>8.3651862656564955</v>
      </c>
      <c r="H177" s="63">
        <f t="shared" si="107"/>
        <v>8.4665535102603808</v>
      </c>
      <c r="I177" s="63">
        <f t="shared" si="107"/>
        <v>8.8106285005894502</v>
      </c>
      <c r="J177" s="63">
        <f t="shared" si="107"/>
        <v>8.8733650379234206</v>
      </c>
      <c r="K177" s="63">
        <f t="shared" si="107"/>
        <v>8.8094237763461933</v>
      </c>
      <c r="L177" s="63">
        <f t="shared" si="107"/>
        <v>8.7904175688175066</v>
      </c>
      <c r="M177" s="63">
        <f t="shared" si="107"/>
        <v>8.6642051339791326</v>
      </c>
      <c r="N177" s="63">
        <f t="shared" si="107"/>
        <v>8.5667924513563811</v>
      </c>
      <c r="O177" s="63">
        <f t="shared" ref="O177:W177" si="118">O37/O$41*100</f>
        <v>8.1787755017166148</v>
      </c>
      <c r="P177" s="63">
        <f t="shared" si="118"/>
        <v>7.9830567925222669</v>
      </c>
      <c r="Q177" s="63">
        <f t="shared" si="118"/>
        <v>7.6035638554409699</v>
      </c>
      <c r="R177" s="63">
        <f t="shared" si="118"/>
        <v>7.5175630209903881</v>
      </c>
      <c r="S177" s="63">
        <f t="shared" si="118"/>
        <v>7.4891558261634534</v>
      </c>
      <c r="T177" s="63">
        <f t="shared" si="118"/>
        <v>7.2973556258277732</v>
      </c>
      <c r="U177" s="63">
        <f t="shared" si="118"/>
        <v>7.2160946071228516</v>
      </c>
      <c r="V177" s="63">
        <f t="shared" si="118"/>
        <v>7.227913892839827</v>
      </c>
      <c r="W177" s="63">
        <f t="shared" si="118"/>
        <v>7.2047118490886772</v>
      </c>
    </row>
    <row r="178" spans="1:23">
      <c r="A178" s="28" t="s">
        <v>12</v>
      </c>
      <c r="B178" s="64"/>
      <c r="C178" s="168">
        <f t="shared" si="107"/>
        <v>25.454620768027802</v>
      </c>
      <c r="D178" s="168">
        <f t="shared" si="107"/>
        <v>25.306226077723188</v>
      </c>
      <c r="E178" s="168">
        <f t="shared" si="107"/>
        <v>25.242825240341716</v>
      </c>
      <c r="F178" s="168">
        <f t="shared" si="107"/>
        <v>24.317077958522574</v>
      </c>
      <c r="G178" s="168">
        <f t="shared" si="107"/>
        <v>23.856789632374777</v>
      </c>
      <c r="H178" s="168">
        <f t="shared" si="107"/>
        <v>23.801924200000769</v>
      </c>
      <c r="I178" s="168">
        <f t="shared" si="107"/>
        <v>23.780572496672914</v>
      </c>
      <c r="J178" s="168">
        <f t="shared" si="107"/>
        <v>23.812942039723431</v>
      </c>
      <c r="K178" s="168">
        <f t="shared" si="107"/>
        <v>23.795057072480986</v>
      </c>
      <c r="L178" s="168">
        <f t="shared" si="107"/>
        <v>23.708044461138662</v>
      </c>
      <c r="M178" s="168">
        <f t="shared" si="107"/>
        <v>23.137799811355425</v>
      </c>
      <c r="N178" s="168">
        <f t="shared" si="107"/>
        <v>22.812625487935893</v>
      </c>
      <c r="O178" s="168">
        <f t="shared" ref="O178:W178" si="119">O38/O$41*100</f>
        <v>23.504444906253415</v>
      </c>
      <c r="P178" s="168">
        <f t="shared" si="119"/>
        <v>25.422150438159697</v>
      </c>
      <c r="Q178" s="168">
        <f t="shared" si="119"/>
        <v>26.388698894491945</v>
      </c>
      <c r="R178" s="168">
        <f t="shared" si="119"/>
        <v>26.649097468283806</v>
      </c>
      <c r="S178" s="168">
        <f t="shared" si="119"/>
        <v>26.68683593606908</v>
      </c>
      <c r="T178" s="168">
        <f t="shared" si="119"/>
        <v>26.660229637192955</v>
      </c>
      <c r="U178" s="168">
        <f t="shared" si="119"/>
        <v>26.820492242083859</v>
      </c>
      <c r="V178" s="168">
        <f t="shared" si="119"/>
        <v>26.575688170534146</v>
      </c>
      <c r="W178" s="168">
        <f t="shared" si="119"/>
        <v>26.453670858512169</v>
      </c>
    </row>
    <row r="179" spans="1:23" ht="25.5" hidden="1">
      <c r="A179" s="5" t="str">
        <f>A100</f>
        <v>KZN - Annual Compensation of Employees</v>
      </c>
      <c r="B179" s="62"/>
      <c r="C179" s="62">
        <f t="shared" si="107"/>
        <v>100</v>
      </c>
      <c r="D179" s="62">
        <f t="shared" si="107"/>
        <v>100</v>
      </c>
      <c r="E179" s="62">
        <f t="shared" si="107"/>
        <v>100</v>
      </c>
      <c r="F179" s="62">
        <f t="shared" si="107"/>
        <v>100</v>
      </c>
      <c r="G179" s="62">
        <f t="shared" si="107"/>
        <v>100</v>
      </c>
      <c r="H179" s="62">
        <f t="shared" si="107"/>
        <v>100</v>
      </c>
      <c r="I179" s="62">
        <f t="shared" si="107"/>
        <v>100</v>
      </c>
      <c r="J179" s="62">
        <f t="shared" si="107"/>
        <v>100</v>
      </c>
      <c r="K179" s="62">
        <f t="shared" si="107"/>
        <v>100</v>
      </c>
      <c r="L179" s="62">
        <f t="shared" si="107"/>
        <v>100</v>
      </c>
      <c r="M179" s="62">
        <f t="shared" si="107"/>
        <v>100</v>
      </c>
      <c r="N179" s="62">
        <f t="shared" si="107"/>
        <v>100</v>
      </c>
      <c r="O179" s="62">
        <f t="shared" ref="O179:W179" si="120">O39/O$41*100</f>
        <v>100</v>
      </c>
      <c r="P179" s="62">
        <f t="shared" si="120"/>
        <v>99.999432164268569</v>
      </c>
      <c r="Q179" s="62">
        <f t="shared" si="120"/>
        <v>99.998982645916954</v>
      </c>
      <c r="R179" s="62">
        <f t="shared" si="120"/>
        <v>99.998608736898149</v>
      </c>
      <c r="S179" s="62">
        <f t="shared" si="120"/>
        <v>99.998282807889211</v>
      </c>
      <c r="T179" s="62">
        <f t="shared" si="120"/>
        <v>99.998053592595738</v>
      </c>
      <c r="U179" s="62">
        <f t="shared" si="120"/>
        <v>99.997861579053165</v>
      </c>
      <c r="V179" s="62">
        <f t="shared" si="120"/>
        <v>99.997677149496738</v>
      </c>
      <c r="W179" s="62">
        <f t="shared" si="120"/>
        <v>99.997539272126929</v>
      </c>
    </row>
    <row r="180" spans="1:23" hidden="1">
      <c r="A180" s="6" t="s">
        <v>14</v>
      </c>
      <c r="B180" s="63"/>
      <c r="C180" s="63">
        <f t="shared" si="107"/>
        <v>0</v>
      </c>
      <c r="D180" s="63">
        <f t="shared" si="107"/>
        <v>0</v>
      </c>
      <c r="E180" s="63">
        <f t="shared" si="107"/>
        <v>0</v>
      </c>
      <c r="F180" s="63">
        <f t="shared" si="107"/>
        <v>0</v>
      </c>
      <c r="G180" s="63">
        <f t="shared" si="107"/>
        <v>0</v>
      </c>
      <c r="H180" s="63">
        <f t="shared" si="107"/>
        <v>0</v>
      </c>
      <c r="I180" s="63">
        <f t="shared" si="107"/>
        <v>0</v>
      </c>
      <c r="J180" s="63">
        <f t="shared" si="107"/>
        <v>0</v>
      </c>
      <c r="K180" s="63">
        <f t="shared" si="107"/>
        <v>0</v>
      </c>
      <c r="L180" s="63">
        <f t="shared" si="107"/>
        <v>0</v>
      </c>
      <c r="M180" s="63">
        <f t="shared" si="107"/>
        <v>0</v>
      </c>
      <c r="N180" s="63">
        <f t="shared" si="107"/>
        <v>0</v>
      </c>
      <c r="O180" s="63">
        <f t="shared" ref="O180:W180" si="121">O40/O$41*100</f>
        <v>0</v>
      </c>
      <c r="P180" s="63">
        <f t="shared" si="121"/>
        <v>5.67835731434546E-4</v>
      </c>
      <c r="Q180" s="63">
        <f t="shared" si="121"/>
        <v>1.0173540830417829E-3</v>
      </c>
      <c r="R180" s="63">
        <f t="shared" si="121"/>
        <v>1.3912631018630666E-3</v>
      </c>
      <c r="S180" s="63">
        <f t="shared" si="121"/>
        <v>1.7171921107901448E-3</v>
      </c>
      <c r="T180" s="63">
        <f t="shared" si="121"/>
        <v>1.9464074042637404E-3</v>
      </c>
      <c r="U180" s="63">
        <f t="shared" si="121"/>
        <v>2.1384209468447591E-3</v>
      </c>
      <c r="V180" s="63">
        <f t="shared" si="121"/>
        <v>2.3228505032521904E-3</v>
      </c>
      <c r="W180" s="63">
        <f t="shared" si="121"/>
        <v>2.460727873062344E-3</v>
      </c>
    </row>
    <row r="181" spans="1:23" ht="13.5" thickBot="1">
      <c r="A181" s="71" t="str">
        <f>A179</f>
        <v>KZN - Annual Compensation of Employees</v>
      </c>
      <c r="B181" s="65"/>
      <c r="C181" s="65">
        <f t="shared" si="107"/>
        <v>100</v>
      </c>
      <c r="D181" s="65">
        <f t="shared" si="107"/>
        <v>100</v>
      </c>
      <c r="E181" s="65">
        <f t="shared" si="107"/>
        <v>100</v>
      </c>
      <c r="F181" s="65">
        <f t="shared" si="107"/>
        <v>100</v>
      </c>
      <c r="G181" s="65">
        <f t="shared" si="107"/>
        <v>100</v>
      </c>
      <c r="H181" s="65">
        <f t="shared" si="107"/>
        <v>100</v>
      </c>
      <c r="I181" s="65">
        <f t="shared" si="107"/>
        <v>100</v>
      </c>
      <c r="J181" s="65">
        <f t="shared" si="107"/>
        <v>100</v>
      </c>
      <c r="K181" s="65">
        <f t="shared" si="107"/>
        <v>100</v>
      </c>
      <c r="L181" s="65">
        <f t="shared" si="107"/>
        <v>100</v>
      </c>
      <c r="M181" s="65">
        <f t="shared" si="107"/>
        <v>100</v>
      </c>
      <c r="N181" s="65">
        <f t="shared" si="107"/>
        <v>100</v>
      </c>
      <c r="O181" s="65">
        <f t="shared" ref="O181:W181" si="122">O41/O$41*100</f>
        <v>100</v>
      </c>
      <c r="P181" s="65">
        <f t="shared" si="122"/>
        <v>100</v>
      </c>
      <c r="Q181" s="65">
        <f t="shared" si="122"/>
        <v>100</v>
      </c>
      <c r="R181" s="65">
        <f t="shared" si="122"/>
        <v>100</v>
      </c>
      <c r="S181" s="65">
        <f t="shared" si="122"/>
        <v>100</v>
      </c>
      <c r="T181" s="65">
        <f t="shared" si="122"/>
        <v>100</v>
      </c>
      <c r="U181" s="65">
        <f t="shared" si="122"/>
        <v>100</v>
      </c>
      <c r="V181" s="65">
        <f t="shared" si="122"/>
        <v>100</v>
      </c>
      <c r="W181" s="65">
        <f t="shared" si="122"/>
        <v>100</v>
      </c>
    </row>
  </sheetData>
  <mergeCells count="6"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P121"/>
  <sheetViews>
    <sheetView zoomScale="90" zoomScaleNormal="90" workbookViewId="0">
      <selection sqref="A1:CK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  <col min="73" max="80" width="8.875" customWidth="1"/>
    <col min="81" max="89" width="9" customWidth="1"/>
  </cols>
  <sheetData>
    <row r="1" spans="1:89" ht="42.75" customHeight="1" thickBot="1">
      <c r="A1" s="214" t="s">
        <v>200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/>
      <c r="AN1" s="215"/>
      <c r="AO1" s="215"/>
      <c r="AP1" s="215"/>
      <c r="AQ1" s="215"/>
      <c r="AR1" s="215"/>
      <c r="AS1" s="215"/>
      <c r="AT1" s="215"/>
      <c r="AU1" s="215"/>
      <c r="AV1" s="215"/>
      <c r="AW1" s="215"/>
      <c r="AX1" s="215"/>
      <c r="AY1" s="215"/>
      <c r="AZ1" s="215"/>
      <c r="BA1" s="215"/>
      <c r="BB1" s="215"/>
      <c r="BC1" s="215"/>
      <c r="BD1" s="215"/>
      <c r="BE1" s="215"/>
      <c r="BF1" s="215"/>
      <c r="BG1" s="215"/>
      <c r="BH1" s="215"/>
      <c r="BI1" s="215"/>
      <c r="BJ1" s="215"/>
      <c r="BK1" s="215"/>
      <c r="BL1" s="215"/>
      <c r="BM1" s="215"/>
      <c r="BN1" s="215"/>
      <c r="BO1" s="215"/>
      <c r="BP1" s="215"/>
      <c r="BQ1" s="215"/>
      <c r="BR1" s="215"/>
      <c r="BS1" s="215"/>
      <c r="BT1" s="215"/>
      <c r="BU1" s="215"/>
      <c r="BV1" s="215"/>
      <c r="BW1" s="215"/>
      <c r="BX1" s="215"/>
      <c r="BY1" s="215"/>
      <c r="BZ1" s="215"/>
      <c r="CA1" s="215"/>
      <c r="CB1" s="215"/>
      <c r="CC1" s="215"/>
      <c r="CD1" s="215"/>
      <c r="CE1" s="215"/>
      <c r="CF1" s="215"/>
      <c r="CG1" s="215"/>
      <c r="CH1" s="215"/>
      <c r="CI1" s="215"/>
      <c r="CJ1" s="215"/>
      <c r="CK1" s="216"/>
    </row>
    <row r="3" spans="1:89" ht="18">
      <c r="A3" s="211" t="str">
        <f>Annual!A3</f>
        <v>SA – Annual Compensation of Employees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8"/>
      <c r="BC3" s="218"/>
      <c r="BD3" s="218"/>
      <c r="BE3" s="218"/>
      <c r="BF3" s="218"/>
      <c r="BG3" s="218"/>
      <c r="BH3" s="218"/>
    </row>
    <row r="4" spans="1:89" ht="13.5" thickBot="1">
      <c r="A4" s="1" t="s">
        <v>180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9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188</v>
      </c>
      <c r="BV5" s="132" t="s">
        <v>212</v>
      </c>
      <c r="BW5" s="132" t="s">
        <v>213</v>
      </c>
      <c r="BX5" s="132" t="s">
        <v>214</v>
      </c>
      <c r="BY5" s="132" t="s">
        <v>215</v>
      </c>
      <c r="BZ5" s="132" t="s">
        <v>216</v>
      </c>
      <c r="CA5" s="132" t="s">
        <v>217</v>
      </c>
      <c r="CB5" s="132" t="s">
        <v>218</v>
      </c>
      <c r="CC5" s="132" t="s">
        <v>219</v>
      </c>
      <c r="CD5" s="132" t="s">
        <v>221</v>
      </c>
      <c r="CE5" s="132" t="s">
        <v>222</v>
      </c>
      <c r="CF5" s="132" t="s">
        <v>223</v>
      </c>
      <c r="CG5" s="132" t="s">
        <v>224</v>
      </c>
      <c r="CH5" s="132" t="s">
        <v>225</v>
      </c>
      <c r="CI5" s="132" t="s">
        <v>226</v>
      </c>
      <c r="CJ5" s="132" t="s">
        <v>227</v>
      </c>
      <c r="CK5" s="132" t="s">
        <v>228</v>
      </c>
    </row>
    <row r="6" spans="1:89" ht="13.5" thickTop="1">
      <c r="A6" s="2" t="s">
        <v>0</v>
      </c>
      <c r="B6" s="21">
        <f t="shared" ref="B6:Y6" si="0">SUM(B7:B8)</f>
        <v>5897.3138065981329</v>
      </c>
      <c r="C6" s="15">
        <f t="shared" si="0"/>
        <v>6093.5963750249794</v>
      </c>
      <c r="D6" s="15">
        <f t="shared" si="0"/>
        <v>6408.0234225158383</v>
      </c>
      <c r="E6" s="15">
        <f t="shared" si="0"/>
        <v>6599.4182030707652</v>
      </c>
      <c r="F6" s="15">
        <f t="shared" si="0"/>
        <v>6558.7032315722645</v>
      </c>
      <c r="G6" s="15">
        <f t="shared" si="0"/>
        <v>6585.0979384039838</v>
      </c>
      <c r="H6" s="15">
        <f t="shared" si="0"/>
        <v>6799.2767074387029</v>
      </c>
      <c r="I6" s="15">
        <f t="shared" si="0"/>
        <v>6961.63713321055</v>
      </c>
      <c r="J6" s="15">
        <f t="shared" si="0"/>
        <v>7162.9923049827839</v>
      </c>
      <c r="K6" s="15">
        <f t="shared" si="0"/>
        <v>7189.4039612689558</v>
      </c>
      <c r="L6" s="15">
        <f t="shared" si="0"/>
        <v>7480.6531871555526</v>
      </c>
      <c r="M6" s="15">
        <f t="shared" si="0"/>
        <v>7662.0091399497687</v>
      </c>
      <c r="N6" s="15">
        <f t="shared" si="0"/>
        <v>7843.576486956089</v>
      </c>
      <c r="O6" s="15">
        <f t="shared" si="0"/>
        <v>7846.3994437375713</v>
      </c>
      <c r="P6" s="15">
        <f t="shared" si="0"/>
        <v>8015.7250374467421</v>
      </c>
      <c r="Q6" s="15">
        <f t="shared" si="0"/>
        <v>8290.7592524357824</v>
      </c>
      <c r="R6" s="15">
        <f t="shared" si="0"/>
        <v>8387.7888892977899</v>
      </c>
      <c r="S6" s="15">
        <f t="shared" si="0"/>
        <v>8714.5992129551541</v>
      </c>
      <c r="T6" s="15">
        <f t="shared" si="0"/>
        <v>8989.3227262186301</v>
      </c>
      <c r="U6" s="15">
        <f t="shared" si="0"/>
        <v>8939.5795182227448</v>
      </c>
      <c r="V6" s="15">
        <f t="shared" si="0"/>
        <v>9191.673974724974</v>
      </c>
      <c r="W6" s="15">
        <f t="shared" si="0"/>
        <v>9377.3405062517231</v>
      </c>
      <c r="X6" s="15">
        <f t="shared" si="0"/>
        <v>9576.7204388996652</v>
      </c>
      <c r="Y6" s="15">
        <f t="shared" si="0"/>
        <v>9735.3761431963594</v>
      </c>
      <c r="Z6" s="15">
        <f t="shared" ref="Z6:AZ6" si="1">SUM(Z7:Z8)</f>
        <v>10021.988510190713</v>
      </c>
      <c r="AA6" s="15">
        <f t="shared" si="1"/>
        <v>10209.749477163401</v>
      </c>
      <c r="AB6" s="15">
        <f t="shared" si="1"/>
        <v>10495.822983056165</v>
      </c>
      <c r="AC6" s="15">
        <f t="shared" si="1"/>
        <v>10774.187532070104</v>
      </c>
      <c r="AD6" s="15">
        <f t="shared" si="1"/>
        <v>10955.942953020134</v>
      </c>
      <c r="AE6" s="15">
        <f t="shared" si="1"/>
        <v>11395.18860430078</v>
      </c>
      <c r="AF6" s="15">
        <f t="shared" si="1"/>
        <v>11998.353006437474</v>
      </c>
      <c r="AG6" s="15">
        <f t="shared" si="1"/>
        <v>12152.545436241609</v>
      </c>
      <c r="AH6" s="15">
        <f t="shared" si="1"/>
        <v>12175.252</v>
      </c>
      <c r="AI6" s="15">
        <f t="shared" si="1"/>
        <v>12130.45</v>
      </c>
      <c r="AJ6" s="15">
        <f t="shared" si="1"/>
        <v>12555.411</v>
      </c>
      <c r="AK6" s="15">
        <f t="shared" si="1"/>
        <v>12577.587</v>
      </c>
      <c r="AL6" s="15">
        <f t="shared" si="1"/>
        <v>12641.108</v>
      </c>
      <c r="AM6" s="15">
        <f t="shared" si="1"/>
        <v>12912.307000000001</v>
      </c>
      <c r="AN6" s="15">
        <f t="shared" si="1"/>
        <v>13128.606</v>
      </c>
      <c r="AO6" s="15">
        <f t="shared" si="1"/>
        <v>13210.639000000001</v>
      </c>
      <c r="AP6" s="15">
        <f t="shared" si="1"/>
        <v>12857.316999999999</v>
      </c>
      <c r="AQ6" s="15">
        <f t="shared" si="1"/>
        <v>13141.716999999999</v>
      </c>
      <c r="AR6" s="15">
        <f t="shared" si="1"/>
        <v>14041.448999999999</v>
      </c>
      <c r="AS6" s="15">
        <f t="shared" si="1"/>
        <v>14223.466999999999</v>
      </c>
      <c r="AT6" s="15">
        <f t="shared" si="1"/>
        <v>14729.61</v>
      </c>
      <c r="AU6" s="15">
        <f t="shared" si="1"/>
        <v>15037.403</v>
      </c>
      <c r="AV6" s="15">
        <f t="shared" si="1"/>
        <v>16011.638999999999</v>
      </c>
      <c r="AW6" s="15">
        <f t="shared" si="1"/>
        <v>16647.339</v>
      </c>
      <c r="AX6" s="15">
        <f t="shared" si="1"/>
        <v>17139.714</v>
      </c>
      <c r="AY6" s="15">
        <f t="shared" si="1"/>
        <v>17643.701000000001</v>
      </c>
      <c r="AZ6" s="15">
        <f t="shared" si="1"/>
        <v>18656.848999999998</v>
      </c>
      <c r="BA6" s="15">
        <f t="shared" ref="BA6:BH6" si="2">SUM(BA7:BA8)</f>
        <v>19490.038</v>
      </c>
      <c r="BB6" s="15">
        <f t="shared" si="2"/>
        <v>20427.885999999999</v>
      </c>
      <c r="BC6" s="15">
        <f t="shared" si="2"/>
        <v>20973.670000000002</v>
      </c>
      <c r="BD6" s="15">
        <f t="shared" si="2"/>
        <v>22044.595999999998</v>
      </c>
      <c r="BE6" s="15">
        <f t="shared" si="2"/>
        <v>22889.077000000001</v>
      </c>
      <c r="BF6" s="15">
        <f t="shared" si="2"/>
        <v>22903.611000000001</v>
      </c>
      <c r="BG6" s="15">
        <f t="shared" si="2"/>
        <v>22918.203000000001</v>
      </c>
      <c r="BH6" s="15">
        <f t="shared" si="2"/>
        <v>23955.559000000001</v>
      </c>
      <c r="BI6" s="15">
        <f t="shared" ref="BI6:BN6" si="3">SUM(BI7:BI8)</f>
        <v>24214.287</v>
      </c>
      <c r="BJ6" s="15">
        <f t="shared" si="3"/>
        <v>25420</v>
      </c>
      <c r="BK6" s="15">
        <f t="shared" si="3"/>
        <v>25924</v>
      </c>
      <c r="BL6" s="15">
        <f t="shared" si="3"/>
        <v>27587</v>
      </c>
      <c r="BM6" s="15">
        <f t="shared" si="3"/>
        <v>26962</v>
      </c>
      <c r="BN6" s="15">
        <f t="shared" si="3"/>
        <v>27968</v>
      </c>
      <c r="BO6" s="15">
        <f t="shared" ref="BO6:BY6" si="4">SUM(BO7:BO8)</f>
        <v>28788</v>
      </c>
      <c r="BP6" s="15">
        <f t="shared" si="4"/>
        <v>29700</v>
      </c>
      <c r="BQ6" s="15">
        <f t="shared" si="4"/>
        <v>31124</v>
      </c>
      <c r="BR6" s="15">
        <f t="shared" si="4"/>
        <v>31377</v>
      </c>
      <c r="BS6" s="15">
        <f t="shared" si="4"/>
        <v>32484</v>
      </c>
      <c r="BT6" s="15">
        <f>SUM(BT7:BT8)</f>
        <v>32902</v>
      </c>
      <c r="BU6" s="15">
        <f>SUM(BU7:BU8)</f>
        <v>34462</v>
      </c>
      <c r="BV6" s="15">
        <f>SUM(BV7:BV8)</f>
        <v>34085</v>
      </c>
      <c r="BW6" s="15">
        <f>SUM(BW7:BW8)</f>
        <v>35620</v>
      </c>
      <c r="BX6" s="15">
        <f>SUM(BX7:BX8)</f>
        <v>35706</v>
      </c>
      <c r="BY6" s="15">
        <f t="shared" si="4"/>
        <v>37108</v>
      </c>
      <c r="BZ6" s="15">
        <f t="shared" ref="BZ6:CK6" si="5">SUM(BZ7:BZ8)</f>
        <v>33378</v>
      </c>
      <c r="CA6" s="15">
        <f t="shared" si="5"/>
        <v>35046</v>
      </c>
      <c r="CB6" s="15">
        <f t="shared" si="5"/>
        <v>39228</v>
      </c>
      <c r="CC6" s="15">
        <f t="shared" si="5"/>
        <v>40516</v>
      </c>
      <c r="CD6" s="15">
        <f t="shared" si="5"/>
        <v>36558</v>
      </c>
      <c r="CE6" s="15">
        <f t="shared" si="5"/>
        <v>37918</v>
      </c>
      <c r="CF6" s="15">
        <f t="shared" si="5"/>
        <v>41768</v>
      </c>
      <c r="CG6" s="15">
        <f t="shared" si="5"/>
        <v>43054</v>
      </c>
      <c r="CH6" s="15">
        <f t="shared" si="5"/>
        <v>38630</v>
      </c>
      <c r="CI6" s="15">
        <f t="shared" si="5"/>
        <v>40185</v>
      </c>
      <c r="CJ6" s="15">
        <f t="shared" si="5"/>
        <v>44342</v>
      </c>
      <c r="CK6" s="15">
        <f t="shared" si="5"/>
        <v>45934</v>
      </c>
    </row>
    <row r="7" spans="1:89">
      <c r="A7" s="3" t="s">
        <v>1</v>
      </c>
      <c r="B7" s="34">
        <v>1556.644857990701</v>
      </c>
      <c r="C7" s="35">
        <v>1674.1108188831477</v>
      </c>
      <c r="D7" s="35">
        <v>1666.9524231467105</v>
      </c>
      <c r="E7" s="35">
        <v>1534.1456085582245</v>
      </c>
      <c r="F7" s="35">
        <v>1678.7032315722649</v>
      </c>
      <c r="G7" s="35">
        <v>1805.0979384039833</v>
      </c>
      <c r="H7" s="35">
        <v>1797.2767074387032</v>
      </c>
      <c r="I7" s="35">
        <v>1654.6371332105502</v>
      </c>
      <c r="J7" s="35">
        <v>1798.8623049827836</v>
      </c>
      <c r="K7" s="35">
        <v>1935.2839612689556</v>
      </c>
      <c r="L7" s="35">
        <v>1927.5331871555527</v>
      </c>
      <c r="M7" s="35">
        <v>1772.8791399497682</v>
      </c>
      <c r="N7" s="35">
        <v>2019.7323356272354</v>
      </c>
      <c r="O7" s="35">
        <v>2173.5363886236032</v>
      </c>
      <c r="P7" s="35">
        <v>2163.6977481577774</v>
      </c>
      <c r="Q7" s="35">
        <v>1989.8148370678896</v>
      </c>
      <c r="R7" s="35">
        <v>2193.8580319692555</v>
      </c>
      <c r="S7" s="35">
        <v>2339.4292090133199</v>
      </c>
      <c r="T7" s="35">
        <v>2256.1022593949933</v>
      </c>
      <c r="U7" s="35">
        <v>2057.3223072934434</v>
      </c>
      <c r="V7" s="35">
        <v>2295.9953895420658</v>
      </c>
      <c r="W7" s="35">
        <v>2495.7999363359431</v>
      </c>
      <c r="X7" s="35">
        <v>2435.4630191300744</v>
      </c>
      <c r="Y7" s="35">
        <v>2218.8324035779542</v>
      </c>
      <c r="Z7" s="35">
        <v>2475.5200661411777</v>
      </c>
      <c r="AA7" s="35">
        <v>2655.2293196499563</v>
      </c>
      <c r="AB7" s="35">
        <v>2559.8529001899901</v>
      </c>
      <c r="AC7" s="35">
        <v>2326.9336442456515</v>
      </c>
      <c r="AD7" s="35">
        <v>2660.4429530201342</v>
      </c>
      <c r="AE7" s="35">
        <v>3101.1886043007808</v>
      </c>
      <c r="AF7" s="35">
        <v>3119.5530064374743</v>
      </c>
      <c r="AG7" s="35">
        <v>2777.8154362416108</v>
      </c>
      <c r="AH7" s="35">
        <v>3200.03</v>
      </c>
      <c r="AI7" s="35">
        <v>3546.7849999999999</v>
      </c>
      <c r="AJ7" s="35">
        <v>3518.03</v>
      </c>
      <c r="AK7" s="35">
        <v>3165.4749999999999</v>
      </c>
      <c r="AL7" s="35">
        <v>3192.1080000000002</v>
      </c>
      <c r="AM7" s="35">
        <v>3416.3069999999998</v>
      </c>
      <c r="AN7" s="35">
        <v>3391.1060000000002</v>
      </c>
      <c r="AO7" s="35">
        <v>3036.7890000000002</v>
      </c>
      <c r="AP7" s="35">
        <v>2958.2750000000001</v>
      </c>
      <c r="AQ7" s="35">
        <v>3189.9259999999999</v>
      </c>
      <c r="AR7" s="35">
        <v>3221.2739999999999</v>
      </c>
      <c r="AS7" s="35">
        <v>2852.5250000000001</v>
      </c>
      <c r="AT7" s="35">
        <v>3117.413</v>
      </c>
      <c r="AU7" s="35">
        <v>3342.67</v>
      </c>
      <c r="AV7" s="35">
        <v>3373.4459999999999</v>
      </c>
      <c r="AW7" s="35">
        <v>3057.4720000000002</v>
      </c>
      <c r="AX7" s="35">
        <v>3572.6779999999999</v>
      </c>
      <c r="AY7" s="35">
        <v>3797.0590000000002</v>
      </c>
      <c r="AZ7" s="35">
        <v>3845.4209999999998</v>
      </c>
      <c r="BA7" s="35">
        <v>3493.8429999999998</v>
      </c>
      <c r="BB7" s="35">
        <v>4174.2340000000004</v>
      </c>
      <c r="BC7" s="35">
        <v>4235.9340000000002</v>
      </c>
      <c r="BD7" s="35">
        <v>4259.4579999999996</v>
      </c>
      <c r="BE7" s="35">
        <v>3990.3739999999998</v>
      </c>
      <c r="BF7" s="35">
        <v>4687.9059999999999</v>
      </c>
      <c r="BG7" s="35">
        <v>4743.3270000000002</v>
      </c>
      <c r="BH7" s="35">
        <v>4687.2309999999998</v>
      </c>
      <c r="BI7" s="35">
        <v>4272.5360000000001</v>
      </c>
      <c r="BJ7" s="35">
        <v>4995</v>
      </c>
      <c r="BK7" s="35">
        <v>5086</v>
      </c>
      <c r="BL7" s="35">
        <v>4949</v>
      </c>
      <c r="BM7" s="35">
        <v>4464</v>
      </c>
      <c r="BN7" s="35">
        <v>5105</v>
      </c>
      <c r="BO7" s="35">
        <v>5279</v>
      </c>
      <c r="BP7" s="35">
        <v>5105</v>
      </c>
      <c r="BQ7" s="35">
        <v>4612</v>
      </c>
      <c r="BR7" s="35">
        <v>5398</v>
      </c>
      <c r="BS7" s="35">
        <v>5546</v>
      </c>
      <c r="BT7" s="35">
        <v>5467</v>
      </c>
      <c r="BU7" s="35">
        <v>5018</v>
      </c>
      <c r="BV7" s="35">
        <v>5692</v>
      </c>
      <c r="BW7" s="35">
        <v>6059</v>
      </c>
      <c r="BX7" s="35">
        <v>5933</v>
      </c>
      <c r="BY7" s="35">
        <v>5427</v>
      </c>
      <c r="BZ7" s="35">
        <v>6171</v>
      </c>
      <c r="CA7" s="35">
        <v>6662</v>
      </c>
      <c r="CB7" s="35">
        <v>6507</v>
      </c>
      <c r="CC7" s="35">
        <v>5919</v>
      </c>
      <c r="CD7" s="35">
        <v>6537</v>
      </c>
      <c r="CE7" s="35">
        <v>7024</v>
      </c>
      <c r="CF7" s="35">
        <v>6920</v>
      </c>
      <c r="CG7" s="35">
        <v>6316</v>
      </c>
      <c r="CH7" s="35">
        <v>6889</v>
      </c>
      <c r="CI7" s="35">
        <v>7432</v>
      </c>
      <c r="CJ7" s="35">
        <v>7302</v>
      </c>
      <c r="CK7" s="35">
        <v>6674</v>
      </c>
    </row>
    <row r="8" spans="1:89">
      <c r="A8" s="68" t="s">
        <v>2</v>
      </c>
      <c r="B8" s="36">
        <v>4340.668948607432</v>
      </c>
      <c r="C8" s="37">
        <v>4419.4855561418317</v>
      </c>
      <c r="D8" s="37">
        <v>4741.070999369128</v>
      </c>
      <c r="E8" s="37">
        <v>5065.2725945125403</v>
      </c>
      <c r="F8" s="37">
        <v>4880</v>
      </c>
      <c r="G8" s="37">
        <v>4780</v>
      </c>
      <c r="H8" s="37">
        <v>5002</v>
      </c>
      <c r="I8" s="37">
        <v>5307</v>
      </c>
      <c r="J8" s="37">
        <v>5364.13</v>
      </c>
      <c r="K8" s="37">
        <v>5254.12</v>
      </c>
      <c r="L8" s="37">
        <v>5553.12</v>
      </c>
      <c r="M8" s="37">
        <v>5889.13</v>
      </c>
      <c r="N8" s="37">
        <v>5823.8441513288535</v>
      </c>
      <c r="O8" s="37">
        <v>5672.8630551139677</v>
      </c>
      <c r="P8" s="37">
        <v>5852.0272892889652</v>
      </c>
      <c r="Q8" s="37">
        <v>6300.9444153678924</v>
      </c>
      <c r="R8" s="37">
        <v>6193.9308573285334</v>
      </c>
      <c r="S8" s="37">
        <v>6375.1700039418347</v>
      </c>
      <c r="T8" s="37">
        <v>6733.2204668236363</v>
      </c>
      <c r="U8" s="37">
        <v>6882.2572109293005</v>
      </c>
      <c r="V8" s="37">
        <v>6895.6785851829081</v>
      </c>
      <c r="W8" s="37">
        <v>6881.5405699157791</v>
      </c>
      <c r="X8" s="37">
        <v>7141.2574197695903</v>
      </c>
      <c r="Y8" s="37">
        <v>7516.5437396184052</v>
      </c>
      <c r="Z8" s="37">
        <v>7546.4684440495348</v>
      </c>
      <c r="AA8" s="37">
        <v>7554.5201575134442</v>
      </c>
      <c r="AB8" s="37">
        <v>7935.9700828661753</v>
      </c>
      <c r="AC8" s="37">
        <v>8447.2538878244522</v>
      </c>
      <c r="AD8" s="37">
        <v>8295.5</v>
      </c>
      <c r="AE8" s="37">
        <v>8294</v>
      </c>
      <c r="AF8" s="37">
        <v>8878.7999999999993</v>
      </c>
      <c r="AG8" s="37">
        <v>9374.73</v>
      </c>
      <c r="AH8" s="37">
        <v>8975.2219999999998</v>
      </c>
      <c r="AI8" s="37">
        <v>8583.6650000000009</v>
      </c>
      <c r="AJ8" s="37">
        <v>9037.3809999999994</v>
      </c>
      <c r="AK8" s="37">
        <v>9412.1119999999992</v>
      </c>
      <c r="AL8" s="37">
        <v>9449</v>
      </c>
      <c r="AM8" s="37">
        <v>9496</v>
      </c>
      <c r="AN8" s="37">
        <v>9737.5</v>
      </c>
      <c r="AO8" s="37">
        <v>10173.85</v>
      </c>
      <c r="AP8" s="37">
        <v>9899.0419999999995</v>
      </c>
      <c r="AQ8" s="37">
        <v>9951.7909999999993</v>
      </c>
      <c r="AR8" s="37">
        <v>10820.174999999999</v>
      </c>
      <c r="AS8" s="37">
        <v>11370.941999999999</v>
      </c>
      <c r="AT8" s="37">
        <v>11612.197</v>
      </c>
      <c r="AU8" s="37">
        <v>11694.733</v>
      </c>
      <c r="AV8" s="37">
        <v>12638.192999999999</v>
      </c>
      <c r="AW8" s="37">
        <v>13589.867</v>
      </c>
      <c r="AX8" s="37">
        <v>13567.036</v>
      </c>
      <c r="AY8" s="37">
        <v>13846.642</v>
      </c>
      <c r="AZ8" s="37">
        <v>14811.428</v>
      </c>
      <c r="BA8" s="37">
        <v>15996.195</v>
      </c>
      <c r="BB8" s="37">
        <v>16253.652</v>
      </c>
      <c r="BC8" s="37">
        <v>16737.736000000001</v>
      </c>
      <c r="BD8" s="37">
        <v>17785.137999999999</v>
      </c>
      <c r="BE8" s="37">
        <v>18898.703000000001</v>
      </c>
      <c r="BF8" s="35">
        <v>18215.705000000002</v>
      </c>
      <c r="BG8" s="35">
        <v>18174.876</v>
      </c>
      <c r="BH8" s="35">
        <v>19268.328000000001</v>
      </c>
      <c r="BI8" s="35">
        <v>19941.751</v>
      </c>
      <c r="BJ8" s="35">
        <v>20425</v>
      </c>
      <c r="BK8" s="35">
        <v>20838</v>
      </c>
      <c r="BL8" s="35">
        <v>22638</v>
      </c>
      <c r="BM8" s="35">
        <v>22498</v>
      </c>
      <c r="BN8" s="35">
        <v>22863</v>
      </c>
      <c r="BO8" s="35">
        <v>23509</v>
      </c>
      <c r="BP8" s="35">
        <v>24595</v>
      </c>
      <c r="BQ8" s="35">
        <v>26512</v>
      </c>
      <c r="BR8" s="35">
        <v>25979</v>
      </c>
      <c r="BS8" s="35">
        <v>26938</v>
      </c>
      <c r="BT8" s="35">
        <v>27435</v>
      </c>
      <c r="BU8" s="35">
        <v>29444</v>
      </c>
      <c r="BV8" s="35">
        <v>28393</v>
      </c>
      <c r="BW8" s="35">
        <v>29561</v>
      </c>
      <c r="BX8" s="35">
        <v>29773</v>
      </c>
      <c r="BY8" s="35">
        <v>31681</v>
      </c>
      <c r="BZ8" s="35">
        <v>27207</v>
      </c>
      <c r="CA8" s="35">
        <v>28384</v>
      </c>
      <c r="CB8" s="35">
        <v>32721</v>
      </c>
      <c r="CC8" s="35">
        <v>34597</v>
      </c>
      <c r="CD8" s="35">
        <v>30021</v>
      </c>
      <c r="CE8" s="35">
        <v>30894</v>
      </c>
      <c r="CF8" s="35">
        <v>34848</v>
      </c>
      <c r="CG8" s="35">
        <v>36738</v>
      </c>
      <c r="CH8" s="35">
        <v>31741</v>
      </c>
      <c r="CI8" s="35">
        <v>32753</v>
      </c>
      <c r="CJ8" s="35">
        <v>37040</v>
      </c>
      <c r="CK8" s="35">
        <v>39260</v>
      </c>
    </row>
    <row r="9" spans="1:89">
      <c r="A9" s="2" t="s">
        <v>3</v>
      </c>
      <c r="B9" s="31">
        <f t="shared" ref="B9:Z9" si="6">SUM(B10:B12)</f>
        <v>16921.96612018612</v>
      </c>
      <c r="C9" s="32">
        <f t="shared" si="6"/>
        <v>17168.918775855414</v>
      </c>
      <c r="D9" s="32">
        <f t="shared" si="6"/>
        <v>18139.968713989554</v>
      </c>
      <c r="E9" s="32">
        <f t="shared" si="6"/>
        <v>20589.104912182986</v>
      </c>
      <c r="F9" s="32">
        <f t="shared" si="6"/>
        <v>18467.653194528019</v>
      </c>
      <c r="G9" s="32">
        <f t="shared" si="6"/>
        <v>18532.754650714342</v>
      </c>
      <c r="H9" s="32">
        <f t="shared" si="6"/>
        <v>19572.132192261623</v>
      </c>
      <c r="I9" s="32">
        <f t="shared" si="6"/>
        <v>21423.256529619721</v>
      </c>
      <c r="J9" s="32">
        <f t="shared" si="6"/>
        <v>19391.700445273727</v>
      </c>
      <c r="K9" s="32">
        <f t="shared" si="6"/>
        <v>19960.508734703901</v>
      </c>
      <c r="L9" s="32">
        <f t="shared" si="6"/>
        <v>20765.843990107438</v>
      </c>
      <c r="M9" s="32">
        <f t="shared" si="6"/>
        <v>22919.863064250181</v>
      </c>
      <c r="N9" s="32">
        <f t="shared" si="6"/>
        <v>21357.492297879246</v>
      </c>
      <c r="O9" s="32">
        <f t="shared" si="6"/>
        <v>22110.283403353293</v>
      </c>
      <c r="P9" s="32">
        <f t="shared" si="6"/>
        <v>22858.543839750753</v>
      </c>
      <c r="Q9" s="32">
        <f t="shared" si="6"/>
        <v>25574.002442155266</v>
      </c>
      <c r="R9" s="32">
        <f t="shared" si="6"/>
        <v>22734.149221840245</v>
      </c>
      <c r="S9" s="32">
        <f t="shared" si="6"/>
        <v>23202.392979574121</v>
      </c>
      <c r="T9" s="32">
        <f t="shared" si="6"/>
        <v>23752.169742802165</v>
      </c>
      <c r="U9" s="32">
        <f t="shared" si="6"/>
        <v>26930.397099635589</v>
      </c>
      <c r="V9" s="32">
        <f t="shared" si="6"/>
        <v>24422.986309302509</v>
      </c>
      <c r="W9" s="32">
        <f t="shared" si="6"/>
        <v>25223.008950578402</v>
      </c>
      <c r="X9" s="32">
        <f t="shared" si="6"/>
        <v>26012.488067098271</v>
      </c>
      <c r="Y9" s="32">
        <f t="shared" si="6"/>
        <v>28993.805981369052</v>
      </c>
      <c r="Z9" s="32">
        <f t="shared" si="6"/>
        <v>26110.772578926997</v>
      </c>
      <c r="AA9" s="32">
        <f t="shared" ref="AA9:AZ9" si="7">SUM(AA10:AA12)</f>
        <v>26646.225200082394</v>
      </c>
      <c r="AB9" s="32">
        <f t="shared" si="7"/>
        <v>27326.546046973155</v>
      </c>
      <c r="AC9" s="32">
        <f t="shared" si="7"/>
        <v>30588.591403681105</v>
      </c>
      <c r="AD9" s="32">
        <f t="shared" si="7"/>
        <v>28706.895</v>
      </c>
      <c r="AE9" s="32">
        <f t="shared" si="7"/>
        <v>30093.201000000001</v>
      </c>
      <c r="AF9" s="32">
        <f t="shared" si="7"/>
        <v>30908.773000000001</v>
      </c>
      <c r="AG9" s="32">
        <f t="shared" si="7"/>
        <v>34399.383000000002</v>
      </c>
      <c r="AH9" s="32">
        <f t="shared" si="7"/>
        <v>31036.044000000002</v>
      </c>
      <c r="AI9" s="32">
        <f t="shared" si="7"/>
        <v>31855.903999999999</v>
      </c>
      <c r="AJ9" s="32">
        <f t="shared" si="7"/>
        <v>32383.356</v>
      </c>
      <c r="AK9" s="32">
        <f t="shared" si="7"/>
        <v>36291.732000000004</v>
      </c>
      <c r="AL9" s="32">
        <f t="shared" si="7"/>
        <v>33018.247000000003</v>
      </c>
      <c r="AM9" s="32">
        <f t="shared" si="7"/>
        <v>34444.06</v>
      </c>
      <c r="AN9" s="32">
        <f t="shared" si="7"/>
        <v>34949.395000000004</v>
      </c>
      <c r="AO9" s="32">
        <f t="shared" si="7"/>
        <v>39096.614999999998</v>
      </c>
      <c r="AP9" s="32">
        <f t="shared" si="7"/>
        <v>35826.502999999997</v>
      </c>
      <c r="AQ9" s="32">
        <f t="shared" si="7"/>
        <v>37219.039000000004</v>
      </c>
      <c r="AR9" s="32">
        <f t="shared" si="7"/>
        <v>37841.845000000001</v>
      </c>
      <c r="AS9" s="32">
        <f t="shared" si="7"/>
        <v>42830.296999999999</v>
      </c>
      <c r="AT9" s="32">
        <f t="shared" si="7"/>
        <v>39429.190999999999</v>
      </c>
      <c r="AU9" s="32">
        <f t="shared" si="7"/>
        <v>41658.307999999997</v>
      </c>
      <c r="AV9" s="32">
        <f t="shared" si="7"/>
        <v>42375.584999999999</v>
      </c>
      <c r="AW9" s="32">
        <f t="shared" si="7"/>
        <v>48447.665999999997</v>
      </c>
      <c r="AX9" s="32">
        <f t="shared" si="7"/>
        <v>45255.351999999999</v>
      </c>
      <c r="AY9" s="32">
        <f t="shared" si="7"/>
        <v>48747.248</v>
      </c>
      <c r="AZ9" s="32">
        <f t="shared" si="7"/>
        <v>50164.411</v>
      </c>
      <c r="BA9" s="32">
        <f t="shared" ref="BA9:BH9" si="8">SUM(BA10:BA12)</f>
        <v>57848.127</v>
      </c>
      <c r="BB9" s="32">
        <f t="shared" si="8"/>
        <v>51978.686999999998</v>
      </c>
      <c r="BC9" s="32">
        <f t="shared" si="8"/>
        <v>56120.845000000001</v>
      </c>
      <c r="BD9" s="32">
        <f t="shared" si="8"/>
        <v>58340.877</v>
      </c>
      <c r="BE9" s="32">
        <f t="shared" si="8"/>
        <v>65972.412000000011</v>
      </c>
      <c r="BF9" s="17">
        <f t="shared" si="8"/>
        <v>55396.889000000003</v>
      </c>
      <c r="BG9" s="17">
        <f t="shared" si="8"/>
        <v>58298.638999999996</v>
      </c>
      <c r="BH9" s="17">
        <f t="shared" si="8"/>
        <v>62244.339</v>
      </c>
      <c r="BI9" s="17">
        <f t="shared" ref="BI9:BN9" si="9">SUM(BI10:BI12)</f>
        <v>71110.649000000005</v>
      </c>
      <c r="BJ9" s="17">
        <f t="shared" si="9"/>
        <v>61313</v>
      </c>
      <c r="BK9" s="17">
        <f t="shared" si="9"/>
        <v>65300</v>
      </c>
      <c r="BL9" s="17">
        <f t="shared" si="9"/>
        <v>67361</v>
      </c>
      <c r="BM9" s="17">
        <f t="shared" si="9"/>
        <v>78085</v>
      </c>
      <c r="BN9" s="17">
        <f t="shared" si="9"/>
        <v>67066</v>
      </c>
      <c r="BO9" s="17">
        <f t="shared" ref="BO9:BY9" si="10">SUM(BO10:BO12)</f>
        <v>69896</v>
      </c>
      <c r="BP9" s="17">
        <f t="shared" si="10"/>
        <v>71925</v>
      </c>
      <c r="BQ9" s="17">
        <f t="shared" si="10"/>
        <v>83386</v>
      </c>
      <c r="BR9" s="17">
        <f t="shared" si="10"/>
        <v>72771</v>
      </c>
      <c r="BS9" s="17">
        <f t="shared" si="10"/>
        <v>76427</v>
      </c>
      <c r="BT9" s="17">
        <f>SUM(BT10:BT12)</f>
        <v>78547</v>
      </c>
      <c r="BU9" s="17">
        <f>SUM(BU10:BU12)</f>
        <v>91032</v>
      </c>
      <c r="BV9" s="17">
        <f>SUM(BV10:BV12)</f>
        <v>80258</v>
      </c>
      <c r="BW9" s="17">
        <f>SUM(BW10:BW12)</f>
        <v>85662</v>
      </c>
      <c r="BX9" s="17">
        <f>SUM(BX10:BX12)</f>
        <v>86836</v>
      </c>
      <c r="BY9" s="17">
        <f t="shared" si="10"/>
        <v>99821</v>
      </c>
      <c r="BZ9" s="17">
        <f t="shared" ref="BZ9:CK9" si="11">SUM(BZ10:BZ12)</f>
        <v>87224</v>
      </c>
      <c r="CA9" s="17">
        <f t="shared" si="11"/>
        <v>93217</v>
      </c>
      <c r="CB9" s="17">
        <f t="shared" si="11"/>
        <v>94001</v>
      </c>
      <c r="CC9" s="17">
        <f t="shared" si="11"/>
        <v>109046</v>
      </c>
      <c r="CD9" s="17">
        <f t="shared" si="11"/>
        <v>93582</v>
      </c>
      <c r="CE9" s="17">
        <f t="shared" si="11"/>
        <v>100582</v>
      </c>
      <c r="CF9" s="17">
        <f t="shared" si="11"/>
        <v>101291</v>
      </c>
      <c r="CG9" s="17">
        <f t="shared" si="11"/>
        <v>116766</v>
      </c>
      <c r="CH9" s="17">
        <f t="shared" si="11"/>
        <v>101259</v>
      </c>
      <c r="CI9" s="17">
        <f t="shared" si="11"/>
        <v>109046</v>
      </c>
      <c r="CJ9" s="17">
        <f t="shared" si="11"/>
        <v>110908</v>
      </c>
      <c r="CK9" s="17">
        <f t="shared" si="11"/>
        <v>125835</v>
      </c>
    </row>
    <row r="10" spans="1:89">
      <c r="A10" s="3" t="s">
        <v>4</v>
      </c>
      <c r="B10" s="34">
        <v>13221.256453817226</v>
      </c>
      <c r="C10" s="35">
        <v>13255.509979536917</v>
      </c>
      <c r="D10" s="35">
        <v>14160.085146395615</v>
      </c>
      <c r="E10" s="35">
        <v>16268.409803575338</v>
      </c>
      <c r="F10" s="35">
        <v>14380.89858818364</v>
      </c>
      <c r="G10" s="35">
        <v>14247.61152300285</v>
      </c>
      <c r="H10" s="35">
        <v>15143.143437131388</v>
      </c>
      <c r="I10" s="35">
        <v>16641.237661801362</v>
      </c>
      <c r="J10" s="35">
        <v>15025.542445500703</v>
      </c>
      <c r="K10" s="35">
        <v>15291.488381675728</v>
      </c>
      <c r="L10" s="35">
        <v>15968.441673757607</v>
      </c>
      <c r="M10" s="35">
        <v>17715.233010071446</v>
      </c>
      <c r="N10" s="35">
        <v>16958.105386673575</v>
      </c>
      <c r="O10" s="35">
        <v>17401.32287227716</v>
      </c>
      <c r="P10" s="35">
        <v>18010.74691498209</v>
      </c>
      <c r="Q10" s="35">
        <v>20307.419340382487</v>
      </c>
      <c r="R10" s="35">
        <v>17907.338248399676</v>
      </c>
      <c r="S10" s="35">
        <v>18301.29364451312</v>
      </c>
      <c r="T10" s="35">
        <v>18779.883959484698</v>
      </c>
      <c r="U10" s="35">
        <v>21265.530921663394</v>
      </c>
      <c r="V10" s="35">
        <v>19475.094096715631</v>
      </c>
      <c r="W10" s="35">
        <v>20180.166031947123</v>
      </c>
      <c r="X10" s="35">
        <v>20751.274299484634</v>
      </c>
      <c r="Y10" s="35">
        <v>23188.808704142084</v>
      </c>
      <c r="Z10" s="35">
        <v>21038.794029915643</v>
      </c>
      <c r="AA10" s="35">
        <v>21518.952531775401</v>
      </c>
      <c r="AB10" s="35">
        <v>22016.02227646796</v>
      </c>
      <c r="AC10" s="35">
        <v>24741.752237339788</v>
      </c>
      <c r="AD10" s="35">
        <v>23258.2</v>
      </c>
      <c r="AE10" s="35">
        <v>24376.3</v>
      </c>
      <c r="AF10" s="35">
        <v>25008.58</v>
      </c>
      <c r="AG10" s="35">
        <v>27761</v>
      </c>
      <c r="AH10" s="35">
        <v>24950.699000000001</v>
      </c>
      <c r="AI10" s="35">
        <v>25483.152999999998</v>
      </c>
      <c r="AJ10" s="35">
        <v>25804.203000000001</v>
      </c>
      <c r="AK10" s="35">
        <v>28895</v>
      </c>
      <c r="AL10" s="35">
        <v>26541.346999999998</v>
      </c>
      <c r="AM10" s="35">
        <v>27462.06</v>
      </c>
      <c r="AN10" s="35">
        <v>27791.325000000001</v>
      </c>
      <c r="AO10" s="35">
        <v>30960.437999999998</v>
      </c>
      <c r="AP10" s="35">
        <v>28731.671999999999</v>
      </c>
      <c r="AQ10" s="35">
        <v>29255.912</v>
      </c>
      <c r="AR10" s="35">
        <v>29706.28</v>
      </c>
      <c r="AS10" s="35">
        <v>33550</v>
      </c>
      <c r="AT10" s="35">
        <v>31131.003000000001</v>
      </c>
      <c r="AU10" s="35">
        <v>32435.731</v>
      </c>
      <c r="AV10" s="35">
        <v>32968.911</v>
      </c>
      <c r="AW10" s="35">
        <v>37931.275999999998</v>
      </c>
      <c r="AX10" s="35">
        <v>35285.227999999996</v>
      </c>
      <c r="AY10" s="35">
        <v>36944.97</v>
      </c>
      <c r="AZ10" s="35">
        <v>37981</v>
      </c>
      <c r="BA10" s="35">
        <v>44115</v>
      </c>
      <c r="BB10" s="35">
        <v>40489.53</v>
      </c>
      <c r="BC10" s="35">
        <v>42462.7</v>
      </c>
      <c r="BD10" s="35">
        <v>44023.472999999998</v>
      </c>
      <c r="BE10" s="35">
        <v>50210.599000000002</v>
      </c>
      <c r="BF10" s="35">
        <v>42489.856</v>
      </c>
      <c r="BG10" s="35">
        <v>43329.14</v>
      </c>
      <c r="BH10" s="35">
        <v>46265.8</v>
      </c>
      <c r="BI10" s="35">
        <v>53021.4</v>
      </c>
      <c r="BJ10" s="35">
        <v>47272</v>
      </c>
      <c r="BK10" s="35">
        <v>48865</v>
      </c>
      <c r="BL10" s="35">
        <v>50494</v>
      </c>
      <c r="BM10" s="35">
        <v>59049</v>
      </c>
      <c r="BN10" s="35">
        <v>51144</v>
      </c>
      <c r="BO10" s="35">
        <v>51897</v>
      </c>
      <c r="BP10" s="35">
        <v>52962</v>
      </c>
      <c r="BQ10" s="35">
        <v>62211</v>
      </c>
      <c r="BR10" s="35">
        <v>55228</v>
      </c>
      <c r="BS10" s="35">
        <v>56161</v>
      </c>
      <c r="BT10" s="35">
        <v>57634</v>
      </c>
      <c r="BU10" s="35">
        <v>67657</v>
      </c>
      <c r="BV10" s="35">
        <v>60461</v>
      </c>
      <c r="BW10" s="35">
        <v>62814</v>
      </c>
      <c r="BX10" s="35">
        <v>63999</v>
      </c>
      <c r="BY10" s="35">
        <v>73981</v>
      </c>
      <c r="BZ10" s="35">
        <v>65718</v>
      </c>
      <c r="CA10" s="35">
        <v>68449</v>
      </c>
      <c r="CB10" s="35">
        <v>69221</v>
      </c>
      <c r="CC10" s="35">
        <v>80944</v>
      </c>
      <c r="CD10" s="35">
        <v>70314</v>
      </c>
      <c r="CE10" s="35">
        <v>73627</v>
      </c>
      <c r="CF10" s="35">
        <v>74466</v>
      </c>
      <c r="CG10" s="35">
        <v>86513</v>
      </c>
      <c r="CH10" s="35">
        <v>76213</v>
      </c>
      <c r="CI10" s="35">
        <v>80186</v>
      </c>
      <c r="CJ10" s="35">
        <v>82012</v>
      </c>
      <c r="CK10" s="35">
        <v>93010</v>
      </c>
    </row>
    <row r="11" spans="1:89">
      <c r="A11" s="3" t="s">
        <v>5</v>
      </c>
      <c r="B11" s="34">
        <v>1083.2189331763727</v>
      </c>
      <c r="C11" s="35">
        <v>1219.9058575985548</v>
      </c>
      <c r="D11" s="35">
        <v>1282.0634881934593</v>
      </c>
      <c r="E11" s="35">
        <v>1346.9149486857355</v>
      </c>
      <c r="F11" s="35">
        <v>1342.1932588991497</v>
      </c>
      <c r="G11" s="35">
        <v>1497.3306607352899</v>
      </c>
      <c r="H11" s="35">
        <v>1579.7143151424145</v>
      </c>
      <c r="I11" s="35">
        <v>1672.8467038944002</v>
      </c>
      <c r="J11" s="35">
        <v>1478.6574252817643</v>
      </c>
      <c r="K11" s="35">
        <v>1653.1001474029097</v>
      </c>
      <c r="L11" s="35">
        <v>1722.3965674418494</v>
      </c>
      <c r="M11" s="35">
        <v>1818.1297720043149</v>
      </c>
      <c r="N11" s="35">
        <v>1472.6868105529327</v>
      </c>
      <c r="O11" s="35">
        <v>1648.9605310761344</v>
      </c>
      <c r="P11" s="35">
        <v>1736.7969247686615</v>
      </c>
      <c r="Q11" s="35">
        <v>1876.0131017727811</v>
      </c>
      <c r="R11" s="35">
        <v>1771.1009734405693</v>
      </c>
      <c r="S11" s="35">
        <v>1835.5993350610015</v>
      </c>
      <c r="T11" s="35">
        <v>1892.2857833174687</v>
      </c>
      <c r="U11" s="35">
        <v>2272.8661779721938</v>
      </c>
      <c r="V11" s="35">
        <v>1864.7870515042853</v>
      </c>
      <c r="W11" s="35">
        <v>1950.9157767617337</v>
      </c>
      <c r="X11" s="35">
        <v>2065.0864125681182</v>
      </c>
      <c r="Y11" s="35">
        <v>2297.4336714021647</v>
      </c>
      <c r="Z11" s="35">
        <v>1922.4695965200792</v>
      </c>
      <c r="AA11" s="35">
        <v>1976.9395684214817</v>
      </c>
      <c r="AB11" s="35">
        <v>2056.041182028297</v>
      </c>
      <c r="AC11" s="35">
        <v>2263.1071781534806</v>
      </c>
      <c r="AD11" s="35">
        <v>2237.6950000000002</v>
      </c>
      <c r="AE11" s="35">
        <v>2438.9009999999998</v>
      </c>
      <c r="AF11" s="35">
        <v>2450.1930000000002</v>
      </c>
      <c r="AG11" s="35">
        <v>2753.3829999999998</v>
      </c>
      <c r="AH11" s="35">
        <v>2518.3449999999998</v>
      </c>
      <c r="AI11" s="35">
        <v>2664.7510000000002</v>
      </c>
      <c r="AJ11" s="35">
        <v>2647.1529999999998</v>
      </c>
      <c r="AK11" s="35">
        <v>3015.732</v>
      </c>
      <c r="AL11" s="35">
        <v>2530.9</v>
      </c>
      <c r="AM11" s="35">
        <v>2817</v>
      </c>
      <c r="AN11" s="35">
        <v>2732.07</v>
      </c>
      <c r="AO11" s="35">
        <v>3213.1770000000001</v>
      </c>
      <c r="AP11" s="35">
        <v>2794.8310000000001</v>
      </c>
      <c r="AQ11" s="35">
        <v>3107.127</v>
      </c>
      <c r="AR11" s="35">
        <v>3010.5650000000001</v>
      </c>
      <c r="AS11" s="35">
        <v>3538.297</v>
      </c>
      <c r="AT11" s="35">
        <v>3112.1880000000001</v>
      </c>
      <c r="AU11" s="35">
        <v>3483.5770000000002</v>
      </c>
      <c r="AV11" s="35">
        <v>3372.674</v>
      </c>
      <c r="AW11" s="35">
        <v>3875.39</v>
      </c>
      <c r="AX11" s="35">
        <v>3402.1239999999998</v>
      </c>
      <c r="AY11" s="35">
        <v>3830.2779999999998</v>
      </c>
      <c r="AZ11" s="35">
        <v>3803.4110000000001</v>
      </c>
      <c r="BA11" s="35">
        <v>4424.1270000000004</v>
      </c>
      <c r="BB11" s="35">
        <v>3851.1570000000002</v>
      </c>
      <c r="BC11" s="35">
        <v>4354.1450000000004</v>
      </c>
      <c r="BD11" s="35">
        <v>4399.4040000000005</v>
      </c>
      <c r="BE11" s="35">
        <v>5017.8130000000001</v>
      </c>
      <c r="BF11" s="35">
        <v>4299.0330000000004</v>
      </c>
      <c r="BG11" s="35">
        <v>4725.4989999999998</v>
      </c>
      <c r="BH11" s="35">
        <v>5153.5389999999998</v>
      </c>
      <c r="BI11" s="35">
        <v>5828.2489999999998</v>
      </c>
      <c r="BJ11" s="35">
        <v>4777</v>
      </c>
      <c r="BK11" s="35">
        <v>5299</v>
      </c>
      <c r="BL11" s="35">
        <v>5611</v>
      </c>
      <c r="BM11" s="35">
        <v>6405</v>
      </c>
      <c r="BN11" s="35">
        <v>5761</v>
      </c>
      <c r="BO11" s="35">
        <v>6164</v>
      </c>
      <c r="BP11" s="35">
        <v>6478</v>
      </c>
      <c r="BQ11" s="35">
        <v>7651</v>
      </c>
      <c r="BR11" s="35">
        <v>6447</v>
      </c>
      <c r="BS11" s="35">
        <v>7012</v>
      </c>
      <c r="BT11" s="35">
        <v>7378</v>
      </c>
      <c r="BU11" s="35">
        <v>8639</v>
      </c>
      <c r="BV11" s="35">
        <v>7251</v>
      </c>
      <c r="BW11" s="35">
        <v>7942</v>
      </c>
      <c r="BX11" s="35">
        <v>8016</v>
      </c>
      <c r="BY11" s="35">
        <v>9626</v>
      </c>
      <c r="BZ11" s="35">
        <v>7886</v>
      </c>
      <c r="CA11" s="35">
        <v>8587</v>
      </c>
      <c r="CB11" s="35">
        <v>8616</v>
      </c>
      <c r="CC11" s="35">
        <v>10344</v>
      </c>
      <c r="CD11" s="35">
        <v>8563</v>
      </c>
      <c r="CE11" s="35">
        <v>9436</v>
      </c>
      <c r="CF11" s="35">
        <v>9408</v>
      </c>
      <c r="CG11" s="35">
        <v>11259</v>
      </c>
      <c r="CH11" s="35">
        <v>9216</v>
      </c>
      <c r="CI11" s="35">
        <v>10179</v>
      </c>
      <c r="CJ11" s="35">
        <v>10216</v>
      </c>
      <c r="CK11" s="35">
        <v>12302</v>
      </c>
    </row>
    <row r="12" spans="1:89">
      <c r="A12" s="68" t="s">
        <v>6</v>
      </c>
      <c r="B12" s="36">
        <v>2617.4907331925219</v>
      </c>
      <c r="C12" s="37">
        <v>2693.5029387199434</v>
      </c>
      <c r="D12" s="37">
        <v>2697.8200794004806</v>
      </c>
      <c r="E12" s="37">
        <v>2973.7801599219133</v>
      </c>
      <c r="F12" s="37">
        <v>2744.5613474452298</v>
      </c>
      <c r="G12" s="37">
        <v>2787.8124669762001</v>
      </c>
      <c r="H12" s="37">
        <v>2849.2744399878202</v>
      </c>
      <c r="I12" s="37">
        <v>3109.1721639239599</v>
      </c>
      <c r="J12" s="37">
        <v>2887.5005744912601</v>
      </c>
      <c r="K12" s="37">
        <v>3015.9202056252602</v>
      </c>
      <c r="L12" s="37">
        <v>3075.00574890798</v>
      </c>
      <c r="M12" s="37">
        <v>3386.5002821744201</v>
      </c>
      <c r="N12" s="37">
        <v>2926.7001006527389</v>
      </c>
      <c r="O12" s="37">
        <v>3060</v>
      </c>
      <c r="P12" s="37">
        <v>3111</v>
      </c>
      <c r="Q12" s="37">
        <v>3390.57</v>
      </c>
      <c r="R12" s="37">
        <v>3055.71</v>
      </c>
      <c r="S12" s="37">
        <v>3065.5</v>
      </c>
      <c r="T12" s="37">
        <v>3080</v>
      </c>
      <c r="U12" s="37">
        <v>3392</v>
      </c>
      <c r="V12" s="37">
        <v>3083.1051610825921</v>
      </c>
      <c r="W12" s="37">
        <v>3091.9271418695471</v>
      </c>
      <c r="X12" s="37">
        <v>3196.1273550455194</v>
      </c>
      <c r="Y12" s="37">
        <v>3507.5636058248033</v>
      </c>
      <c r="Z12" s="37">
        <v>3149.508952491271</v>
      </c>
      <c r="AA12" s="37">
        <v>3150.3330998855099</v>
      </c>
      <c r="AB12" s="37">
        <v>3254.4825884768979</v>
      </c>
      <c r="AC12" s="37">
        <v>3583.7319881878343</v>
      </c>
      <c r="AD12" s="37">
        <v>3211</v>
      </c>
      <c r="AE12" s="37">
        <v>3278</v>
      </c>
      <c r="AF12" s="37">
        <v>3450</v>
      </c>
      <c r="AG12" s="37">
        <v>3885</v>
      </c>
      <c r="AH12" s="37">
        <v>3567</v>
      </c>
      <c r="AI12" s="37">
        <v>3708</v>
      </c>
      <c r="AJ12" s="37">
        <v>3932</v>
      </c>
      <c r="AK12" s="37">
        <v>4381</v>
      </c>
      <c r="AL12" s="37">
        <v>3946</v>
      </c>
      <c r="AM12" s="37">
        <v>4165</v>
      </c>
      <c r="AN12" s="37">
        <v>4426</v>
      </c>
      <c r="AO12" s="37">
        <v>4923</v>
      </c>
      <c r="AP12" s="37">
        <v>4300</v>
      </c>
      <c r="AQ12" s="37">
        <v>4856</v>
      </c>
      <c r="AR12" s="37">
        <v>5125</v>
      </c>
      <c r="AS12" s="37">
        <v>5742</v>
      </c>
      <c r="AT12" s="37">
        <v>5186</v>
      </c>
      <c r="AU12" s="37">
        <v>5739</v>
      </c>
      <c r="AV12" s="37">
        <v>6034</v>
      </c>
      <c r="AW12" s="37">
        <v>6641</v>
      </c>
      <c r="AX12" s="37">
        <v>6568</v>
      </c>
      <c r="AY12" s="37">
        <v>7972</v>
      </c>
      <c r="AZ12" s="37">
        <v>8380</v>
      </c>
      <c r="BA12" s="37">
        <v>9309</v>
      </c>
      <c r="BB12" s="37">
        <v>7638</v>
      </c>
      <c r="BC12" s="37">
        <v>9304</v>
      </c>
      <c r="BD12" s="37">
        <v>9918</v>
      </c>
      <c r="BE12" s="37">
        <v>10744</v>
      </c>
      <c r="BF12" s="37">
        <v>8608</v>
      </c>
      <c r="BG12" s="37">
        <v>10244</v>
      </c>
      <c r="BH12" s="37">
        <v>10825</v>
      </c>
      <c r="BI12" s="37">
        <v>12261</v>
      </c>
      <c r="BJ12" s="37">
        <v>9264</v>
      </c>
      <c r="BK12" s="37">
        <v>11136</v>
      </c>
      <c r="BL12" s="37">
        <v>11256</v>
      </c>
      <c r="BM12" s="37">
        <v>12631</v>
      </c>
      <c r="BN12" s="37">
        <v>10161</v>
      </c>
      <c r="BO12" s="37">
        <v>11835</v>
      </c>
      <c r="BP12" s="37">
        <v>12485</v>
      </c>
      <c r="BQ12" s="37">
        <v>13524</v>
      </c>
      <c r="BR12" s="37">
        <v>11096</v>
      </c>
      <c r="BS12" s="37">
        <v>13254</v>
      </c>
      <c r="BT12" s="37">
        <v>13535</v>
      </c>
      <c r="BU12" s="37">
        <v>14736</v>
      </c>
      <c r="BV12" s="37">
        <v>12546</v>
      </c>
      <c r="BW12" s="37">
        <v>14906</v>
      </c>
      <c r="BX12" s="37">
        <v>14821</v>
      </c>
      <c r="BY12" s="37">
        <v>16214</v>
      </c>
      <c r="BZ12" s="37">
        <v>13620</v>
      </c>
      <c r="CA12" s="37">
        <v>16181</v>
      </c>
      <c r="CB12" s="37">
        <v>16164</v>
      </c>
      <c r="CC12" s="37">
        <v>17758</v>
      </c>
      <c r="CD12" s="37">
        <v>14705</v>
      </c>
      <c r="CE12" s="37">
        <v>17519</v>
      </c>
      <c r="CF12" s="37">
        <v>17417</v>
      </c>
      <c r="CG12" s="203">
        <v>18994</v>
      </c>
      <c r="CH12" s="203">
        <v>15830</v>
      </c>
      <c r="CI12" s="203">
        <v>18681</v>
      </c>
      <c r="CJ12" s="203">
        <v>18680</v>
      </c>
      <c r="CK12" s="203">
        <v>20523</v>
      </c>
    </row>
    <row r="13" spans="1:89">
      <c r="A13" s="2" t="s">
        <v>7</v>
      </c>
      <c r="B13" s="31">
        <f t="shared" ref="B13:Y13" si="12">SUM(B14:B18)</f>
        <v>42083.218699476303</v>
      </c>
      <c r="C13" s="32">
        <f t="shared" si="12"/>
        <v>43986.518847049148</v>
      </c>
      <c r="D13" s="32">
        <f t="shared" si="12"/>
        <v>45067.446732855809</v>
      </c>
      <c r="E13" s="32">
        <f t="shared" si="12"/>
        <v>47556.762136432211</v>
      </c>
      <c r="F13" s="32">
        <f t="shared" si="12"/>
        <v>47849.744928549466</v>
      </c>
      <c r="G13" s="32">
        <f t="shared" si="12"/>
        <v>50780.235617605678</v>
      </c>
      <c r="H13" s="32">
        <f t="shared" si="12"/>
        <v>51925.790897101906</v>
      </c>
      <c r="I13" s="32">
        <f t="shared" si="12"/>
        <v>54583.102224661707</v>
      </c>
      <c r="J13" s="32">
        <f t="shared" si="12"/>
        <v>54727.931224983193</v>
      </c>
      <c r="K13" s="32">
        <f t="shared" si="12"/>
        <v>56315.70888504896</v>
      </c>
      <c r="L13" s="32">
        <f t="shared" si="12"/>
        <v>57775.536028643954</v>
      </c>
      <c r="M13" s="32">
        <f t="shared" si="12"/>
        <v>60917.58928939113</v>
      </c>
      <c r="N13" s="32">
        <f t="shared" si="12"/>
        <v>60174.972909832562</v>
      </c>
      <c r="O13" s="32">
        <f t="shared" si="12"/>
        <v>61694.713698954387</v>
      </c>
      <c r="P13" s="32">
        <f t="shared" si="12"/>
        <v>63409.6947727855</v>
      </c>
      <c r="Q13" s="32">
        <f t="shared" si="12"/>
        <v>66860.09819301519</v>
      </c>
      <c r="R13" s="32">
        <f t="shared" si="12"/>
        <v>65830.32431325884</v>
      </c>
      <c r="S13" s="32">
        <f t="shared" si="12"/>
        <v>68295.418602800783</v>
      </c>
      <c r="T13" s="32">
        <f t="shared" si="12"/>
        <v>69634.240687088342</v>
      </c>
      <c r="U13" s="32">
        <f t="shared" si="12"/>
        <v>72853.936155178919</v>
      </c>
      <c r="V13" s="32">
        <f t="shared" si="12"/>
        <v>72474.510693460848</v>
      </c>
      <c r="W13" s="32">
        <f t="shared" si="12"/>
        <v>75083.226080172972</v>
      </c>
      <c r="X13" s="32">
        <f t="shared" si="12"/>
        <v>76513.242021878788</v>
      </c>
      <c r="Y13" s="32">
        <f t="shared" si="12"/>
        <v>80067.752111953916</v>
      </c>
      <c r="Z13" s="32">
        <f t="shared" ref="Z13:AZ13" si="13">SUM(Z14:Z18)</f>
        <v>78808.924222667236</v>
      </c>
      <c r="AA13" s="32">
        <f t="shared" si="13"/>
        <v>80381.862322508445</v>
      </c>
      <c r="AB13" s="32">
        <f t="shared" si="13"/>
        <v>81925.644783253199</v>
      </c>
      <c r="AC13" s="32">
        <f t="shared" si="13"/>
        <v>85371.320448230836</v>
      </c>
      <c r="AD13" s="32">
        <f t="shared" si="13"/>
        <v>86111.925999999992</v>
      </c>
      <c r="AE13" s="32">
        <f t="shared" si="13"/>
        <v>89278.131999999998</v>
      </c>
      <c r="AF13" s="32">
        <f t="shared" si="13"/>
        <v>92043.228000000003</v>
      </c>
      <c r="AG13" s="32">
        <f t="shared" si="13"/>
        <v>94286.89499999999</v>
      </c>
      <c r="AH13" s="32">
        <f t="shared" si="13"/>
        <v>95509.672999999995</v>
      </c>
      <c r="AI13" s="32">
        <f t="shared" si="13"/>
        <v>99397.988000000012</v>
      </c>
      <c r="AJ13" s="32">
        <f t="shared" si="13"/>
        <v>101897.76700000001</v>
      </c>
      <c r="AK13" s="32">
        <f t="shared" si="13"/>
        <v>106818.39099999999</v>
      </c>
      <c r="AL13" s="32">
        <f t="shared" si="13"/>
        <v>107028.535</v>
      </c>
      <c r="AM13" s="32">
        <f t="shared" si="13"/>
        <v>109465.016</v>
      </c>
      <c r="AN13" s="32">
        <f t="shared" si="13"/>
        <v>112203.01699999999</v>
      </c>
      <c r="AO13" s="32">
        <f t="shared" si="13"/>
        <v>121807.77100000001</v>
      </c>
      <c r="AP13" s="32">
        <f t="shared" si="13"/>
        <v>116394.234</v>
      </c>
      <c r="AQ13" s="32">
        <f t="shared" si="13"/>
        <v>121735.895</v>
      </c>
      <c r="AR13" s="32">
        <f t="shared" si="13"/>
        <v>127359.87699999999</v>
      </c>
      <c r="AS13" s="32">
        <f t="shared" si="13"/>
        <v>134814.486</v>
      </c>
      <c r="AT13" s="32">
        <f t="shared" si="13"/>
        <v>129399.58</v>
      </c>
      <c r="AU13" s="32">
        <f t="shared" si="13"/>
        <v>134360.413</v>
      </c>
      <c r="AV13" s="32">
        <f t="shared" si="13"/>
        <v>140270.09000000003</v>
      </c>
      <c r="AW13" s="32">
        <f t="shared" si="13"/>
        <v>149816.098</v>
      </c>
      <c r="AX13" s="32">
        <f t="shared" si="13"/>
        <v>144522.56299999999</v>
      </c>
      <c r="AY13" s="32">
        <f t="shared" si="13"/>
        <v>150824.29300000001</v>
      </c>
      <c r="AZ13" s="32">
        <f t="shared" si="13"/>
        <v>158342.07199999999</v>
      </c>
      <c r="BA13" s="32">
        <f t="shared" ref="BA13:BH13" si="14">SUM(BA14:BA18)</f>
        <v>169105.783</v>
      </c>
      <c r="BB13" s="32">
        <f t="shared" si="14"/>
        <v>163735.69099999999</v>
      </c>
      <c r="BC13" s="32">
        <f t="shared" si="14"/>
        <v>170547.31099999999</v>
      </c>
      <c r="BD13" s="32">
        <f t="shared" si="14"/>
        <v>180000.64300000001</v>
      </c>
      <c r="BE13" s="32">
        <f t="shared" si="14"/>
        <v>187703.95499999999</v>
      </c>
      <c r="BF13" s="17">
        <f t="shared" si="14"/>
        <v>179648.27</v>
      </c>
      <c r="BG13" s="17">
        <f t="shared" si="14"/>
        <v>183178.06700000001</v>
      </c>
      <c r="BH13" s="17">
        <f t="shared" si="14"/>
        <v>195428.647</v>
      </c>
      <c r="BI13" s="17">
        <f t="shared" ref="BI13:BN13" si="15">SUM(BI14:BI18)</f>
        <v>206895.476</v>
      </c>
      <c r="BJ13" s="17">
        <f t="shared" si="15"/>
        <v>203728</v>
      </c>
      <c r="BK13" s="17">
        <f t="shared" si="15"/>
        <v>207237</v>
      </c>
      <c r="BL13" s="17">
        <f t="shared" si="15"/>
        <v>217305</v>
      </c>
      <c r="BM13" s="17">
        <f t="shared" si="15"/>
        <v>228484</v>
      </c>
      <c r="BN13" s="17">
        <f t="shared" si="15"/>
        <v>223792</v>
      </c>
      <c r="BO13" s="17">
        <f t="shared" ref="BO13:BY13" si="16">SUM(BO14:BO18)</f>
        <v>233606</v>
      </c>
      <c r="BP13" s="17">
        <f t="shared" si="16"/>
        <v>242140</v>
      </c>
      <c r="BQ13" s="17">
        <f t="shared" si="16"/>
        <v>249989</v>
      </c>
      <c r="BR13" s="17">
        <f t="shared" si="16"/>
        <v>245416</v>
      </c>
      <c r="BS13" s="17">
        <f t="shared" si="16"/>
        <v>253307</v>
      </c>
      <c r="BT13" s="17">
        <f>SUM(BT14:BT18)</f>
        <v>260539</v>
      </c>
      <c r="BU13" s="17">
        <f>SUM(BU14:BU18)</f>
        <v>270700</v>
      </c>
      <c r="BV13" s="17">
        <f>SUM(BV14:BV18)</f>
        <v>267764</v>
      </c>
      <c r="BW13" s="17">
        <f>SUM(BW14:BW18)</f>
        <v>279167</v>
      </c>
      <c r="BX13" s="17">
        <f>SUM(BX14:BX18)</f>
        <v>286374</v>
      </c>
      <c r="BY13" s="17">
        <f t="shared" si="16"/>
        <v>300050</v>
      </c>
      <c r="BZ13" s="17">
        <f t="shared" ref="BZ13:CK13" si="17">SUM(BZ14:BZ18)</f>
        <v>293950</v>
      </c>
      <c r="CA13" s="17">
        <f t="shared" si="17"/>
        <v>306734</v>
      </c>
      <c r="CB13" s="17">
        <f t="shared" si="17"/>
        <v>312681</v>
      </c>
      <c r="CC13" s="17">
        <f t="shared" si="17"/>
        <v>327593</v>
      </c>
      <c r="CD13" s="17">
        <f t="shared" si="17"/>
        <v>316162</v>
      </c>
      <c r="CE13" s="17">
        <f t="shared" si="17"/>
        <v>328594</v>
      </c>
      <c r="CF13" s="17">
        <f t="shared" si="17"/>
        <v>335449</v>
      </c>
      <c r="CG13" s="17">
        <f t="shared" si="17"/>
        <v>351710</v>
      </c>
      <c r="CH13" s="17">
        <f t="shared" si="17"/>
        <v>343158</v>
      </c>
      <c r="CI13" s="17">
        <f t="shared" si="17"/>
        <v>354407</v>
      </c>
      <c r="CJ13" s="17">
        <f t="shared" si="17"/>
        <v>362029</v>
      </c>
      <c r="CK13" s="17">
        <f t="shared" si="17"/>
        <v>375595</v>
      </c>
    </row>
    <row r="14" spans="1:89">
      <c r="A14" s="3" t="s">
        <v>8</v>
      </c>
      <c r="B14" s="34">
        <v>8088.5215681734308</v>
      </c>
      <c r="C14" s="35">
        <v>8528.5106656313255</v>
      </c>
      <c r="D14" s="35">
        <v>8855.2517892318065</v>
      </c>
      <c r="E14" s="35">
        <v>10269.656863569096</v>
      </c>
      <c r="F14" s="35">
        <v>9260.0354285849335</v>
      </c>
      <c r="G14" s="35">
        <v>9239.8602883269505</v>
      </c>
      <c r="H14" s="35">
        <v>9521.2504024514437</v>
      </c>
      <c r="I14" s="35">
        <v>10829.246713713334</v>
      </c>
      <c r="J14" s="35">
        <v>9881.0264594616565</v>
      </c>
      <c r="K14" s="35">
        <v>10112.611634483645</v>
      </c>
      <c r="L14" s="35">
        <v>10517.127224041704</v>
      </c>
      <c r="M14" s="35">
        <v>12096.760601265922</v>
      </c>
      <c r="N14" s="35">
        <v>10522.243145896553</v>
      </c>
      <c r="O14" s="35">
        <v>10563.705132343623</v>
      </c>
      <c r="P14" s="35">
        <v>11501.150533232245</v>
      </c>
      <c r="Q14" s="35">
        <v>13987.858452094293</v>
      </c>
      <c r="R14" s="35">
        <v>12058.443299742486</v>
      </c>
      <c r="S14" s="35">
        <v>13232.435137981565</v>
      </c>
      <c r="T14" s="35">
        <v>13771.399521944897</v>
      </c>
      <c r="U14" s="35">
        <v>16007.141084689605</v>
      </c>
      <c r="V14" s="35">
        <v>13965.840540390547</v>
      </c>
      <c r="W14" s="35">
        <v>15105.529485219129</v>
      </c>
      <c r="X14" s="35">
        <v>15409.864450081977</v>
      </c>
      <c r="Y14" s="35">
        <v>17715.125977946744</v>
      </c>
      <c r="Z14" s="35">
        <v>14695.605544744518</v>
      </c>
      <c r="AA14" s="35">
        <v>15140.520924283683</v>
      </c>
      <c r="AB14" s="35">
        <v>15368.034470638939</v>
      </c>
      <c r="AC14" s="35">
        <v>17501.605949792669</v>
      </c>
      <c r="AD14" s="35">
        <v>15401.089</v>
      </c>
      <c r="AE14" s="35">
        <v>16146.44</v>
      </c>
      <c r="AF14" s="35">
        <v>16704.240000000002</v>
      </c>
      <c r="AG14" s="35">
        <v>19455.231</v>
      </c>
      <c r="AH14" s="35">
        <v>16938.936000000002</v>
      </c>
      <c r="AI14" s="35">
        <v>17899.037</v>
      </c>
      <c r="AJ14" s="35">
        <v>18566.280999999999</v>
      </c>
      <c r="AK14" s="35">
        <v>21636.744999999999</v>
      </c>
      <c r="AL14" s="35">
        <v>18587.032999999999</v>
      </c>
      <c r="AM14" s="35">
        <v>19999.956999999999</v>
      </c>
      <c r="AN14" s="35">
        <v>20686.367999999999</v>
      </c>
      <c r="AO14" s="35">
        <v>24906.641</v>
      </c>
      <c r="AP14" s="35">
        <v>20428.993999999999</v>
      </c>
      <c r="AQ14" s="35">
        <v>21641.865000000002</v>
      </c>
      <c r="AR14" s="35">
        <v>23310.822</v>
      </c>
      <c r="AS14" s="35">
        <v>27015.798999999999</v>
      </c>
      <c r="AT14" s="35">
        <v>23464.473000000002</v>
      </c>
      <c r="AU14" s="35">
        <v>24871.592000000001</v>
      </c>
      <c r="AV14" s="35">
        <v>25872.952000000001</v>
      </c>
      <c r="AW14" s="35">
        <v>30383.434000000001</v>
      </c>
      <c r="AX14" s="35">
        <v>25203.934000000001</v>
      </c>
      <c r="AY14" s="35">
        <v>26946.437000000002</v>
      </c>
      <c r="AZ14" s="35">
        <v>28488.481</v>
      </c>
      <c r="BA14" s="35">
        <v>33111.478000000003</v>
      </c>
      <c r="BB14" s="35">
        <v>28093.745999999999</v>
      </c>
      <c r="BC14" s="35">
        <v>30654.627</v>
      </c>
      <c r="BD14" s="35">
        <v>31600.922999999999</v>
      </c>
      <c r="BE14" s="35">
        <v>36279.563999999998</v>
      </c>
      <c r="BF14" s="35">
        <v>30033.538</v>
      </c>
      <c r="BG14" s="35">
        <v>31973.093000000001</v>
      </c>
      <c r="BH14" s="35">
        <v>34150.436000000002</v>
      </c>
      <c r="BI14" s="35">
        <v>38143.563000000002</v>
      </c>
      <c r="BJ14" s="35">
        <v>32691</v>
      </c>
      <c r="BK14" s="35">
        <v>35277</v>
      </c>
      <c r="BL14" s="35">
        <v>37278</v>
      </c>
      <c r="BM14" s="35">
        <v>42797</v>
      </c>
      <c r="BN14" s="35">
        <v>36728</v>
      </c>
      <c r="BO14" s="35">
        <v>38844</v>
      </c>
      <c r="BP14" s="35">
        <v>40868</v>
      </c>
      <c r="BQ14" s="35">
        <v>46723</v>
      </c>
      <c r="BR14" s="35">
        <v>40802</v>
      </c>
      <c r="BS14" s="35">
        <v>43065</v>
      </c>
      <c r="BT14" s="35">
        <v>44916</v>
      </c>
      <c r="BU14" s="35">
        <v>50576</v>
      </c>
      <c r="BV14" s="35">
        <v>45537</v>
      </c>
      <c r="BW14" s="35">
        <v>47528</v>
      </c>
      <c r="BX14" s="35">
        <v>49124</v>
      </c>
      <c r="BY14" s="35">
        <v>55566</v>
      </c>
      <c r="BZ14" s="35">
        <v>49434</v>
      </c>
      <c r="CA14" s="35">
        <v>51324</v>
      </c>
      <c r="CB14" s="35">
        <v>54063</v>
      </c>
      <c r="CC14" s="35">
        <v>60634</v>
      </c>
      <c r="CD14" s="35">
        <v>53087</v>
      </c>
      <c r="CE14" s="35">
        <v>54786</v>
      </c>
      <c r="CF14" s="35">
        <v>57721</v>
      </c>
      <c r="CG14" s="35">
        <v>64830</v>
      </c>
      <c r="CH14" s="35">
        <v>56993</v>
      </c>
      <c r="CI14" s="35">
        <v>58725</v>
      </c>
      <c r="CJ14" s="35">
        <v>62139</v>
      </c>
      <c r="CK14" s="35">
        <v>70207</v>
      </c>
    </row>
    <row r="15" spans="1:89">
      <c r="A15" s="3" t="s">
        <v>9</v>
      </c>
      <c r="B15" s="34">
        <v>5104.1205912884661</v>
      </c>
      <c r="C15" s="35">
        <v>5588.6377857449024</v>
      </c>
      <c r="D15" s="35">
        <v>5743.6124817003729</v>
      </c>
      <c r="E15" s="35">
        <v>6095.4083795291908</v>
      </c>
      <c r="F15" s="35">
        <v>5936.2347155554698</v>
      </c>
      <c r="G15" s="35">
        <v>6346.775404674192</v>
      </c>
      <c r="H15" s="35">
        <v>6460.0796189043176</v>
      </c>
      <c r="I15" s="35">
        <v>6836.8838872204969</v>
      </c>
      <c r="J15" s="35">
        <v>6674.8542362578964</v>
      </c>
      <c r="K15" s="35">
        <v>6832.6641400066756</v>
      </c>
      <c r="L15" s="35">
        <v>6977.2954047382982</v>
      </c>
      <c r="M15" s="35">
        <v>7365.0690194103563</v>
      </c>
      <c r="N15" s="35">
        <v>7062.6594471467288</v>
      </c>
      <c r="O15" s="35">
        <v>7495.4427480342238</v>
      </c>
      <c r="P15" s="35">
        <v>7550.2484838008177</v>
      </c>
      <c r="Q15" s="35">
        <v>7945.8205102194806</v>
      </c>
      <c r="R15" s="35">
        <v>7385.1154590682718</v>
      </c>
      <c r="S15" s="35">
        <v>7776.1456523449742</v>
      </c>
      <c r="T15" s="35">
        <v>7935.7910542512254</v>
      </c>
      <c r="U15" s="35">
        <v>8318.7379360390041</v>
      </c>
      <c r="V15" s="35">
        <v>7986.2137867180581</v>
      </c>
      <c r="W15" s="35">
        <v>8450.8221516972299</v>
      </c>
      <c r="X15" s="35">
        <v>8568.9942793114969</v>
      </c>
      <c r="Y15" s="35">
        <v>8956.8412622506312</v>
      </c>
      <c r="Z15" s="35">
        <v>8684.9277945094727</v>
      </c>
      <c r="AA15" s="35">
        <v>9069.7797937776868</v>
      </c>
      <c r="AB15" s="35">
        <v>9138.4672897100718</v>
      </c>
      <c r="AC15" s="35">
        <v>9707.159351620845</v>
      </c>
      <c r="AD15" s="35">
        <v>8863.4120000000003</v>
      </c>
      <c r="AE15" s="35">
        <v>9377.5939999999991</v>
      </c>
      <c r="AF15" s="35">
        <v>9531.4349999999995</v>
      </c>
      <c r="AG15" s="35">
        <v>10275.56</v>
      </c>
      <c r="AH15" s="35">
        <v>9843.3860000000004</v>
      </c>
      <c r="AI15" s="35">
        <v>10507.583000000001</v>
      </c>
      <c r="AJ15" s="35">
        <v>10575.41</v>
      </c>
      <c r="AK15" s="35">
        <v>11386.620999999999</v>
      </c>
      <c r="AL15" s="35">
        <v>10235.61</v>
      </c>
      <c r="AM15" s="35">
        <v>10849.151</v>
      </c>
      <c r="AN15" s="35">
        <v>11927.421</v>
      </c>
      <c r="AO15" s="35">
        <v>13775.817999999999</v>
      </c>
      <c r="AP15" s="35">
        <v>11226.749</v>
      </c>
      <c r="AQ15" s="35">
        <v>12720.895</v>
      </c>
      <c r="AR15" s="35">
        <v>13308.343999999999</v>
      </c>
      <c r="AS15" s="35">
        <v>13879.013000000001</v>
      </c>
      <c r="AT15" s="35">
        <v>12806.963</v>
      </c>
      <c r="AU15" s="35">
        <v>13736.665000000001</v>
      </c>
      <c r="AV15" s="35">
        <v>14265.302</v>
      </c>
      <c r="AW15" s="35">
        <v>15325.07</v>
      </c>
      <c r="AX15" s="35">
        <v>14059.772999999999</v>
      </c>
      <c r="AY15" s="35">
        <v>14836.51</v>
      </c>
      <c r="AZ15" s="35">
        <v>15602.633</v>
      </c>
      <c r="BA15" s="35">
        <v>16720.083999999999</v>
      </c>
      <c r="BB15" s="35">
        <v>15172.790999999999</v>
      </c>
      <c r="BC15" s="35">
        <v>15925.401</v>
      </c>
      <c r="BD15" s="35">
        <v>16904.825000000001</v>
      </c>
      <c r="BE15" s="35">
        <v>17624.983</v>
      </c>
      <c r="BF15" s="35">
        <v>15630.06</v>
      </c>
      <c r="BG15" s="35">
        <v>16556.955999999998</v>
      </c>
      <c r="BH15" s="35">
        <v>17792.8</v>
      </c>
      <c r="BI15" s="35">
        <v>18796.184000000001</v>
      </c>
      <c r="BJ15" s="35">
        <v>17215</v>
      </c>
      <c r="BK15" s="35">
        <v>17955</v>
      </c>
      <c r="BL15" s="35">
        <v>18999</v>
      </c>
      <c r="BM15" s="35">
        <v>20493</v>
      </c>
      <c r="BN15" s="35">
        <v>18617</v>
      </c>
      <c r="BO15" s="35">
        <v>20401</v>
      </c>
      <c r="BP15" s="35">
        <v>20930</v>
      </c>
      <c r="BQ15" s="35">
        <v>22743</v>
      </c>
      <c r="BR15" s="35">
        <v>20147</v>
      </c>
      <c r="BS15" s="35">
        <v>22011</v>
      </c>
      <c r="BT15" s="35">
        <v>22693</v>
      </c>
      <c r="BU15" s="35">
        <v>24729</v>
      </c>
      <c r="BV15" s="35">
        <v>23065</v>
      </c>
      <c r="BW15" s="35">
        <v>25078</v>
      </c>
      <c r="BX15" s="35">
        <v>25472</v>
      </c>
      <c r="BY15" s="35">
        <v>27863</v>
      </c>
      <c r="BZ15" s="35">
        <v>25024</v>
      </c>
      <c r="CA15" s="35">
        <v>27400</v>
      </c>
      <c r="CB15" s="35">
        <v>27772</v>
      </c>
      <c r="CC15" s="35">
        <v>30571</v>
      </c>
      <c r="CD15" s="35">
        <v>26936</v>
      </c>
      <c r="CE15" s="35">
        <v>29637</v>
      </c>
      <c r="CF15" s="35">
        <v>29862</v>
      </c>
      <c r="CG15" s="35">
        <v>32981</v>
      </c>
      <c r="CH15" s="35">
        <v>29072</v>
      </c>
      <c r="CI15" s="35">
        <v>31757</v>
      </c>
      <c r="CJ15" s="35">
        <v>32503</v>
      </c>
      <c r="CK15" s="35">
        <v>35256</v>
      </c>
    </row>
    <row r="16" spans="1:89">
      <c r="A16" s="3" t="s">
        <v>10</v>
      </c>
      <c r="B16" s="34">
        <v>6486.91</v>
      </c>
      <c r="C16" s="35">
        <v>7016</v>
      </c>
      <c r="D16" s="35">
        <v>7225</v>
      </c>
      <c r="E16" s="35">
        <v>7658</v>
      </c>
      <c r="F16" s="35">
        <v>7276.9</v>
      </c>
      <c r="G16" s="35">
        <v>7922.9</v>
      </c>
      <c r="H16" s="35">
        <v>8154.9</v>
      </c>
      <c r="I16" s="35">
        <v>8642.8799999999992</v>
      </c>
      <c r="J16" s="35">
        <v>8507.9</v>
      </c>
      <c r="K16" s="35">
        <v>9264.9</v>
      </c>
      <c r="L16" s="35">
        <v>9353.9</v>
      </c>
      <c r="M16" s="35">
        <v>9983.91</v>
      </c>
      <c r="N16" s="35">
        <v>10292.9</v>
      </c>
      <c r="O16" s="35">
        <v>10910.9</v>
      </c>
      <c r="P16" s="35">
        <v>11188.9</v>
      </c>
      <c r="Q16" s="35">
        <v>11382.95</v>
      </c>
      <c r="R16" s="35">
        <v>11749.1</v>
      </c>
      <c r="S16" s="35">
        <v>12221.08</v>
      </c>
      <c r="T16" s="35">
        <v>12431.04</v>
      </c>
      <c r="U16" s="35">
        <v>12686</v>
      </c>
      <c r="V16" s="35">
        <v>12983.9</v>
      </c>
      <c r="W16" s="35">
        <v>13599.9</v>
      </c>
      <c r="X16" s="35">
        <v>14000.9</v>
      </c>
      <c r="Y16" s="35">
        <v>14500.86</v>
      </c>
      <c r="Z16" s="35">
        <v>14687.1</v>
      </c>
      <c r="AA16" s="35">
        <v>15471.1</v>
      </c>
      <c r="AB16" s="35">
        <v>16457.05</v>
      </c>
      <c r="AC16" s="35">
        <v>16856</v>
      </c>
      <c r="AD16" s="35">
        <v>17213.099999999999</v>
      </c>
      <c r="AE16" s="35">
        <v>18591.080000000002</v>
      </c>
      <c r="AF16" s="35">
        <v>19140</v>
      </c>
      <c r="AG16" s="35">
        <v>19317</v>
      </c>
      <c r="AH16" s="35">
        <v>19384.98</v>
      </c>
      <c r="AI16" s="35">
        <v>20636.93</v>
      </c>
      <c r="AJ16" s="35">
        <v>21940.95</v>
      </c>
      <c r="AK16" s="35">
        <v>22486.959999999999</v>
      </c>
      <c r="AL16" s="35">
        <v>22571.1</v>
      </c>
      <c r="AM16" s="35">
        <v>23659.1</v>
      </c>
      <c r="AN16" s="35">
        <v>25494.1</v>
      </c>
      <c r="AO16" s="35">
        <v>26284.04</v>
      </c>
      <c r="AP16" s="35">
        <v>25467</v>
      </c>
      <c r="AQ16" s="35">
        <v>27729</v>
      </c>
      <c r="AR16" s="35">
        <v>29900</v>
      </c>
      <c r="AS16" s="35">
        <v>31048.01</v>
      </c>
      <c r="AT16" s="35">
        <v>29895.919999999998</v>
      </c>
      <c r="AU16" s="35">
        <v>32168.93</v>
      </c>
      <c r="AV16" s="35">
        <v>33753.96</v>
      </c>
      <c r="AW16" s="35">
        <v>34625.919999999998</v>
      </c>
      <c r="AX16" s="35">
        <v>34856.1</v>
      </c>
      <c r="AY16" s="35">
        <v>37341</v>
      </c>
      <c r="AZ16" s="35">
        <v>39282.199999999997</v>
      </c>
      <c r="BA16" s="35">
        <v>41303.08</v>
      </c>
      <c r="BB16" s="35">
        <v>40738.93</v>
      </c>
      <c r="BC16" s="35">
        <v>41900.92</v>
      </c>
      <c r="BD16" s="35">
        <v>45278.92</v>
      </c>
      <c r="BE16" s="35">
        <v>43523.97</v>
      </c>
      <c r="BF16" s="35">
        <v>41530.92</v>
      </c>
      <c r="BG16" s="35">
        <v>42517.91</v>
      </c>
      <c r="BH16" s="35">
        <v>46105</v>
      </c>
      <c r="BI16" s="35">
        <v>44930</v>
      </c>
      <c r="BJ16" s="35">
        <v>46768</v>
      </c>
      <c r="BK16" s="35">
        <v>48269</v>
      </c>
      <c r="BL16" s="35">
        <v>50716</v>
      </c>
      <c r="BM16" s="35">
        <v>50545</v>
      </c>
      <c r="BN16" s="35">
        <v>52215</v>
      </c>
      <c r="BO16" s="35">
        <v>53814</v>
      </c>
      <c r="BP16" s="35">
        <v>56362</v>
      </c>
      <c r="BQ16" s="35">
        <v>55859</v>
      </c>
      <c r="BR16" s="35">
        <v>58243</v>
      </c>
      <c r="BS16" s="35">
        <v>59595</v>
      </c>
      <c r="BT16" s="35">
        <v>59359</v>
      </c>
      <c r="BU16" s="35">
        <v>58997</v>
      </c>
      <c r="BV16" s="35">
        <v>62253</v>
      </c>
      <c r="BW16" s="35">
        <v>64839</v>
      </c>
      <c r="BX16" s="35">
        <v>65524</v>
      </c>
      <c r="BY16" s="35">
        <v>66490</v>
      </c>
      <c r="BZ16" s="35">
        <v>67939</v>
      </c>
      <c r="CA16" s="35">
        <v>70995</v>
      </c>
      <c r="CB16" s="35">
        <v>71877</v>
      </c>
      <c r="CC16" s="35">
        <v>74407</v>
      </c>
      <c r="CD16" s="35">
        <v>75580</v>
      </c>
      <c r="CE16" s="35">
        <v>77628</v>
      </c>
      <c r="CF16" s="35">
        <v>77714</v>
      </c>
      <c r="CG16" s="35">
        <v>80103</v>
      </c>
      <c r="CH16" s="35">
        <v>82600</v>
      </c>
      <c r="CI16" s="35">
        <v>84171</v>
      </c>
      <c r="CJ16" s="35">
        <v>84990</v>
      </c>
      <c r="CK16" s="35">
        <v>86101</v>
      </c>
    </row>
    <row r="17" spans="1:89">
      <c r="A17" s="155" t="s">
        <v>11</v>
      </c>
      <c r="B17" s="34">
        <v>4746.666540014402</v>
      </c>
      <c r="C17" s="35">
        <v>4925.3703956729232</v>
      </c>
      <c r="D17" s="35">
        <v>5136.5824619236346</v>
      </c>
      <c r="E17" s="35">
        <v>5204.6968933339249</v>
      </c>
      <c r="F17" s="35">
        <v>5303.8247844090702</v>
      </c>
      <c r="G17" s="35">
        <v>5522.9499246045416</v>
      </c>
      <c r="H17" s="35">
        <v>5751.5608757461414</v>
      </c>
      <c r="I17" s="35">
        <v>5841.0916237278816</v>
      </c>
      <c r="J17" s="35">
        <v>6134.1505292636448</v>
      </c>
      <c r="K17" s="35">
        <v>6353.5331105586374</v>
      </c>
      <c r="L17" s="35">
        <v>6588.2133998639565</v>
      </c>
      <c r="M17" s="35">
        <v>6676.8496687148536</v>
      </c>
      <c r="N17" s="35">
        <v>6745.1703167892792</v>
      </c>
      <c r="O17" s="35">
        <v>6911.6658185765418</v>
      </c>
      <c r="P17" s="35">
        <v>7232.3957557524409</v>
      </c>
      <c r="Q17" s="35">
        <v>7318.4692307014157</v>
      </c>
      <c r="R17" s="35">
        <v>7588.6655544480809</v>
      </c>
      <c r="S17" s="35">
        <v>7756.7578124742413</v>
      </c>
      <c r="T17" s="35">
        <v>8110.0101108922263</v>
      </c>
      <c r="U17" s="35">
        <v>8188.0571344503114</v>
      </c>
      <c r="V17" s="35">
        <v>8712.5563663522353</v>
      </c>
      <c r="W17" s="35">
        <v>9070.9744432566185</v>
      </c>
      <c r="X17" s="35">
        <v>9329.483292485309</v>
      </c>
      <c r="Y17" s="35">
        <v>9333.9248717565515</v>
      </c>
      <c r="Z17" s="35">
        <v>9922.2908834132541</v>
      </c>
      <c r="AA17" s="35">
        <v>10017.461604447071</v>
      </c>
      <c r="AB17" s="35">
        <v>10088.093022904191</v>
      </c>
      <c r="AC17" s="35">
        <v>9978.5551468173144</v>
      </c>
      <c r="AD17" s="35">
        <v>11226.325000000001</v>
      </c>
      <c r="AE17" s="35">
        <v>11457.018</v>
      </c>
      <c r="AF17" s="35">
        <v>11512.553</v>
      </c>
      <c r="AG17" s="35">
        <v>11504.103999999999</v>
      </c>
      <c r="AH17" s="35">
        <v>12304.370999999999</v>
      </c>
      <c r="AI17" s="35">
        <v>12668.438</v>
      </c>
      <c r="AJ17" s="35">
        <v>12759.126</v>
      </c>
      <c r="AK17" s="35">
        <v>13049.064999999999</v>
      </c>
      <c r="AL17" s="35">
        <v>13808.792000000001</v>
      </c>
      <c r="AM17" s="35">
        <v>13658.808000000001</v>
      </c>
      <c r="AN17" s="35">
        <v>13649.128000000001</v>
      </c>
      <c r="AO17" s="35">
        <v>14124.272000000001</v>
      </c>
      <c r="AP17" s="35">
        <v>14924.491</v>
      </c>
      <c r="AQ17" s="35">
        <v>15196.135000000002</v>
      </c>
      <c r="AR17" s="35">
        <v>15319.710999999999</v>
      </c>
      <c r="AS17" s="35">
        <v>15422.664000000001</v>
      </c>
      <c r="AT17" s="35">
        <v>16108.224</v>
      </c>
      <c r="AU17" s="35">
        <v>16560.225999999999</v>
      </c>
      <c r="AV17" s="35">
        <v>16692.876</v>
      </c>
      <c r="AW17" s="35">
        <v>16893.673999999999</v>
      </c>
      <c r="AX17" s="35">
        <v>18219.756000000001</v>
      </c>
      <c r="AY17" s="35">
        <v>18701.345999999998</v>
      </c>
      <c r="AZ17" s="35">
        <v>18785.758000000002</v>
      </c>
      <c r="BA17" s="35">
        <v>19079.141</v>
      </c>
      <c r="BB17" s="35">
        <v>20020.224000000002</v>
      </c>
      <c r="BC17" s="35">
        <v>20016.362999999998</v>
      </c>
      <c r="BD17" s="35">
        <v>20338.974999999999</v>
      </c>
      <c r="BE17" s="35">
        <v>20667.438000000002</v>
      </c>
      <c r="BF17" s="35">
        <v>20971.752</v>
      </c>
      <c r="BG17" s="35">
        <v>20970.108</v>
      </c>
      <c r="BH17" s="35">
        <v>21599.411</v>
      </c>
      <c r="BI17" s="35">
        <v>21704.728999999999</v>
      </c>
      <c r="BJ17" s="35">
        <v>22172</v>
      </c>
      <c r="BK17" s="35">
        <v>22320</v>
      </c>
      <c r="BL17" s="35">
        <v>22887</v>
      </c>
      <c r="BM17" s="35">
        <v>23046</v>
      </c>
      <c r="BN17" s="35">
        <v>24062</v>
      </c>
      <c r="BO17" s="35">
        <v>24040</v>
      </c>
      <c r="BP17" s="35">
        <v>25046</v>
      </c>
      <c r="BQ17" s="35">
        <v>24657</v>
      </c>
      <c r="BR17" s="35">
        <v>26137</v>
      </c>
      <c r="BS17" s="35">
        <v>26135</v>
      </c>
      <c r="BT17" s="35">
        <v>27084</v>
      </c>
      <c r="BU17" s="35">
        <v>26594</v>
      </c>
      <c r="BV17" s="35">
        <v>28157</v>
      </c>
      <c r="BW17" s="35">
        <v>28089</v>
      </c>
      <c r="BX17" s="35">
        <v>28856</v>
      </c>
      <c r="BY17" s="35">
        <v>28695</v>
      </c>
      <c r="BZ17" s="35">
        <v>30290</v>
      </c>
      <c r="CA17" s="35">
        <v>30486</v>
      </c>
      <c r="CB17" s="35">
        <v>31200</v>
      </c>
      <c r="CC17" s="35">
        <v>30848</v>
      </c>
      <c r="CD17" s="35">
        <v>32156</v>
      </c>
      <c r="CE17" s="35">
        <v>33232</v>
      </c>
      <c r="CF17" s="35">
        <v>33414</v>
      </c>
      <c r="CG17" s="35">
        <v>33182</v>
      </c>
      <c r="CH17" s="35">
        <v>34314</v>
      </c>
      <c r="CI17" s="35">
        <v>35799</v>
      </c>
      <c r="CJ17" s="35">
        <v>36050</v>
      </c>
      <c r="CK17" s="35">
        <v>35751</v>
      </c>
    </row>
    <row r="18" spans="1:89">
      <c r="A18" s="68" t="s">
        <v>12</v>
      </c>
      <c r="B18" s="36">
        <v>17657</v>
      </c>
      <c r="C18" s="37">
        <v>17928</v>
      </c>
      <c r="D18" s="37">
        <v>18107</v>
      </c>
      <c r="E18" s="37">
        <v>18329</v>
      </c>
      <c r="F18" s="37">
        <v>20072.75</v>
      </c>
      <c r="G18" s="37">
        <v>21747.75</v>
      </c>
      <c r="H18" s="37">
        <v>22038</v>
      </c>
      <c r="I18" s="37">
        <v>22433</v>
      </c>
      <c r="J18" s="37">
        <v>23530</v>
      </c>
      <c r="K18" s="37">
        <v>23752</v>
      </c>
      <c r="L18" s="37">
        <v>24339</v>
      </c>
      <c r="M18" s="37">
        <v>24795</v>
      </c>
      <c r="N18" s="37">
        <v>25552</v>
      </c>
      <c r="O18" s="37">
        <v>25813</v>
      </c>
      <c r="P18" s="37">
        <v>25937</v>
      </c>
      <c r="Q18" s="37">
        <v>26225</v>
      </c>
      <c r="R18" s="37">
        <v>27049</v>
      </c>
      <c r="S18" s="37">
        <v>27309</v>
      </c>
      <c r="T18" s="37">
        <v>27386</v>
      </c>
      <c r="U18" s="37">
        <v>27654</v>
      </c>
      <c r="V18" s="37">
        <v>28826</v>
      </c>
      <c r="W18" s="37">
        <v>28856</v>
      </c>
      <c r="X18" s="37">
        <v>29204</v>
      </c>
      <c r="Y18" s="37">
        <v>29561</v>
      </c>
      <c r="Z18" s="37">
        <v>30819</v>
      </c>
      <c r="AA18" s="37">
        <v>30683</v>
      </c>
      <c r="AB18" s="37">
        <v>30874</v>
      </c>
      <c r="AC18" s="37">
        <v>31328</v>
      </c>
      <c r="AD18" s="37">
        <v>33408</v>
      </c>
      <c r="AE18" s="37">
        <v>33706</v>
      </c>
      <c r="AF18" s="37">
        <v>35155</v>
      </c>
      <c r="AG18" s="37">
        <v>33735</v>
      </c>
      <c r="AH18" s="37">
        <v>37038</v>
      </c>
      <c r="AI18" s="37">
        <v>37686</v>
      </c>
      <c r="AJ18" s="37">
        <v>38056</v>
      </c>
      <c r="AK18" s="37">
        <v>38259</v>
      </c>
      <c r="AL18" s="37">
        <v>41826</v>
      </c>
      <c r="AM18" s="37">
        <v>41298</v>
      </c>
      <c r="AN18" s="37">
        <v>40446</v>
      </c>
      <c r="AO18" s="37">
        <v>42717</v>
      </c>
      <c r="AP18" s="37">
        <v>44347</v>
      </c>
      <c r="AQ18" s="37">
        <v>44448</v>
      </c>
      <c r="AR18" s="37">
        <v>45521</v>
      </c>
      <c r="AS18" s="37">
        <v>47449</v>
      </c>
      <c r="AT18" s="37">
        <v>47124</v>
      </c>
      <c r="AU18" s="37">
        <v>47023</v>
      </c>
      <c r="AV18" s="37">
        <v>49685</v>
      </c>
      <c r="AW18" s="37">
        <v>52588</v>
      </c>
      <c r="AX18" s="37">
        <v>52183</v>
      </c>
      <c r="AY18" s="37">
        <v>52999</v>
      </c>
      <c r="AZ18" s="37">
        <v>56183</v>
      </c>
      <c r="BA18" s="37">
        <v>58892</v>
      </c>
      <c r="BB18" s="37">
        <v>59710</v>
      </c>
      <c r="BC18" s="37">
        <v>62050</v>
      </c>
      <c r="BD18" s="37">
        <v>65877</v>
      </c>
      <c r="BE18" s="37">
        <v>69608</v>
      </c>
      <c r="BF18" s="37">
        <v>71482</v>
      </c>
      <c r="BG18" s="37">
        <v>71160</v>
      </c>
      <c r="BH18" s="37">
        <v>75781</v>
      </c>
      <c r="BI18" s="37">
        <v>83321</v>
      </c>
      <c r="BJ18" s="37">
        <v>84882</v>
      </c>
      <c r="BK18" s="37">
        <v>83416</v>
      </c>
      <c r="BL18" s="37">
        <v>87425</v>
      </c>
      <c r="BM18" s="37">
        <v>91603</v>
      </c>
      <c r="BN18" s="37">
        <v>92170</v>
      </c>
      <c r="BO18" s="37">
        <v>96507</v>
      </c>
      <c r="BP18" s="37">
        <v>98934</v>
      </c>
      <c r="BQ18" s="37">
        <v>100007</v>
      </c>
      <c r="BR18" s="37">
        <v>100087</v>
      </c>
      <c r="BS18" s="37">
        <v>102501</v>
      </c>
      <c r="BT18" s="37">
        <v>106487</v>
      </c>
      <c r="BU18" s="37">
        <v>109804</v>
      </c>
      <c r="BV18" s="37">
        <v>108752</v>
      </c>
      <c r="BW18" s="37">
        <v>113633</v>
      </c>
      <c r="BX18" s="37">
        <v>117398</v>
      </c>
      <c r="BY18" s="37">
        <v>121436</v>
      </c>
      <c r="BZ18" s="37">
        <v>121263</v>
      </c>
      <c r="CA18" s="37">
        <v>126529</v>
      </c>
      <c r="CB18" s="37">
        <v>127769</v>
      </c>
      <c r="CC18" s="37">
        <v>131133</v>
      </c>
      <c r="CD18" s="37">
        <v>128403</v>
      </c>
      <c r="CE18" s="37">
        <v>133311</v>
      </c>
      <c r="CF18" s="37">
        <v>136738</v>
      </c>
      <c r="CG18" s="203">
        <v>140614</v>
      </c>
      <c r="CH18" s="203">
        <v>140179</v>
      </c>
      <c r="CI18" s="203">
        <v>143955</v>
      </c>
      <c r="CJ18" s="203">
        <v>146347</v>
      </c>
      <c r="CK18" s="203">
        <v>148280</v>
      </c>
    </row>
    <row r="19" spans="1:89" hidden="1">
      <c r="A19" s="2" t="s">
        <v>13</v>
      </c>
      <c r="B19" s="31">
        <f t="shared" ref="B19:Y19" si="18">B13+B9+B6</f>
        <v>64902.498626260553</v>
      </c>
      <c r="C19" s="32">
        <f t="shared" si="18"/>
        <v>67249.033997929539</v>
      </c>
      <c r="D19" s="32">
        <f t="shared" si="18"/>
        <v>69615.438869361198</v>
      </c>
      <c r="E19" s="32">
        <f t="shared" si="18"/>
        <v>74745.285251685957</v>
      </c>
      <c r="F19" s="32">
        <f t="shared" si="18"/>
        <v>72876.101354649742</v>
      </c>
      <c r="G19" s="32">
        <f t="shared" si="18"/>
        <v>75898.088206724002</v>
      </c>
      <c r="H19" s="32">
        <f t="shared" si="18"/>
        <v>78297.199796802233</v>
      </c>
      <c r="I19" s="32">
        <f t="shared" si="18"/>
        <v>82967.995887491968</v>
      </c>
      <c r="J19" s="32">
        <f t="shared" si="18"/>
        <v>81282.623975239694</v>
      </c>
      <c r="K19" s="32">
        <f t="shared" si="18"/>
        <v>83465.621581021813</v>
      </c>
      <c r="L19" s="32">
        <f t="shared" si="18"/>
        <v>86022.033205906948</v>
      </c>
      <c r="M19" s="32">
        <f t="shared" si="18"/>
        <v>91499.461493591079</v>
      </c>
      <c r="N19" s="32">
        <f t="shared" si="18"/>
        <v>89376.041694667903</v>
      </c>
      <c r="O19" s="32">
        <f t="shared" si="18"/>
        <v>91651.396546045245</v>
      </c>
      <c r="P19" s="32">
        <f t="shared" si="18"/>
        <v>94283.963649982994</v>
      </c>
      <c r="Q19" s="32">
        <f t="shared" si="18"/>
        <v>100724.85988760623</v>
      </c>
      <c r="R19" s="32">
        <f t="shared" si="18"/>
        <v>96952.262424396875</v>
      </c>
      <c r="S19" s="32">
        <f t="shared" si="18"/>
        <v>100212.41079533007</v>
      </c>
      <c r="T19" s="32">
        <f t="shared" si="18"/>
        <v>102375.73315610913</v>
      </c>
      <c r="U19" s="32">
        <f t="shared" si="18"/>
        <v>108723.91277303726</v>
      </c>
      <c r="V19" s="32">
        <f t="shared" si="18"/>
        <v>106089.17097748833</v>
      </c>
      <c r="W19" s="32">
        <f t="shared" si="18"/>
        <v>109683.5755370031</v>
      </c>
      <c r="X19" s="32">
        <f t="shared" si="18"/>
        <v>112102.45052787672</v>
      </c>
      <c r="Y19" s="32">
        <f t="shared" si="18"/>
        <v>118796.93423651933</v>
      </c>
      <c r="Z19" s="32">
        <f t="shared" ref="Z19:AZ19" si="19">Z13+Z9+Z6</f>
        <v>114941.68531178494</v>
      </c>
      <c r="AA19" s="32">
        <f t="shared" si="19"/>
        <v>117237.83699975425</v>
      </c>
      <c r="AB19" s="32">
        <f t="shared" si="19"/>
        <v>119748.01381328251</v>
      </c>
      <c r="AC19" s="32">
        <f t="shared" si="19"/>
        <v>126734.09938398204</v>
      </c>
      <c r="AD19" s="32">
        <f t="shared" si="19"/>
        <v>125774.76395302013</v>
      </c>
      <c r="AE19" s="32">
        <f t="shared" si="19"/>
        <v>130766.52160430078</v>
      </c>
      <c r="AF19" s="32">
        <f t="shared" si="19"/>
        <v>134950.35400643747</v>
      </c>
      <c r="AG19" s="32">
        <f t="shared" si="19"/>
        <v>140838.8234362416</v>
      </c>
      <c r="AH19" s="32">
        <f t="shared" si="19"/>
        <v>138720.96900000001</v>
      </c>
      <c r="AI19" s="32">
        <f t="shared" si="19"/>
        <v>143384.34200000003</v>
      </c>
      <c r="AJ19" s="32">
        <f t="shared" si="19"/>
        <v>146836.53400000001</v>
      </c>
      <c r="AK19" s="32">
        <f t="shared" si="19"/>
        <v>155687.71</v>
      </c>
      <c r="AL19" s="32">
        <f t="shared" si="19"/>
        <v>152687.89000000001</v>
      </c>
      <c r="AM19" s="32">
        <f t="shared" si="19"/>
        <v>156821.383</v>
      </c>
      <c r="AN19" s="32">
        <f t="shared" si="19"/>
        <v>160281.01800000001</v>
      </c>
      <c r="AO19" s="32">
        <f t="shared" si="19"/>
        <v>174115.02499999999</v>
      </c>
      <c r="AP19" s="32">
        <f t="shared" si="19"/>
        <v>165078.054</v>
      </c>
      <c r="AQ19" s="32">
        <f t="shared" si="19"/>
        <v>172096.65100000001</v>
      </c>
      <c r="AR19" s="32">
        <f t="shared" si="19"/>
        <v>179243.171</v>
      </c>
      <c r="AS19" s="32">
        <f t="shared" si="19"/>
        <v>191868.25</v>
      </c>
      <c r="AT19" s="32">
        <f t="shared" si="19"/>
        <v>183558.38099999999</v>
      </c>
      <c r="AU19" s="32">
        <f t="shared" si="19"/>
        <v>191056.12399999998</v>
      </c>
      <c r="AV19" s="32">
        <f t="shared" si="19"/>
        <v>198657.31400000001</v>
      </c>
      <c r="AW19" s="32">
        <f t="shared" si="19"/>
        <v>214911.103</v>
      </c>
      <c r="AX19" s="32">
        <f t="shared" si="19"/>
        <v>206917.62899999999</v>
      </c>
      <c r="AY19" s="32">
        <f t="shared" si="19"/>
        <v>217215.242</v>
      </c>
      <c r="AZ19" s="32">
        <f t="shared" si="19"/>
        <v>227163.33199999997</v>
      </c>
      <c r="BA19" s="32">
        <f t="shared" ref="BA19:BH19" si="20">BA13+BA9+BA6</f>
        <v>246443.948</v>
      </c>
      <c r="BB19" s="32">
        <f t="shared" si="20"/>
        <v>236142.264</v>
      </c>
      <c r="BC19" s="32">
        <f t="shared" si="20"/>
        <v>247641.826</v>
      </c>
      <c r="BD19" s="32">
        <f t="shared" si="20"/>
        <v>260386.11600000001</v>
      </c>
      <c r="BE19" s="32">
        <f t="shared" si="20"/>
        <v>276565.44400000002</v>
      </c>
      <c r="BF19" s="17">
        <f t="shared" si="20"/>
        <v>257948.77</v>
      </c>
      <c r="BG19" s="17">
        <f t="shared" si="20"/>
        <v>264394.90899999999</v>
      </c>
      <c r="BH19" s="17">
        <f t="shared" si="20"/>
        <v>281628.54499999998</v>
      </c>
      <c r="BI19" s="17">
        <f t="shared" ref="BI19:BN19" si="21">BI13+BI9+BI6</f>
        <v>302220.41200000001</v>
      </c>
      <c r="BJ19" s="17">
        <f t="shared" si="21"/>
        <v>290461</v>
      </c>
      <c r="BK19" s="17">
        <f t="shared" si="21"/>
        <v>298461</v>
      </c>
      <c r="BL19" s="17">
        <f t="shared" si="21"/>
        <v>312253</v>
      </c>
      <c r="BM19" s="17">
        <f t="shared" si="21"/>
        <v>333531</v>
      </c>
      <c r="BN19" s="17">
        <f t="shared" si="21"/>
        <v>318826</v>
      </c>
      <c r="BO19" s="17">
        <f t="shared" ref="BO19:BY19" si="22">BO13+BO9+BO6</f>
        <v>332290</v>
      </c>
      <c r="BP19" s="17">
        <f t="shared" si="22"/>
        <v>343765</v>
      </c>
      <c r="BQ19" s="17">
        <f t="shared" si="22"/>
        <v>364499</v>
      </c>
      <c r="BR19" s="17">
        <f t="shared" si="22"/>
        <v>349564</v>
      </c>
      <c r="BS19" s="17">
        <f t="shared" si="22"/>
        <v>362218</v>
      </c>
      <c r="BT19" s="17">
        <f>BT13+BT9+BT6</f>
        <v>371988</v>
      </c>
      <c r="BU19" s="17">
        <f>BU13+BU9+BU6</f>
        <v>396194</v>
      </c>
      <c r="BV19" s="17">
        <f>BV13+BV9+BV6</f>
        <v>382107</v>
      </c>
      <c r="BW19" s="17">
        <f>BW13+BW9+BW6</f>
        <v>400449</v>
      </c>
      <c r="BX19" s="17">
        <f>BX13+BX9+BX6</f>
        <v>408916</v>
      </c>
      <c r="BY19" s="17">
        <f t="shared" si="22"/>
        <v>436979</v>
      </c>
      <c r="BZ19" s="17">
        <f t="shared" ref="BZ19:CK19" si="23">BZ13+BZ9+BZ6</f>
        <v>414552</v>
      </c>
      <c r="CA19" s="17">
        <f t="shared" si="23"/>
        <v>434997</v>
      </c>
      <c r="CB19" s="17">
        <f t="shared" si="23"/>
        <v>445910</v>
      </c>
      <c r="CC19" s="17">
        <f t="shared" si="23"/>
        <v>477155</v>
      </c>
      <c r="CD19" s="17">
        <f t="shared" si="23"/>
        <v>446302</v>
      </c>
      <c r="CE19" s="17">
        <f t="shared" si="23"/>
        <v>467094</v>
      </c>
      <c r="CF19" s="17">
        <f t="shared" si="23"/>
        <v>478508</v>
      </c>
      <c r="CG19" s="17">
        <f t="shared" si="23"/>
        <v>511530</v>
      </c>
      <c r="CH19" s="17">
        <f t="shared" si="23"/>
        <v>483047</v>
      </c>
      <c r="CI19" s="17">
        <f t="shared" si="23"/>
        <v>503638</v>
      </c>
      <c r="CJ19" s="17">
        <f t="shared" si="23"/>
        <v>517279</v>
      </c>
      <c r="CK19" s="17">
        <f t="shared" si="23"/>
        <v>547364</v>
      </c>
    </row>
    <row r="20" spans="1:89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</row>
    <row r="21" spans="1:89" ht="13.5" thickBot="1">
      <c r="A21" s="67" t="s">
        <v>211</v>
      </c>
      <c r="B21" s="23">
        <f t="shared" ref="B21:U21" si="24">B19+B20</f>
        <v>64902.498626260553</v>
      </c>
      <c r="C21" s="24">
        <f t="shared" si="24"/>
        <v>67249.033997929539</v>
      </c>
      <c r="D21" s="24">
        <f t="shared" si="24"/>
        <v>69615.438869361198</v>
      </c>
      <c r="E21" s="24">
        <f t="shared" si="24"/>
        <v>74745.285251685957</v>
      </c>
      <c r="F21" s="24">
        <f t="shared" si="24"/>
        <v>72876.101354649742</v>
      </c>
      <c r="G21" s="24">
        <f t="shared" si="24"/>
        <v>75898.088206724002</v>
      </c>
      <c r="H21" s="24">
        <f t="shared" si="24"/>
        <v>78297.199796802233</v>
      </c>
      <c r="I21" s="24">
        <f t="shared" si="24"/>
        <v>82967.995887491968</v>
      </c>
      <c r="J21" s="24">
        <f t="shared" si="24"/>
        <v>81282.623975239694</v>
      </c>
      <c r="K21" s="24">
        <f t="shared" si="24"/>
        <v>83465.621581021813</v>
      </c>
      <c r="L21" s="24">
        <f t="shared" si="24"/>
        <v>86022.033205906948</v>
      </c>
      <c r="M21" s="24">
        <f t="shared" si="24"/>
        <v>91499.461493591079</v>
      </c>
      <c r="N21" s="24">
        <f t="shared" si="24"/>
        <v>89376.041694667903</v>
      </c>
      <c r="O21" s="24">
        <f t="shared" si="24"/>
        <v>91651.396546045245</v>
      </c>
      <c r="P21" s="24">
        <f t="shared" si="24"/>
        <v>94283.963649982994</v>
      </c>
      <c r="Q21" s="24">
        <f t="shared" si="24"/>
        <v>100724.85988760623</v>
      </c>
      <c r="R21" s="24">
        <f t="shared" si="24"/>
        <v>96952.262424396875</v>
      </c>
      <c r="S21" s="24">
        <f t="shared" si="24"/>
        <v>100212.41079533007</v>
      </c>
      <c r="T21" s="24">
        <f t="shared" si="24"/>
        <v>102375.73315610913</v>
      </c>
      <c r="U21" s="24">
        <f t="shared" si="24"/>
        <v>108723.91277303726</v>
      </c>
      <c r="V21" s="24">
        <f t="shared" ref="V21:AA21" si="25">V19+V20</f>
        <v>106089.17097748833</v>
      </c>
      <c r="W21" s="24">
        <f t="shared" si="25"/>
        <v>109683.5755370031</v>
      </c>
      <c r="X21" s="24">
        <f t="shared" si="25"/>
        <v>112102.45052787672</v>
      </c>
      <c r="Y21" s="24">
        <f t="shared" si="25"/>
        <v>118796.93423651933</v>
      </c>
      <c r="Z21" s="24">
        <f t="shared" si="25"/>
        <v>114941.68531178494</v>
      </c>
      <c r="AA21" s="24">
        <f t="shared" si="25"/>
        <v>117237.83699975425</v>
      </c>
      <c r="AB21" s="24">
        <f t="shared" ref="AB21:BH21" si="26">AB19+AB20</f>
        <v>119748.01381328251</v>
      </c>
      <c r="AC21" s="24">
        <f t="shared" si="26"/>
        <v>126734.09938398204</v>
      </c>
      <c r="AD21" s="24">
        <f t="shared" si="26"/>
        <v>125774.76395302013</v>
      </c>
      <c r="AE21" s="24">
        <f t="shared" si="26"/>
        <v>130766.52160430078</v>
      </c>
      <c r="AF21" s="24">
        <f t="shared" si="26"/>
        <v>134950.35400643747</v>
      </c>
      <c r="AG21" s="24">
        <f t="shared" si="26"/>
        <v>140838.8234362416</v>
      </c>
      <c r="AH21" s="24">
        <f t="shared" si="26"/>
        <v>138720.96900000001</v>
      </c>
      <c r="AI21" s="24">
        <f t="shared" si="26"/>
        <v>143384.34200000003</v>
      </c>
      <c r="AJ21" s="24">
        <f t="shared" si="26"/>
        <v>146836.53400000001</v>
      </c>
      <c r="AK21" s="24">
        <f t="shared" si="26"/>
        <v>155687.71</v>
      </c>
      <c r="AL21" s="24">
        <f t="shared" si="26"/>
        <v>152687.89000000001</v>
      </c>
      <c r="AM21" s="24">
        <f t="shared" si="26"/>
        <v>156821.383</v>
      </c>
      <c r="AN21" s="24">
        <f t="shared" si="26"/>
        <v>160281.01800000001</v>
      </c>
      <c r="AO21" s="24">
        <f t="shared" si="26"/>
        <v>174115.02499999999</v>
      </c>
      <c r="AP21" s="24">
        <f t="shared" si="26"/>
        <v>165078.054</v>
      </c>
      <c r="AQ21" s="24">
        <f t="shared" si="26"/>
        <v>172096.65100000001</v>
      </c>
      <c r="AR21" s="24">
        <f t="shared" si="26"/>
        <v>179243.171</v>
      </c>
      <c r="AS21" s="24">
        <f t="shared" si="26"/>
        <v>191868.25</v>
      </c>
      <c r="AT21" s="24">
        <f t="shared" si="26"/>
        <v>183558.38099999999</v>
      </c>
      <c r="AU21" s="24">
        <f t="shared" si="26"/>
        <v>191056.12399999998</v>
      </c>
      <c r="AV21" s="24">
        <f t="shared" si="26"/>
        <v>198657.31400000001</v>
      </c>
      <c r="AW21" s="24">
        <f t="shared" si="26"/>
        <v>214911.103</v>
      </c>
      <c r="AX21" s="24">
        <f t="shared" si="26"/>
        <v>206917.62899999999</v>
      </c>
      <c r="AY21" s="24">
        <f t="shared" si="26"/>
        <v>217215.242</v>
      </c>
      <c r="AZ21" s="24">
        <f t="shared" si="26"/>
        <v>227163.33199999997</v>
      </c>
      <c r="BA21" s="24">
        <f t="shared" si="26"/>
        <v>246443.948</v>
      </c>
      <c r="BB21" s="24">
        <f t="shared" si="26"/>
        <v>236142.264</v>
      </c>
      <c r="BC21" s="24">
        <f t="shared" si="26"/>
        <v>247641.826</v>
      </c>
      <c r="BD21" s="24">
        <f t="shared" si="26"/>
        <v>260386.11600000001</v>
      </c>
      <c r="BE21" s="24">
        <f t="shared" si="26"/>
        <v>276565.44400000002</v>
      </c>
      <c r="BF21" s="24">
        <f t="shared" si="26"/>
        <v>257948.77</v>
      </c>
      <c r="BG21" s="24">
        <f t="shared" si="26"/>
        <v>264394.90899999999</v>
      </c>
      <c r="BH21" s="24">
        <f t="shared" si="26"/>
        <v>281628.54499999998</v>
      </c>
      <c r="BI21" s="24">
        <f t="shared" ref="BI21:BN21" si="27">BI19+BI20</f>
        <v>302220.41200000001</v>
      </c>
      <c r="BJ21" s="24">
        <f t="shared" si="27"/>
        <v>290461</v>
      </c>
      <c r="BK21" s="24">
        <f t="shared" si="27"/>
        <v>298461</v>
      </c>
      <c r="BL21" s="24">
        <f t="shared" si="27"/>
        <v>312253</v>
      </c>
      <c r="BM21" s="24">
        <f t="shared" si="27"/>
        <v>333531</v>
      </c>
      <c r="BN21" s="24">
        <f t="shared" si="27"/>
        <v>318826</v>
      </c>
      <c r="BO21" s="24">
        <f t="shared" ref="BO21:BY21" si="28">BO19+BO20</f>
        <v>332290</v>
      </c>
      <c r="BP21" s="24">
        <f t="shared" si="28"/>
        <v>343765</v>
      </c>
      <c r="BQ21" s="24">
        <f t="shared" si="28"/>
        <v>364499</v>
      </c>
      <c r="BR21" s="24">
        <f t="shared" si="28"/>
        <v>349564</v>
      </c>
      <c r="BS21" s="24">
        <f t="shared" si="28"/>
        <v>362218</v>
      </c>
      <c r="BT21" s="24">
        <f>BT19+BT20</f>
        <v>371988</v>
      </c>
      <c r="BU21" s="24">
        <f>BU19+BU20</f>
        <v>396194</v>
      </c>
      <c r="BV21" s="24">
        <f>BV19+BV20</f>
        <v>382107</v>
      </c>
      <c r="BW21" s="24">
        <f>BW19+BW20</f>
        <v>400449</v>
      </c>
      <c r="BX21" s="24">
        <f>BX19+BX20</f>
        <v>408916</v>
      </c>
      <c r="BY21" s="24">
        <f t="shared" si="28"/>
        <v>436979</v>
      </c>
      <c r="BZ21" s="24">
        <f t="shared" ref="BZ21:CK21" si="29">BZ19+BZ20</f>
        <v>414552</v>
      </c>
      <c r="CA21" s="24">
        <f t="shared" si="29"/>
        <v>434997</v>
      </c>
      <c r="CB21" s="24">
        <f t="shared" si="29"/>
        <v>445910</v>
      </c>
      <c r="CC21" s="24">
        <f t="shared" si="29"/>
        <v>477155</v>
      </c>
      <c r="CD21" s="24">
        <f t="shared" si="29"/>
        <v>446302</v>
      </c>
      <c r="CE21" s="24">
        <f t="shared" si="29"/>
        <v>467094</v>
      </c>
      <c r="CF21" s="24">
        <f t="shared" si="29"/>
        <v>478508</v>
      </c>
      <c r="CG21" s="24">
        <f t="shared" si="29"/>
        <v>511530</v>
      </c>
      <c r="CH21" s="24">
        <f t="shared" si="29"/>
        <v>483047</v>
      </c>
      <c r="CI21" s="24">
        <f t="shared" si="29"/>
        <v>503638</v>
      </c>
      <c r="CJ21" s="24">
        <f t="shared" si="29"/>
        <v>517279</v>
      </c>
      <c r="CK21" s="24">
        <f t="shared" si="29"/>
        <v>547364</v>
      </c>
    </row>
    <row r="23" spans="1:89" ht="18">
      <c r="A23" s="211" t="str">
        <f>Annual!A23</f>
        <v>KZN – Annual Compensation of Employees</v>
      </c>
      <c r="B23" s="217"/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B23" s="218"/>
      <c r="BC23" s="218"/>
      <c r="BD23" s="218"/>
      <c r="BE23" s="218"/>
      <c r="BF23" s="218"/>
      <c r="BG23" s="218"/>
      <c r="BH23" s="218"/>
    </row>
    <row r="24" spans="1:89" ht="13.5" thickBot="1">
      <c r="A24" s="1" t="s">
        <v>180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9" ht="13.5" thickBot="1">
      <c r="A25" s="52" t="s">
        <v>24</v>
      </c>
      <c r="B25" s="133" t="str">
        <f>B5</f>
        <v>1995q1</v>
      </c>
      <c r="C25" s="132" t="str">
        <f t="shared" ref="C25:AG25" si="30">C5</f>
        <v>1995q2</v>
      </c>
      <c r="D25" s="132" t="str">
        <f t="shared" si="30"/>
        <v>1995q3</v>
      </c>
      <c r="E25" s="132" t="str">
        <f t="shared" si="30"/>
        <v>1995q4</v>
      </c>
      <c r="F25" s="132" t="str">
        <f t="shared" si="30"/>
        <v>1996q1</v>
      </c>
      <c r="G25" s="132" t="str">
        <f t="shared" si="30"/>
        <v>1996q2</v>
      </c>
      <c r="H25" s="132" t="str">
        <f t="shared" si="30"/>
        <v>1996q3</v>
      </c>
      <c r="I25" s="132" t="str">
        <f t="shared" si="30"/>
        <v>1996q4</v>
      </c>
      <c r="J25" s="132" t="str">
        <f t="shared" si="30"/>
        <v>1997q1</v>
      </c>
      <c r="K25" s="132" t="str">
        <f t="shared" si="30"/>
        <v>1997q2</v>
      </c>
      <c r="L25" s="132" t="str">
        <f t="shared" si="30"/>
        <v>1997q3</v>
      </c>
      <c r="M25" s="132" t="str">
        <f t="shared" si="30"/>
        <v>1997q4</v>
      </c>
      <c r="N25" s="132" t="str">
        <f t="shared" si="30"/>
        <v>1998q1</v>
      </c>
      <c r="O25" s="132" t="str">
        <f t="shared" si="30"/>
        <v>1998q2</v>
      </c>
      <c r="P25" s="132" t="str">
        <f t="shared" si="30"/>
        <v>1998q3</v>
      </c>
      <c r="Q25" s="132" t="str">
        <f t="shared" si="30"/>
        <v>1998q4</v>
      </c>
      <c r="R25" s="132" t="str">
        <f t="shared" si="30"/>
        <v>1999q1</v>
      </c>
      <c r="S25" s="132" t="str">
        <f t="shared" si="30"/>
        <v>1999q2</v>
      </c>
      <c r="T25" s="132" t="str">
        <f t="shared" si="30"/>
        <v>1999q3</v>
      </c>
      <c r="U25" s="132" t="str">
        <f t="shared" si="30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30"/>
        <v>2001q1</v>
      </c>
      <c r="AA25" s="132" t="str">
        <f t="shared" si="30"/>
        <v>2001q2</v>
      </c>
      <c r="AB25" s="132" t="str">
        <f t="shared" si="30"/>
        <v>2001q3</v>
      </c>
      <c r="AC25" s="132" t="str">
        <f t="shared" si="30"/>
        <v>2001q4</v>
      </c>
      <c r="AD25" s="132" t="str">
        <f t="shared" si="30"/>
        <v>2002q1</v>
      </c>
      <c r="AE25" s="132" t="str">
        <f t="shared" si="30"/>
        <v>2002q2</v>
      </c>
      <c r="AF25" s="132" t="str">
        <f t="shared" si="30"/>
        <v>2002q3</v>
      </c>
      <c r="AG25" s="132" t="str">
        <f t="shared" si="30"/>
        <v>2002q4</v>
      </c>
      <c r="AH25" s="132" t="str">
        <f t="shared" ref="AH25:BQ25" si="31">AH5</f>
        <v>2003q1</v>
      </c>
      <c r="AI25" s="132" t="str">
        <f t="shared" si="31"/>
        <v>2003q2</v>
      </c>
      <c r="AJ25" s="132" t="str">
        <f t="shared" si="31"/>
        <v>2003q3</v>
      </c>
      <c r="AK25" s="132" t="str">
        <f t="shared" si="31"/>
        <v>2003q4</v>
      </c>
      <c r="AL25" s="132" t="str">
        <f t="shared" si="31"/>
        <v>2004q1</v>
      </c>
      <c r="AM25" s="132" t="str">
        <f t="shared" si="31"/>
        <v>2004q2</v>
      </c>
      <c r="AN25" s="132" t="str">
        <f t="shared" si="31"/>
        <v>2004q3</v>
      </c>
      <c r="AO25" s="132" t="str">
        <f t="shared" si="31"/>
        <v>2004q4</v>
      </c>
      <c r="AP25" s="132" t="str">
        <f t="shared" si="31"/>
        <v>2005q1</v>
      </c>
      <c r="AQ25" s="132" t="str">
        <f t="shared" si="31"/>
        <v>2005q2</v>
      </c>
      <c r="AR25" s="132" t="str">
        <f t="shared" si="31"/>
        <v>2005q3</v>
      </c>
      <c r="AS25" s="132" t="str">
        <f t="shared" si="31"/>
        <v>2005q4</v>
      </c>
      <c r="AT25" s="132" t="str">
        <f t="shared" si="31"/>
        <v>2006q1</v>
      </c>
      <c r="AU25" s="132" t="str">
        <f t="shared" si="31"/>
        <v>2006q2</v>
      </c>
      <c r="AV25" s="132" t="str">
        <f t="shared" si="31"/>
        <v>2006q3</v>
      </c>
      <c r="AW25" s="132" t="str">
        <f t="shared" si="31"/>
        <v>2006q4</v>
      </c>
      <c r="AX25" s="132" t="str">
        <f t="shared" si="31"/>
        <v>2007q1</v>
      </c>
      <c r="AY25" s="132" t="str">
        <f t="shared" si="31"/>
        <v>2007q2</v>
      </c>
      <c r="AZ25" s="132" t="str">
        <f t="shared" si="31"/>
        <v>2007q3</v>
      </c>
      <c r="BA25" s="132" t="str">
        <f t="shared" si="31"/>
        <v>2007q4</v>
      </c>
      <c r="BB25" s="132" t="str">
        <f t="shared" si="31"/>
        <v>2008q1</v>
      </c>
      <c r="BC25" s="132" t="str">
        <f t="shared" si="31"/>
        <v>2008q2</v>
      </c>
      <c r="BD25" s="132" t="str">
        <f t="shared" si="31"/>
        <v>2008q3</v>
      </c>
      <c r="BE25" s="132" t="str">
        <f t="shared" si="31"/>
        <v>2008q4</v>
      </c>
      <c r="BF25" s="132" t="str">
        <f t="shared" si="31"/>
        <v>2009q1</v>
      </c>
      <c r="BG25" s="132" t="str">
        <f t="shared" si="31"/>
        <v>2009q2</v>
      </c>
      <c r="BH25" s="132" t="str">
        <f t="shared" si="31"/>
        <v>2009q3</v>
      </c>
      <c r="BI25" s="132" t="str">
        <f t="shared" si="31"/>
        <v>2009q4</v>
      </c>
      <c r="BJ25" s="132" t="str">
        <f t="shared" si="31"/>
        <v>2010q1</v>
      </c>
      <c r="BK25" s="132" t="str">
        <f t="shared" si="31"/>
        <v>2010q2</v>
      </c>
      <c r="BL25" s="132" t="str">
        <f t="shared" si="31"/>
        <v>2010q3</v>
      </c>
      <c r="BM25" s="132" t="str">
        <f t="shared" si="31"/>
        <v>2010q4</v>
      </c>
      <c r="BN25" s="132" t="str">
        <f t="shared" si="31"/>
        <v>2011q1</v>
      </c>
      <c r="BO25" s="132" t="str">
        <f t="shared" si="31"/>
        <v>2011q2</v>
      </c>
      <c r="BP25" s="132" t="str">
        <f t="shared" si="31"/>
        <v>2011q3</v>
      </c>
      <c r="BQ25" s="132" t="str">
        <f t="shared" si="31"/>
        <v>2011q4</v>
      </c>
      <c r="BR25" s="132" t="str">
        <f>BR5</f>
        <v>2012q1</v>
      </c>
      <c r="BS25" s="132" t="str">
        <f t="shared" ref="BS25:BY25" si="32">BS5</f>
        <v>2012q2</v>
      </c>
      <c r="BT25" s="132" t="str">
        <f t="shared" si="32"/>
        <v>2012q3</v>
      </c>
      <c r="BU25" s="132" t="str">
        <f t="shared" si="32"/>
        <v>2012q4</v>
      </c>
      <c r="BV25" s="132" t="str">
        <f t="shared" si="32"/>
        <v>2013q1</v>
      </c>
      <c r="BW25" s="132" t="str">
        <f t="shared" si="32"/>
        <v>2013q2</v>
      </c>
      <c r="BX25" s="132" t="str">
        <f>BX5</f>
        <v>2013q3</v>
      </c>
      <c r="BY25" s="132" t="str">
        <f t="shared" si="32"/>
        <v>2013q4</v>
      </c>
      <c r="BZ25" s="132" t="str">
        <f t="shared" ref="BZ25:CK25" si="33">BZ5</f>
        <v>2014q1</v>
      </c>
      <c r="CA25" s="132" t="str">
        <f t="shared" si="33"/>
        <v>2014q2</v>
      </c>
      <c r="CB25" s="132" t="str">
        <f t="shared" si="33"/>
        <v>2014q3</v>
      </c>
      <c r="CC25" s="132" t="str">
        <f t="shared" si="33"/>
        <v>2014q4</v>
      </c>
      <c r="CD25" s="132" t="str">
        <f t="shared" si="33"/>
        <v>2015q1</v>
      </c>
      <c r="CE25" s="132" t="str">
        <f t="shared" si="33"/>
        <v>2015q2</v>
      </c>
      <c r="CF25" s="132" t="str">
        <f t="shared" si="33"/>
        <v>2015q3</v>
      </c>
      <c r="CG25" s="132" t="str">
        <f t="shared" si="33"/>
        <v>2015q4</v>
      </c>
      <c r="CH25" s="132" t="str">
        <f t="shared" si="33"/>
        <v>2016q1</v>
      </c>
      <c r="CI25" s="132" t="str">
        <f t="shared" si="33"/>
        <v>2016q2</v>
      </c>
      <c r="CJ25" s="132" t="str">
        <f t="shared" si="33"/>
        <v>2016q3</v>
      </c>
      <c r="CK25" s="132" t="str">
        <f t="shared" si="33"/>
        <v>2016q4</v>
      </c>
    </row>
    <row r="26" spans="1:89" ht="13.5" thickTop="1">
      <c r="A26" s="53" t="s">
        <v>0</v>
      </c>
      <c r="B26" s="21">
        <f t="shared" ref="B26:V26" si="34">SUM(B27:B28)</f>
        <v>601.87506194752154</v>
      </c>
      <c r="C26" s="15">
        <f t="shared" si="34"/>
        <v>638.21180221747454</v>
      </c>
      <c r="D26" s="15">
        <f t="shared" si="34"/>
        <v>647.91394409370196</v>
      </c>
      <c r="E26" s="15">
        <f t="shared" si="34"/>
        <v>621.92177144564334</v>
      </c>
      <c r="F26" s="15">
        <f t="shared" si="34"/>
        <v>628.06630250663477</v>
      </c>
      <c r="G26" s="15">
        <f t="shared" si="34"/>
        <v>657.83244929095815</v>
      </c>
      <c r="H26" s="15">
        <f t="shared" si="34"/>
        <v>664.08083854663596</v>
      </c>
      <c r="I26" s="15">
        <f t="shared" si="34"/>
        <v>637.69217188768414</v>
      </c>
      <c r="J26" s="15">
        <f t="shared" si="34"/>
        <v>670.5398182409931</v>
      </c>
      <c r="K26" s="15">
        <f t="shared" si="34"/>
        <v>702.13129258746199</v>
      </c>
      <c r="L26" s="15">
        <f t="shared" si="34"/>
        <v>711.24671028992293</v>
      </c>
      <c r="M26" s="15">
        <f t="shared" si="34"/>
        <v>683.30781280194412</v>
      </c>
      <c r="N26" s="185">
        <f t="shared" si="34"/>
        <v>779.63971725040903</v>
      </c>
      <c r="O26" s="185">
        <f t="shared" si="34"/>
        <v>817.13241103702876</v>
      </c>
      <c r="P26" s="185">
        <f t="shared" si="34"/>
        <v>820.97213525667348</v>
      </c>
      <c r="Q26" s="185">
        <f t="shared" si="34"/>
        <v>788.82395788620045</v>
      </c>
      <c r="R26" s="185">
        <f t="shared" si="34"/>
        <v>776.20784554547686</v>
      </c>
      <c r="S26" s="185">
        <f t="shared" si="34"/>
        <v>819.71394561120007</v>
      </c>
      <c r="T26" s="185">
        <f t="shared" si="34"/>
        <v>810.88686900012976</v>
      </c>
      <c r="U26" s="185">
        <f t="shared" si="34"/>
        <v>765.28263286821891</v>
      </c>
      <c r="V26" s="185">
        <f t="shared" si="34"/>
        <v>820.71233955412924</v>
      </c>
      <c r="W26" s="15">
        <f t="shared" ref="W26:BH26" si="35">SUM(W27:W28)</f>
        <v>870.68108154601714</v>
      </c>
      <c r="X26" s="15">
        <f t="shared" si="35"/>
        <v>864.51324074830234</v>
      </c>
      <c r="Y26" s="15">
        <f t="shared" si="35"/>
        <v>822.90830722309863</v>
      </c>
      <c r="Z26" s="15">
        <f t="shared" si="35"/>
        <v>912.86660200487381</v>
      </c>
      <c r="AA26" s="39">
        <f t="shared" si="35"/>
        <v>960.11728679643363</v>
      </c>
      <c r="AB26" s="39">
        <f t="shared" si="35"/>
        <v>948.63054734898708</v>
      </c>
      <c r="AC26" s="39">
        <f t="shared" si="35"/>
        <v>905.77152569972168</v>
      </c>
      <c r="AD26" s="39">
        <f t="shared" si="35"/>
        <v>970.76404870550596</v>
      </c>
      <c r="AE26" s="39">
        <f t="shared" si="35"/>
        <v>1083.4281001617496</v>
      </c>
      <c r="AF26" s="39">
        <f t="shared" si="35"/>
        <v>1108.5953209714214</v>
      </c>
      <c r="AG26" s="39">
        <f t="shared" si="35"/>
        <v>1038.5589865054985</v>
      </c>
      <c r="AH26" s="39">
        <f t="shared" si="35"/>
        <v>1182.7780152828136</v>
      </c>
      <c r="AI26" s="39">
        <f t="shared" si="35"/>
        <v>1262.0503041712604</v>
      </c>
      <c r="AJ26" s="39">
        <f t="shared" si="35"/>
        <v>1270.5751597014482</v>
      </c>
      <c r="AK26" s="15">
        <f t="shared" si="35"/>
        <v>1189.1390853610746</v>
      </c>
      <c r="AL26" s="15">
        <f t="shared" si="35"/>
        <v>1195.4041811423128</v>
      </c>
      <c r="AM26" s="15">
        <f t="shared" si="35"/>
        <v>1257.1539334036188</v>
      </c>
      <c r="AN26" s="15">
        <f t="shared" si="35"/>
        <v>1259.1013230244464</v>
      </c>
      <c r="AO26" s="15">
        <f t="shared" si="35"/>
        <v>1179.9051556623449</v>
      </c>
      <c r="AP26" s="15">
        <f t="shared" si="35"/>
        <v>1053.6331600447306</v>
      </c>
      <c r="AQ26" s="15">
        <f t="shared" si="35"/>
        <v>1111.9961465651836</v>
      </c>
      <c r="AR26" s="15">
        <f t="shared" si="35"/>
        <v>1148.6770294574324</v>
      </c>
      <c r="AS26" s="15">
        <f t="shared" si="35"/>
        <v>1076.9859935614149</v>
      </c>
      <c r="AT26" s="15">
        <f t="shared" si="35"/>
        <v>1189.8777828193388</v>
      </c>
      <c r="AU26" s="15">
        <f t="shared" si="35"/>
        <v>1251.2715463113068</v>
      </c>
      <c r="AV26" s="15">
        <f t="shared" si="35"/>
        <v>1289.9513964139144</v>
      </c>
      <c r="AW26" s="15">
        <f t="shared" si="35"/>
        <v>1238.5201331222893</v>
      </c>
      <c r="AX26" s="15">
        <f t="shared" si="35"/>
        <v>1407.2334200630091</v>
      </c>
      <c r="AY26" s="15">
        <f t="shared" si="35"/>
        <v>1476.4257961877724</v>
      </c>
      <c r="AZ26" s="15">
        <f t="shared" si="35"/>
        <v>1521.6577698345091</v>
      </c>
      <c r="BA26" s="15">
        <f t="shared" si="35"/>
        <v>1467.638721961154</v>
      </c>
      <c r="BB26" s="39">
        <f t="shared" si="35"/>
        <v>1670.8752788021661</v>
      </c>
      <c r="BC26" s="39">
        <f t="shared" si="35"/>
        <v>1703.6421673738046</v>
      </c>
      <c r="BD26" s="39">
        <f t="shared" si="35"/>
        <v>1744.6894371073931</v>
      </c>
      <c r="BE26" s="39">
        <f t="shared" si="35"/>
        <v>1708.5057293451584</v>
      </c>
      <c r="BF26" s="15">
        <f t="shared" si="35"/>
        <v>1871.6498994313783</v>
      </c>
      <c r="BG26" s="15">
        <f t="shared" si="35"/>
        <v>1885.0833073851841</v>
      </c>
      <c r="BH26" s="15">
        <f t="shared" si="35"/>
        <v>1907.1905439804282</v>
      </c>
      <c r="BI26" s="15">
        <f t="shared" ref="BI26:BN26" si="36">SUM(BI27:BI28)</f>
        <v>1819.1585939267168</v>
      </c>
      <c r="BJ26" s="15">
        <f t="shared" si="36"/>
        <v>2054.698115765591</v>
      </c>
      <c r="BK26" s="15">
        <f t="shared" si="36"/>
        <v>2093.54455258588</v>
      </c>
      <c r="BL26" s="15">
        <f t="shared" si="36"/>
        <v>2118.7720012891805</v>
      </c>
      <c r="BM26" s="15">
        <f t="shared" si="36"/>
        <v>1982.978863104441</v>
      </c>
      <c r="BN26" s="15">
        <f t="shared" si="36"/>
        <v>2265.265681230183</v>
      </c>
      <c r="BO26" s="15">
        <f>SUM(BO27:BO28)</f>
        <v>2337.929194066086</v>
      </c>
      <c r="BP26" s="15">
        <f>SUM(BP27:BP28)</f>
        <v>2324.3515102338533</v>
      </c>
      <c r="BQ26" s="15">
        <f>SUM(BQ27:BQ28)</f>
        <v>2246.3089108668601</v>
      </c>
      <c r="BR26" s="15">
        <f>SUM(BR27:BR28)</f>
        <v>2338.9244839510666</v>
      </c>
      <c r="BS26" s="15">
        <f t="shared" ref="BS26:BY26" si="37">SUM(BS27:BS28)</f>
        <v>2411.3632909722046</v>
      </c>
      <c r="BT26" s="15">
        <f t="shared" si="37"/>
        <v>2406.6832832980199</v>
      </c>
      <c r="BU26" s="15">
        <f t="shared" si="37"/>
        <v>2352.605135275548</v>
      </c>
      <c r="BV26" s="15">
        <f t="shared" si="37"/>
        <v>2515.5917651974614</v>
      </c>
      <c r="BW26" s="15">
        <f t="shared" si="37"/>
        <v>2655.3330109027124</v>
      </c>
      <c r="BX26" s="15">
        <f>SUM(BX27:BX28)</f>
        <v>2628.1283153757104</v>
      </c>
      <c r="BY26" s="15">
        <f t="shared" si="37"/>
        <v>2554.6822448298003</v>
      </c>
      <c r="BZ26" s="15">
        <f t="shared" ref="BZ26:CK26" si="38">SUM(BZ27:BZ28)</f>
        <v>2614.2987583808704</v>
      </c>
      <c r="CA26" s="15">
        <f t="shared" si="38"/>
        <v>2788.7768190085499</v>
      </c>
      <c r="CB26" s="15">
        <f t="shared" si="38"/>
        <v>2893.5363301577622</v>
      </c>
      <c r="CC26" s="15">
        <f t="shared" si="38"/>
        <v>2796.1211553800663</v>
      </c>
      <c r="CD26" s="15">
        <f t="shared" si="38"/>
        <v>2817.1508005311625</v>
      </c>
      <c r="CE26" s="15">
        <f t="shared" si="38"/>
        <v>2980.5446548231689</v>
      </c>
      <c r="CF26" s="15">
        <f t="shared" si="38"/>
        <v>3086.7932938829563</v>
      </c>
      <c r="CG26" s="15">
        <f t="shared" si="38"/>
        <v>2985.4812317891701</v>
      </c>
      <c r="CH26" s="15">
        <f t="shared" si="38"/>
        <v>2981.2382794039131</v>
      </c>
      <c r="CI26" s="15">
        <f t="shared" si="38"/>
        <v>3165.3977273192436</v>
      </c>
      <c r="CJ26" s="15">
        <f t="shared" si="38"/>
        <v>3275.8209658121345</v>
      </c>
      <c r="CK26" s="15">
        <f t="shared" si="38"/>
        <v>3178.4950159662349</v>
      </c>
    </row>
    <row r="27" spans="1:89">
      <c r="A27" s="54" t="s">
        <v>1</v>
      </c>
      <c r="B27" s="55">
        <f>B7*Annual!$B46/100</f>
        <v>443.39639525355238</v>
      </c>
      <c r="C27" s="56">
        <f>C7*Annual!$B46/100</f>
        <v>476.85552586856954</v>
      </c>
      <c r="D27" s="56">
        <f>D7*Annual!$B46/100</f>
        <v>474.81652072938084</v>
      </c>
      <c r="E27" s="56">
        <f>E7*Annual!$B46/100</f>
        <v>436.98768485113754</v>
      </c>
      <c r="F27" s="56">
        <f>F7*Annual!$C46/100</f>
        <v>445.12624920189262</v>
      </c>
      <c r="G27" s="56">
        <f>G7*Annual!$C46/100</f>
        <v>478.64116757032957</v>
      </c>
      <c r="H27" s="56">
        <f>H7*Annual!$C46/100</f>
        <v>476.5672839092752</v>
      </c>
      <c r="I27" s="56">
        <f>I7*Annual!$C46/100</f>
        <v>438.74486391877707</v>
      </c>
      <c r="J27" s="56">
        <f>J7*Annual!$D46/100</f>
        <v>470.62790760234003</v>
      </c>
      <c r="K27" s="56">
        <f>K7*Annual!$D46/100</f>
        <v>506.31926567447516</v>
      </c>
      <c r="L27" s="56">
        <f>L7*Annual!$D46/100</f>
        <v>504.29146699684151</v>
      </c>
      <c r="M27" s="56">
        <f>M7*Annual!$D46/100</f>
        <v>463.83005400426197</v>
      </c>
      <c r="N27" s="56">
        <f>N7*Annual!$E46/100</f>
        <v>565.3135017530609</v>
      </c>
      <c r="O27" s="56">
        <f>O7*Annual!$E46/100</f>
        <v>608.36252673992294</v>
      </c>
      <c r="P27" s="56">
        <f>P7*Annual!$E46/100</f>
        <v>605.60873793528003</v>
      </c>
      <c r="Q27" s="56">
        <f>Q7*Annual!$E46/100</f>
        <v>556.93973579608644</v>
      </c>
      <c r="R27" s="56">
        <f>R7*Annual!$F46/100</f>
        <v>560.57890728476809</v>
      </c>
      <c r="S27" s="56">
        <f>S7*Annual!$F46/100</f>
        <v>597.77553996125425</v>
      </c>
      <c r="T27" s="56">
        <f>T7*Annual!$F46/100</f>
        <v>576.48367436023113</v>
      </c>
      <c r="U27" s="56">
        <f>U7*Annual!$F46/100</f>
        <v>525.69103111923641</v>
      </c>
      <c r="V27" s="56">
        <f>V7*Annual!$G46/100</f>
        <v>579.87529760954067</v>
      </c>
      <c r="W27" s="56">
        <f>W7*Annual!$G46/100</f>
        <v>630.33782099420102</v>
      </c>
      <c r="X27" s="56">
        <f>X7*Annual!$G46/100</f>
        <v>615.09916329438147</v>
      </c>
      <c r="Y27" s="56">
        <f>Y7*Annual!$G46/100</f>
        <v>560.38705749626047</v>
      </c>
      <c r="Z27" s="56">
        <f>Z7*Annual!H46/100</f>
        <v>646.97689444374259</v>
      </c>
      <c r="AA27" s="56">
        <f>AA7*Annual!H46/100</f>
        <v>693.94388789621337</v>
      </c>
      <c r="AB27" s="56">
        <f>AB7*Annual!H46/100</f>
        <v>669.01727125942716</v>
      </c>
      <c r="AC27" s="56">
        <f>AC7*Annual!H46/100</f>
        <v>608.14384957801258</v>
      </c>
      <c r="AD27" s="56">
        <f>AD7*Annual!$I46/100</f>
        <v>680.3832835268031</v>
      </c>
      <c r="AE27" s="56">
        <f>AE7*Annual!$I46/100</f>
        <v>793.099841902192</v>
      </c>
      <c r="AF27" s="56">
        <f>AF7*Annual!$I46/100</f>
        <v>797.79636516783319</v>
      </c>
      <c r="AG27" s="56">
        <f>AG7*Annual!$I46/100</f>
        <v>710.40019309416209</v>
      </c>
      <c r="AH27" s="56">
        <f>AH7*Annual!$J46/100</f>
        <v>861.0817587617521</v>
      </c>
      <c r="AI27" s="56">
        <f>AI7*Annual!$J46/100</f>
        <v>954.38851065452536</v>
      </c>
      <c r="AJ27" s="56">
        <f>AJ7*Annual!$J46/100</f>
        <v>946.65095632747409</v>
      </c>
      <c r="AK27" s="56">
        <f>AK7*Annual!$J46/100</f>
        <v>851.78350837847063</v>
      </c>
      <c r="AL27" s="56">
        <f>AL7*Annual!$K46/100</f>
        <v>855.08099469236606</v>
      </c>
      <c r="AM27" s="56">
        <f>AM7*Annual!$K46/100</f>
        <v>915.13795514891501</v>
      </c>
      <c r="AN27" s="56">
        <f>AN7*Annual!$K46/100</f>
        <v>908.38727624104536</v>
      </c>
      <c r="AO27" s="56">
        <f>AO7*Annual!$K46/100</f>
        <v>813.47515772988743</v>
      </c>
      <c r="AP27" s="56">
        <f>AP7*Annual!$L46/100</f>
        <v>722.80578588321089</v>
      </c>
      <c r="AQ27" s="56">
        <f>AQ7*Annual!$L46/100</f>
        <v>779.40589341399539</v>
      </c>
      <c r="AR27" s="56">
        <f>AR7*Annual!$L46/100</f>
        <v>787.06526104407271</v>
      </c>
      <c r="AS27" s="56">
        <f>AS7*Annual!$L46/100</f>
        <v>696.96751464164288</v>
      </c>
      <c r="AT27" s="56">
        <f>AT7*Annual!$M46/100</f>
        <v>812.53252357441443</v>
      </c>
      <c r="AU27" s="56">
        <f>AU7*Annual!$M46/100</f>
        <v>871.24423057724084</v>
      </c>
      <c r="AV27" s="56">
        <f>AV7*Annual!$M46/100</f>
        <v>879.26578593276349</v>
      </c>
      <c r="AW27" s="56">
        <f>AW7*Annual!$M46/100</f>
        <v>796.90930907073027</v>
      </c>
      <c r="AX27" s="56">
        <f>AX7*Annual!$N46/100</f>
        <v>952.4808337833831</v>
      </c>
      <c r="AY27" s="56">
        <f>AY7*Annual!$N46/100</f>
        <v>1012.3011148065119</v>
      </c>
      <c r="AZ27" s="56">
        <f>AZ7*Annual!$N46/100</f>
        <v>1025.194490051477</v>
      </c>
      <c r="BA27" s="56">
        <f>BA7*Annual!$N46/100</f>
        <v>931.46331512334348</v>
      </c>
      <c r="BB27" s="56">
        <f>BB7*Annual!$O46/100</f>
        <v>1132.9832419107979</v>
      </c>
      <c r="BC27" s="56">
        <f>BC7*Annual!$O46/100</f>
        <v>1149.7300428869521</v>
      </c>
      <c r="BD27" s="56">
        <f>BD7*Annual!$O46/100</f>
        <v>1156.1149982542622</v>
      </c>
      <c r="BE27" s="56">
        <f>BE7*Annual!$O46/100</f>
        <v>1083.0794035400404</v>
      </c>
      <c r="BF27" s="56">
        <f>BF7*Annual!P46/100</f>
        <v>1253.4935390591845</v>
      </c>
      <c r="BG27" s="56">
        <f>BG7*Annual!P46/100</f>
        <v>1268.3124934981599</v>
      </c>
      <c r="BH27" s="56">
        <f>BH7*Annual!P46/100</f>
        <v>1253.3130516221784</v>
      </c>
      <c r="BI27" s="56">
        <f>BI7*Annual!P46/100</f>
        <v>1142.4282550455944</v>
      </c>
      <c r="BJ27" s="56">
        <f>BJ7*Annual!Q46/100</f>
        <v>1348.6903433620714</v>
      </c>
      <c r="BK27" s="56">
        <f>BK7*Annual!Q46/100</f>
        <v>1373.2610783462453</v>
      </c>
      <c r="BL27" s="56">
        <f>BL7*Annual!Q46/100</f>
        <v>1336.2699718316101</v>
      </c>
      <c r="BM27" s="56">
        <f>BM7*Annual!Q46/100</f>
        <v>1205.3160546082656</v>
      </c>
      <c r="BN27" s="56">
        <f>BN7*Annual!$R46/100</f>
        <v>1485.3122698497491</v>
      </c>
      <c r="BO27" s="56">
        <f>BO7*Annual!$R46/100</f>
        <v>1535.9379965792018</v>
      </c>
      <c r="BP27" s="56">
        <f>BP7*Annual!$R46/100</f>
        <v>1485.3122698497491</v>
      </c>
      <c r="BQ27" s="56">
        <f>BQ7*Annual!$R46/100</f>
        <v>1341.8727107829661</v>
      </c>
      <c r="BR27" s="56">
        <f>BR7*Annual!$S46/100</f>
        <v>1463.772896562097</v>
      </c>
      <c r="BS27" s="56">
        <f>BS7*Annual!$S46/100</f>
        <v>1503.905980795367</v>
      </c>
      <c r="BT27" s="56">
        <f>BT7*Annual!$S46/100</f>
        <v>1482.483591238419</v>
      </c>
      <c r="BU27" s="56">
        <f>BU7*Annual!$S46/100</f>
        <v>1360.7284910982964</v>
      </c>
      <c r="BV27" s="56">
        <f>BV7*Annual!$T46/100</f>
        <v>1553.4826574999418</v>
      </c>
      <c r="BW27" s="56">
        <f>BW7*Annual!$T46/100</f>
        <v>1653.6457171103559</v>
      </c>
      <c r="BX27" s="56">
        <f>BX7*Annual!$T46/100</f>
        <v>1619.2573097236743</v>
      </c>
      <c r="BY27" s="56">
        <f>BY7*Annual!$T46/100</f>
        <v>1481.1578324406507</v>
      </c>
      <c r="BZ27" s="56">
        <f>BZ7*Annual!$U46/100</f>
        <v>1690.7158841751918</v>
      </c>
      <c r="CA27" s="56">
        <f>CA7*Annual!$U46/100</f>
        <v>1825.2388948914481</v>
      </c>
      <c r="CB27" s="56">
        <f>CB7*Annual!$U46/100</f>
        <v>1782.7723640136078</v>
      </c>
      <c r="CC27" s="56">
        <f>CC7*Annual!$U46/100</f>
        <v>1621.6735242963798</v>
      </c>
      <c r="CD27" s="56">
        <f>CD7*Annual!$V46/100</f>
        <v>1793.77491636987</v>
      </c>
      <c r="CE27" s="56">
        <f>CE7*Annual!$V46/100</f>
        <v>1927.4093640174337</v>
      </c>
      <c r="CF27" s="56">
        <f>CF7*Annual!$V46/100</f>
        <v>1898.871412158406</v>
      </c>
      <c r="CG27" s="56">
        <f>CG7*Annual!$V46/100</f>
        <v>1733.1317686694351</v>
      </c>
      <c r="CH27" s="56">
        <f>CH7*Annual!$W46/100</f>
        <v>1898.4188230497009</v>
      </c>
      <c r="CI27" s="56">
        <f>CI7*Annual!$W46/100</f>
        <v>2048.0546803462585</v>
      </c>
      <c r="CJ27" s="56">
        <f>CJ7*Annual!$W46/100</f>
        <v>2012.2302577890719</v>
      </c>
      <c r="CK27" s="56">
        <f>CK7*Annual!$W46/100</f>
        <v>1839.1707395897379</v>
      </c>
    </row>
    <row r="28" spans="1:89">
      <c r="A28" s="57" t="s">
        <v>2</v>
      </c>
      <c r="B28" s="58">
        <f>B8*Annual!$B47/100</f>
        <v>158.4786666939691</v>
      </c>
      <c r="C28" s="184">
        <f>C8*Annual!$B47/100</f>
        <v>161.35627634890506</v>
      </c>
      <c r="D28" s="184">
        <f>D8*Annual!$B47/100</f>
        <v>173.09742336432109</v>
      </c>
      <c r="E28" s="184">
        <f>E8*Annual!$B47/100</f>
        <v>184.93408659450574</v>
      </c>
      <c r="F28" s="184">
        <f>F8*Annual!$C47/100</f>
        <v>182.94005330474215</v>
      </c>
      <c r="G28" s="184">
        <f>G8*Annual!$C47/100</f>
        <v>179.19128172062858</v>
      </c>
      <c r="H28" s="184">
        <f>H8*Annual!$C47/100</f>
        <v>187.51355463736073</v>
      </c>
      <c r="I28" s="184">
        <f>I8*Annual!$C47/100</f>
        <v>198.94730796890707</v>
      </c>
      <c r="J28" s="184">
        <f>J8*Annual!$D47/100</f>
        <v>199.91191063865307</v>
      </c>
      <c r="K28" s="184">
        <f>K8*Annual!$D47/100</f>
        <v>195.81202691298677</v>
      </c>
      <c r="L28" s="184">
        <f>L8*Annual!$D47/100</f>
        <v>206.95524329308148</v>
      </c>
      <c r="M28" s="184">
        <f>M8*Annual!$D47/100</f>
        <v>219.47775879768218</v>
      </c>
      <c r="N28" s="184">
        <f>N8*Annual!$E47/100</f>
        <v>214.32621549734816</v>
      </c>
      <c r="O28" s="184">
        <f>O8*Annual!$E47/100</f>
        <v>208.76988429710579</v>
      </c>
      <c r="P28" s="184">
        <f>P8*Annual!$E47/100</f>
        <v>215.36339732139339</v>
      </c>
      <c r="Q28" s="184">
        <f>Q8*Annual!$E47/100</f>
        <v>231.88422209011398</v>
      </c>
      <c r="R28" s="184">
        <f>R8*Annual!$F47/100</f>
        <v>215.62893826070879</v>
      </c>
      <c r="S28" s="184">
        <f>S8*Annual!$F47/100</f>
        <v>221.93840564994579</v>
      </c>
      <c r="T28" s="184">
        <f>T8*Annual!$F47/100</f>
        <v>234.40319463989869</v>
      </c>
      <c r="U28" s="184">
        <f>U8*Annual!$F47/100</f>
        <v>239.59160174898253</v>
      </c>
      <c r="V28" s="184">
        <f>V8*Annual!$G47/100</f>
        <v>240.83704194458858</v>
      </c>
      <c r="W28" s="59">
        <f>W8*Annual!$G47/100</f>
        <v>240.34326055181609</v>
      </c>
      <c r="X28" s="59">
        <f>X8*Annual!$G47/100</f>
        <v>249.41407745392084</v>
      </c>
      <c r="Y28" s="59">
        <f>Y8*Annual!$G47/100</f>
        <v>262.52124972683816</v>
      </c>
      <c r="Z28" s="59">
        <f>Z8*Annual!H47/100</f>
        <v>265.88970756113127</v>
      </c>
      <c r="AA28" s="59">
        <f>AA8*Annual!H47/100</f>
        <v>266.17339890022026</v>
      </c>
      <c r="AB28" s="59">
        <f>AB8*Annual!H47/100</f>
        <v>279.61327608955992</v>
      </c>
      <c r="AC28" s="59">
        <f>AC8*Annual!H47/100</f>
        <v>297.6276761217091</v>
      </c>
      <c r="AD28" s="59">
        <f>AD8*Annual!$I47/100</f>
        <v>290.3807651787028</v>
      </c>
      <c r="AE28" s="59">
        <f>AE8*Annual!$I47/100</f>
        <v>290.32825825955769</v>
      </c>
      <c r="AF28" s="59">
        <f>AF8*Annual!$I47/100</f>
        <v>310.79895580358823</v>
      </c>
      <c r="AG28" s="59">
        <f>AG8*Annual!$I47/100</f>
        <v>328.15879341133632</v>
      </c>
      <c r="AH28" s="59">
        <f>AH8*Annual!$J47/100</f>
        <v>321.69625652106157</v>
      </c>
      <c r="AI28" s="59">
        <f>AI8*Annual!$J47/100</f>
        <v>307.66179351673514</v>
      </c>
      <c r="AJ28" s="59">
        <f>AJ8*Annual!$J47/100</f>
        <v>323.92420337397425</v>
      </c>
      <c r="AK28" s="59">
        <f>AK8*Annual!$J47/100</f>
        <v>337.35557698260413</v>
      </c>
      <c r="AL28" s="59">
        <f>AL8*Annual!$K47/100</f>
        <v>340.32318644994683</v>
      </c>
      <c r="AM28" s="59">
        <f>AM8*Annual!$K47/100</f>
        <v>342.01597825470367</v>
      </c>
      <c r="AN28" s="59">
        <f>AN8*Annual!$K47/100</f>
        <v>350.71404678340105</v>
      </c>
      <c r="AO28" s="59">
        <f>AO8*Annual!$K47/100</f>
        <v>366.42999793245758</v>
      </c>
      <c r="AP28" s="59">
        <f>AP8*Annual!$L47/100</f>
        <v>330.82737416151963</v>
      </c>
      <c r="AQ28" s="59">
        <f>AQ8*Annual!$L47/100</f>
        <v>332.59025315118811</v>
      </c>
      <c r="AR28" s="59">
        <f>AR8*Annual!$L47/100</f>
        <v>361.61176841335958</v>
      </c>
      <c r="AS28" s="59">
        <f>AS8*Annual!$L47/100</f>
        <v>380.01847891977201</v>
      </c>
      <c r="AT28" s="59">
        <f>AT8*Annual!$M47/100</f>
        <v>377.34525924492436</v>
      </c>
      <c r="AU28" s="59">
        <f>AU8*Annual!$M47/100</f>
        <v>380.02731573406584</v>
      </c>
      <c r="AV28" s="59">
        <f>AV8*Annual!$M47/100</f>
        <v>410.68561048115089</v>
      </c>
      <c r="AW28" s="59">
        <f>AW8*Annual!$M47/100</f>
        <v>441.61082405155912</v>
      </c>
      <c r="AX28" s="59">
        <f>AX8*Annual!$N47/100</f>
        <v>454.75258627962597</v>
      </c>
      <c r="AY28" s="59">
        <f>AY8*Annual!$N47/100</f>
        <v>464.12468138126059</v>
      </c>
      <c r="AZ28" s="59">
        <f>AZ8*Annual!$N47/100</f>
        <v>496.46327978303202</v>
      </c>
      <c r="BA28" s="59">
        <f>BA8*Annual!$N47/100</f>
        <v>536.17540683781056</v>
      </c>
      <c r="BB28" s="59">
        <f>BB8*Annual!$O47/100</f>
        <v>537.89203689136809</v>
      </c>
      <c r="BC28" s="59">
        <f>BC8*Annual!$O47/100</f>
        <v>553.91212448685246</v>
      </c>
      <c r="BD28" s="59">
        <f>BD8*Annual!$O47/100</f>
        <v>588.57443885313103</v>
      </c>
      <c r="BE28" s="59">
        <f>BE8*Annual!$O47/100</f>
        <v>625.42632580511804</v>
      </c>
      <c r="BF28" s="184">
        <f>BF8*Annual!P47/100</f>
        <v>618.15636037219383</v>
      </c>
      <c r="BG28" s="59">
        <f>BG8*Annual!P47/100</f>
        <v>616.77081388702425</v>
      </c>
      <c r="BH28" s="59">
        <f>BH8*Annual!P47/100</f>
        <v>653.87749235824992</v>
      </c>
      <c r="BI28" s="59">
        <f>BI8*Annual!P47/100</f>
        <v>676.73033888112241</v>
      </c>
      <c r="BJ28" s="59">
        <f>BJ8*Annual!Q47/100</f>
        <v>706.00777240351954</v>
      </c>
      <c r="BK28" s="59">
        <f>BK8*Annual!Q47/100</f>
        <v>720.28347423963464</v>
      </c>
      <c r="BL28" s="59">
        <f>BL8*Annual!Q47/100</f>
        <v>782.5020294575703</v>
      </c>
      <c r="BM28" s="59">
        <f>BM8*Annual!Q47/100</f>
        <v>777.66280849617533</v>
      </c>
      <c r="BN28" s="184">
        <f>BN8*Annual!$W47/100</f>
        <v>779.95341138043409</v>
      </c>
      <c r="BO28" s="184">
        <f>BO8*Annual!$W47/100</f>
        <v>801.99119748688395</v>
      </c>
      <c r="BP28" s="184">
        <f>BP8*Annual!$W47/100</f>
        <v>839.03924038410435</v>
      </c>
      <c r="BQ28" s="56">
        <f>BQ8*Annual!$W47/100</f>
        <v>904.43620008389405</v>
      </c>
      <c r="BR28" s="56">
        <f>BR8*Annual!$S47/100</f>
        <v>875.15158738896935</v>
      </c>
      <c r="BS28" s="56">
        <f>BS8*Annual!$S47/100</f>
        <v>907.45731017683738</v>
      </c>
      <c r="BT28" s="56">
        <f>BT8*Annual!$S47/100</f>
        <v>924.19969205960103</v>
      </c>
      <c r="BU28" s="56">
        <f>BU8*Annual!$S47/100</f>
        <v>991.87664417725148</v>
      </c>
      <c r="BV28" s="56">
        <f>BV8*Annual!$T47/100</f>
        <v>962.10910769751968</v>
      </c>
      <c r="BW28" s="56">
        <f>BW8*Annual!$T47/100</f>
        <v>1001.6872937923566</v>
      </c>
      <c r="BX28" s="56">
        <f>BX8*Annual!$T47/100</f>
        <v>1008.8710056520358</v>
      </c>
      <c r="BY28" s="56">
        <f>BY8*Annual!$T47/100</f>
        <v>1073.5244123891496</v>
      </c>
      <c r="BZ28" s="56">
        <f>BZ8*Annual!$U47/100</f>
        <v>923.58287420567854</v>
      </c>
      <c r="CA28" s="56">
        <f>CA8*Annual!$U47/100</f>
        <v>963.53792411710151</v>
      </c>
      <c r="CB28" s="56">
        <f>CB8*Annual!$U47/100</f>
        <v>1110.7639661441544</v>
      </c>
      <c r="CC28" s="56">
        <f>CC8*Annual!$U47/100</f>
        <v>1174.4476310836865</v>
      </c>
      <c r="CD28" s="56">
        <f>CD8*Annual!$V47/100</f>
        <v>1023.3758841612928</v>
      </c>
      <c r="CE28" s="56">
        <f>CE8*Annual!$V47/100</f>
        <v>1053.1352908057352</v>
      </c>
      <c r="CF28" s="56">
        <f>CF8*Annual!$V47/100</f>
        <v>1187.9218817245505</v>
      </c>
      <c r="CG28" s="56">
        <f>CG8*Annual!$V47/100</f>
        <v>1252.3494631197352</v>
      </c>
      <c r="CH28" s="56">
        <f>CH8*Annual!$W47/100</f>
        <v>1082.8194563542124</v>
      </c>
      <c r="CI28" s="56">
        <f>CI8*Annual!$W47/100</f>
        <v>1117.3430469729851</v>
      </c>
      <c r="CJ28" s="56">
        <f>CJ8*Annual!$W47/100</f>
        <v>1263.5907080230627</v>
      </c>
      <c r="CK28" s="56">
        <f>CK8*Annual!$W47/100</f>
        <v>1339.3242763764968</v>
      </c>
    </row>
    <row r="29" spans="1:89">
      <c r="A29" s="53" t="s">
        <v>3</v>
      </c>
      <c r="B29" s="38">
        <f t="shared" ref="B29:V29" si="39">SUM(B30:B32)</f>
        <v>3501.3674658281693</v>
      </c>
      <c r="C29" s="39">
        <f t="shared" si="39"/>
        <v>3547.7184415418897</v>
      </c>
      <c r="D29" s="39">
        <f t="shared" si="39"/>
        <v>3744.1878809214236</v>
      </c>
      <c r="E29" s="39">
        <f t="shared" si="39"/>
        <v>4252.292205891591</v>
      </c>
      <c r="F29" s="39">
        <f t="shared" si="39"/>
        <v>3794.2121489526016</v>
      </c>
      <c r="G29" s="39">
        <f t="shared" si="39"/>
        <v>3800.6133076333035</v>
      </c>
      <c r="H29" s="39">
        <f t="shared" si="39"/>
        <v>4011.8377335762125</v>
      </c>
      <c r="I29" s="39">
        <f t="shared" si="39"/>
        <v>4393.9481536017647</v>
      </c>
      <c r="J29" s="39">
        <f t="shared" si="39"/>
        <v>3992.590567492507</v>
      </c>
      <c r="K29" s="39">
        <f t="shared" si="39"/>
        <v>4104.0786736301334</v>
      </c>
      <c r="L29" s="39">
        <f t="shared" si="39"/>
        <v>4267.8856772746049</v>
      </c>
      <c r="M29" s="39">
        <f t="shared" si="39"/>
        <v>4714.6779685668789</v>
      </c>
      <c r="N29" s="39">
        <f t="shared" si="39"/>
        <v>4351.7274452882048</v>
      </c>
      <c r="O29" s="39">
        <f t="shared" si="39"/>
        <v>4499.198279987364</v>
      </c>
      <c r="P29" s="39">
        <f t="shared" si="39"/>
        <v>4649.1202146978203</v>
      </c>
      <c r="Q29" s="39">
        <f t="shared" si="39"/>
        <v>5203.6006931115307</v>
      </c>
      <c r="R29" s="39">
        <f t="shared" si="39"/>
        <v>4630.6033486932683</v>
      </c>
      <c r="S29" s="39">
        <f t="shared" si="39"/>
        <v>4724.412197875954</v>
      </c>
      <c r="T29" s="39">
        <f t="shared" si="39"/>
        <v>4835.5600517891971</v>
      </c>
      <c r="U29" s="39">
        <f t="shared" si="39"/>
        <v>5475.733420576038</v>
      </c>
      <c r="V29" s="39">
        <f t="shared" si="39"/>
        <v>4998.1359182963479</v>
      </c>
      <c r="W29" s="39">
        <f t="shared" ref="W29:BH29" si="40">SUM(W30:W32)</f>
        <v>5160.5962123809304</v>
      </c>
      <c r="X29" s="39">
        <f t="shared" si="40"/>
        <v>5319.4004438426591</v>
      </c>
      <c r="Y29" s="39">
        <f t="shared" si="40"/>
        <v>5929.2960801645386</v>
      </c>
      <c r="Z29" s="39">
        <f t="shared" si="40"/>
        <v>5473.6314373559781</v>
      </c>
      <c r="AA29" s="39">
        <f t="shared" si="40"/>
        <v>5582.5952281625232</v>
      </c>
      <c r="AB29" s="39">
        <f t="shared" si="40"/>
        <v>5724.7446999860495</v>
      </c>
      <c r="AC29" s="39">
        <f t="shared" si="40"/>
        <v>6407.5264400016285</v>
      </c>
      <c r="AD29" s="39">
        <f t="shared" si="40"/>
        <v>5813.6349809784742</v>
      </c>
      <c r="AE29" s="39">
        <f t="shared" si="40"/>
        <v>6091.5602781182788</v>
      </c>
      <c r="AF29" s="39">
        <f t="shared" si="40"/>
        <v>6257.8034398130048</v>
      </c>
      <c r="AG29" s="39">
        <f t="shared" si="40"/>
        <v>6962.564973179773</v>
      </c>
      <c r="AH29" s="39">
        <f t="shared" si="40"/>
        <v>6292.1568992735029</v>
      </c>
      <c r="AI29" s="39">
        <f t="shared" si="40"/>
        <v>6453.4102534251779</v>
      </c>
      <c r="AJ29" s="39">
        <f t="shared" si="40"/>
        <v>6559.9793798291948</v>
      </c>
      <c r="AK29" s="39">
        <f t="shared" si="40"/>
        <v>7349.7841433531557</v>
      </c>
      <c r="AL29" s="39">
        <f t="shared" si="40"/>
        <v>6696.3194387101375</v>
      </c>
      <c r="AM29" s="39">
        <f t="shared" si="40"/>
        <v>6976.0599097620852</v>
      </c>
      <c r="AN29" s="39">
        <f t="shared" si="40"/>
        <v>7080.6526616630272</v>
      </c>
      <c r="AO29" s="39">
        <f t="shared" si="40"/>
        <v>7913.8683811527235</v>
      </c>
      <c r="AP29" s="39">
        <f t="shared" si="40"/>
        <v>7278.7891382387406</v>
      </c>
      <c r="AQ29" s="39">
        <f t="shared" si="40"/>
        <v>7546.037957546906</v>
      </c>
      <c r="AR29" s="39">
        <f t="shared" si="40"/>
        <v>7676.1504235268931</v>
      </c>
      <c r="AS29" s="39">
        <f t="shared" si="40"/>
        <v>8682.9463411206034</v>
      </c>
      <c r="AT29" s="39">
        <f t="shared" si="40"/>
        <v>7954.4766801894211</v>
      </c>
      <c r="AU29" s="39">
        <f t="shared" si="40"/>
        <v>8390.204791150567</v>
      </c>
      <c r="AV29" s="39">
        <f t="shared" si="40"/>
        <v>8538.4412060698414</v>
      </c>
      <c r="AW29" s="39">
        <f t="shared" si="40"/>
        <v>9766.1968441662666</v>
      </c>
      <c r="AX29" s="39">
        <f t="shared" si="40"/>
        <v>9125.67827751816</v>
      </c>
      <c r="AY29" s="39">
        <f t="shared" si="40"/>
        <v>9803.7315748588062</v>
      </c>
      <c r="AZ29" s="39">
        <f t="shared" si="40"/>
        <v>10091.346511757474</v>
      </c>
      <c r="BA29" s="39">
        <f t="shared" si="40"/>
        <v>11642.663551572243</v>
      </c>
      <c r="BB29" s="39">
        <f t="shared" si="40"/>
        <v>10472.978801989922</v>
      </c>
      <c r="BC29" s="39">
        <f t="shared" si="40"/>
        <v>11277.153905808736</v>
      </c>
      <c r="BD29" s="39">
        <f t="shared" si="40"/>
        <v>11724.240852517418</v>
      </c>
      <c r="BE29" s="39">
        <f t="shared" si="40"/>
        <v>13265.353574709105</v>
      </c>
      <c r="BF29" s="39">
        <f t="shared" si="40"/>
        <v>11161.487376075989</v>
      </c>
      <c r="BG29" s="39">
        <f t="shared" si="40"/>
        <v>11713.331101034681</v>
      </c>
      <c r="BH29" s="39">
        <f t="shared" si="40"/>
        <v>12502.67335265206</v>
      </c>
      <c r="BI29" s="39">
        <f t="shared" ref="BI29:BN29" si="41">SUM(BI30:BI32)</f>
        <v>14288.657330808395</v>
      </c>
      <c r="BJ29" s="39">
        <f t="shared" si="41"/>
        <v>12402.6901298346</v>
      </c>
      <c r="BK29" s="39">
        <f t="shared" si="41"/>
        <v>13174.910098652836</v>
      </c>
      <c r="BL29" s="39">
        <f t="shared" si="41"/>
        <v>13587.087285831527</v>
      </c>
      <c r="BM29" s="39">
        <f t="shared" si="41"/>
        <v>15763.052624074384</v>
      </c>
      <c r="BN29" s="39">
        <f t="shared" si="41"/>
        <v>13522.495985515219</v>
      </c>
      <c r="BO29" s="39">
        <f>SUM(BO30:BO32)</f>
        <v>14061.387429506965</v>
      </c>
      <c r="BP29" s="39">
        <f>SUM(BP30:BP32)</f>
        <v>14456.789193222809</v>
      </c>
      <c r="BQ29" s="183">
        <f>SUM(BQ30:BQ32)</f>
        <v>16770.97235777686</v>
      </c>
      <c r="BR29" s="183">
        <f>SUM(BR30:BR32)</f>
        <v>14634.012392574406</v>
      </c>
      <c r="BS29" s="183">
        <f t="shared" ref="BS29:BY29" si="42">SUM(BS30:BS32)</f>
        <v>15326.533995276572</v>
      </c>
      <c r="BT29" s="183">
        <f t="shared" si="42"/>
        <v>15744.862929094648</v>
      </c>
      <c r="BU29" s="183">
        <f t="shared" si="42"/>
        <v>18261.406371231453</v>
      </c>
      <c r="BV29" s="183">
        <f t="shared" si="42"/>
        <v>16129.463064315514</v>
      </c>
      <c r="BW29" s="183">
        <f t="shared" si="42"/>
        <v>17176.385856249271</v>
      </c>
      <c r="BX29" s="183">
        <f>SUM(BX30:BX32)</f>
        <v>17419.063354161008</v>
      </c>
      <c r="BY29" s="183">
        <f t="shared" si="42"/>
        <v>20018.906141324431</v>
      </c>
      <c r="BZ29" s="183">
        <f t="shared" ref="BZ29:CK29" si="43">SUM(BZ30:BZ32)</f>
        <v>17532.901373786939</v>
      </c>
      <c r="CA29" s="183">
        <f t="shared" si="43"/>
        <v>18698.828308860924</v>
      </c>
      <c r="CB29" s="183">
        <f t="shared" si="43"/>
        <v>18861.181952325547</v>
      </c>
      <c r="CC29" s="183">
        <f t="shared" si="43"/>
        <v>21880.84816472638</v>
      </c>
      <c r="CD29" s="183">
        <f t="shared" si="43"/>
        <v>18811.270327178412</v>
      </c>
      <c r="CE29" s="183">
        <f t="shared" si="43"/>
        <v>20174.423697871916</v>
      </c>
      <c r="CF29" s="183">
        <f t="shared" si="43"/>
        <v>20325.719710868205</v>
      </c>
      <c r="CG29" s="183">
        <f t="shared" si="43"/>
        <v>23429.828200229818</v>
      </c>
      <c r="CH29" s="183">
        <f t="shared" si="43"/>
        <v>20363.219671900672</v>
      </c>
      <c r="CI29" s="183">
        <f t="shared" si="43"/>
        <v>21885.692496217052</v>
      </c>
      <c r="CJ29" s="183">
        <f t="shared" si="43"/>
        <v>22272.42305866682</v>
      </c>
      <c r="CK29" s="183">
        <f t="shared" si="43"/>
        <v>25245.691354656548</v>
      </c>
    </row>
    <row r="30" spans="1:89">
      <c r="A30" s="54" t="s">
        <v>4</v>
      </c>
      <c r="B30" s="55">
        <f>B10*Annual!$B49/100</f>
        <v>2714.533947969227</v>
      </c>
      <c r="C30" s="56">
        <f>C10*Annual!$B49/100</f>
        <v>2721.5667408606237</v>
      </c>
      <c r="D30" s="56">
        <f>D10*Annual!$B49/100</f>
        <v>2907.2903903114225</v>
      </c>
      <c r="E30" s="56">
        <f>E10*Annual!$B49/100</f>
        <v>3340.1629297138757</v>
      </c>
      <c r="F30" s="56">
        <f>F10*Annual!$C49/100</f>
        <v>2962.7597801032452</v>
      </c>
      <c r="G30" s="56">
        <f>G10*Annual!$C49/100</f>
        <v>2935.2999135654113</v>
      </c>
      <c r="H30" s="56">
        <f>H10*Annual!$C49/100</f>
        <v>3119.7978377187046</v>
      </c>
      <c r="I30" s="56">
        <f>I10*Annual!$C49/100</f>
        <v>3428.4359446103099</v>
      </c>
      <c r="J30" s="56">
        <f>J10*Annual!$D49/100</f>
        <v>3094.0921031558864</v>
      </c>
      <c r="K30" s="56">
        <f>K10*Annual!$D49/100</f>
        <v>3148.8562638489298</v>
      </c>
      <c r="L30" s="56">
        <f>L10*Annual!$D49/100</f>
        <v>3288.2559456130398</v>
      </c>
      <c r="M30" s="56">
        <f>M10*Annual!$D49/100</f>
        <v>3647.9589845650994</v>
      </c>
      <c r="N30" s="56">
        <f>N10*Annual!$E49/100</f>
        <v>3483.2963209100085</v>
      </c>
      <c r="O30" s="56">
        <f>O10*Annual!$E49/100</f>
        <v>3574.3358445928361</v>
      </c>
      <c r="P30" s="56">
        <f>P10*Annual!$E49/100</f>
        <v>3699.5151896567236</v>
      </c>
      <c r="Q30" s="56">
        <f>Q10*Annual!$E49/100</f>
        <v>4171.2654487404661</v>
      </c>
      <c r="R30" s="56">
        <f>R10*Annual!$F49/100</f>
        <v>3716.3417069898196</v>
      </c>
      <c r="S30" s="56">
        <f>S10*Annual!$F49/100</f>
        <v>3798.099969941095</v>
      </c>
      <c r="T30" s="56">
        <f>T10*Annual!$F49/100</f>
        <v>3897.4226678998057</v>
      </c>
      <c r="U30" s="56">
        <f>U10*Annual!$F49/100</f>
        <v>4413.2733960348351</v>
      </c>
      <c r="V30" s="56">
        <f>V10*Annual!$G49/100</f>
        <v>4062.2552817130263</v>
      </c>
      <c r="W30" s="56">
        <f>W10*Annual!$G49/100</f>
        <v>4209.3242601044985</v>
      </c>
      <c r="X30" s="56">
        <f>X10*Annual!$G49/100</f>
        <v>4328.4501326015916</v>
      </c>
      <c r="Y30" s="56">
        <f>Y10*Annual!$G49/100</f>
        <v>4836.8886007549672</v>
      </c>
      <c r="Z30" s="56">
        <f>Z10*Annual!H49/100</f>
        <v>4380.3940839980169</v>
      </c>
      <c r="AA30" s="56">
        <f>AA10*Annual!H49/100</f>
        <v>4480.3657581318621</v>
      </c>
      <c r="AB30" s="56">
        <f>AB10*Annual!H49/100</f>
        <v>4583.8584472037564</v>
      </c>
      <c r="AC30" s="56">
        <f>AC10*Annual!H49/100</f>
        <v>5151.3706048969025</v>
      </c>
      <c r="AD30" s="56">
        <f>AD10*Annual!$I49/100</f>
        <v>4835.3771785407453</v>
      </c>
      <c r="AE30" s="56">
        <f>AE10*Annual!$I49/100</f>
        <v>5067.8300434798375</v>
      </c>
      <c r="AF30" s="56">
        <f>AF10*Annual!$I49/100</f>
        <v>5199.2809847585149</v>
      </c>
      <c r="AG30" s="56">
        <f>AG10*Annual!$I49/100</f>
        <v>5771.5087948968367</v>
      </c>
      <c r="AH30" s="56">
        <f>AH10*Annual!$J49/100</f>
        <v>5219.0577661416346</v>
      </c>
      <c r="AI30" s="56">
        <f>AI10*Annual!$J49/100</f>
        <v>5330.4337313525957</v>
      </c>
      <c r="AJ30" s="56">
        <f>AJ10*Annual!$J49/100</f>
        <v>5397.5893046621768</v>
      </c>
      <c r="AK30" s="56">
        <f>AK10*Annual!$J49/100</f>
        <v>6044.1061852680978</v>
      </c>
      <c r="AL30" s="56">
        <f>AL10*Annual!$K49/100</f>
        <v>5541.1314851785755</v>
      </c>
      <c r="AM30" s="56">
        <f>AM10*Annual!$K49/100</f>
        <v>5733.3520153993377</v>
      </c>
      <c r="AN30" s="56">
        <f>AN10*Annual!$K49/100</f>
        <v>5802.093841444087</v>
      </c>
      <c r="AO30" s="56">
        <f>AO10*Annual!$K49/100</f>
        <v>6463.7208426806374</v>
      </c>
      <c r="AP30" s="56">
        <f>AP10*Annual!$L49/100</f>
        <v>5996.4153276174011</v>
      </c>
      <c r="AQ30" s="56">
        <f>AQ10*Annual!$L49/100</f>
        <v>6105.8263208707758</v>
      </c>
      <c r="AR30" s="56">
        <f>AR10*Annual!$L49/100</f>
        <v>6199.8199310675091</v>
      </c>
      <c r="AS30" s="56">
        <f>AS10*Annual!$L49/100</f>
        <v>7002.019730754404</v>
      </c>
      <c r="AT30" s="56">
        <f>AT10*Annual!$M49/100</f>
        <v>6472.6256261088956</v>
      </c>
      <c r="AU30" s="56">
        <f>AU10*Annual!$M49/100</f>
        <v>6743.8991179363766</v>
      </c>
      <c r="AV30" s="56">
        <f>AV10*Annual!$M49/100</f>
        <v>6854.7556339094963</v>
      </c>
      <c r="AW30" s="56">
        <f>AW10*Annual!$M49/100</f>
        <v>7886.5094410420788</v>
      </c>
      <c r="AX30" s="56">
        <f>AX10*Annual!$N49/100</f>
        <v>7341.3460099374524</v>
      </c>
      <c r="AY30" s="56">
        <f>AY10*Annual!$N49/100</f>
        <v>7686.6672959222178</v>
      </c>
      <c r="AZ30" s="56">
        <f>AZ10*Annual!$N49/100</f>
        <v>7902.2208047921467</v>
      </c>
      <c r="BA30" s="56">
        <f>BA10*Annual!$N49/100</f>
        <v>9178.4437166848038</v>
      </c>
      <c r="BB30" s="56">
        <f>BB10*Annual!$O49/100</f>
        <v>8417.7555115263749</v>
      </c>
      <c r="BC30" s="56">
        <f>BC10*Annual!$O49/100</f>
        <v>8827.9766882769691</v>
      </c>
      <c r="BD30" s="56">
        <f>BD10*Annual!$O49/100</f>
        <v>9152.4607097756525</v>
      </c>
      <c r="BE30" s="56">
        <f>BE10*Annual!$O49/100</f>
        <v>10438.761488940245</v>
      </c>
      <c r="BF30" s="56">
        <f>BF10*Annual!P49/100</f>
        <v>8855.4417694191816</v>
      </c>
      <c r="BG30" s="56">
        <f>BG10*Annual!P49/100</f>
        <v>9030.3595330850603</v>
      </c>
      <c r="BH30" s="56">
        <f>BH10*Annual!P49/100</f>
        <v>9642.3978894066859</v>
      </c>
      <c r="BI30" s="56">
        <f>BI10*Annual!P49/100</f>
        <v>11050.353294515337</v>
      </c>
      <c r="BJ30" s="56">
        <f>BJ10*Annual!Q49/100</f>
        <v>9890.0398580725505</v>
      </c>
      <c r="BK30" s="56">
        <f>BK10*Annual!Q49/100</f>
        <v>10223.320309373736</v>
      </c>
      <c r="BL30" s="56">
        <f>BL10*Annual!Q49/100</f>
        <v>10564.132522286243</v>
      </c>
      <c r="BM30" s="56">
        <f>BM10*Annual!Q49/100</f>
        <v>12353.971982977788</v>
      </c>
      <c r="BN30" s="56">
        <f>BN10*Annual!$R49/100</f>
        <v>10686.267710054037</v>
      </c>
      <c r="BO30" s="56">
        <f>BO10*Annual!$R49/100</f>
        <v>10843.603068760252</v>
      </c>
      <c r="BP30" s="56">
        <f>BP10*Annual!$R49/100</f>
        <v>11066.129173703306</v>
      </c>
      <c r="BQ30" s="56">
        <f>BQ10*Annual!$R49/100</f>
        <v>12998.658699166504</v>
      </c>
      <c r="BR30" s="56">
        <f>BR10*Annual!$S49/100</f>
        <v>11509.937620158606</v>
      </c>
      <c r="BS30" s="56">
        <f>BS10*Annual!$S49/100</f>
        <v>11704.381956357778</v>
      </c>
      <c r="BT30" s="56">
        <f>BT10*Annual!$S49/100</f>
        <v>12011.366422833002</v>
      </c>
      <c r="BU30" s="56">
        <f>BU10*Annual!$S49/100</f>
        <v>14100.236285345673</v>
      </c>
      <c r="BV30" s="56">
        <f>BV10*Annual!$T49/100</f>
        <v>12605.491694662867</v>
      </c>
      <c r="BW30" s="56">
        <f>BW10*Annual!$T49/100</f>
        <v>13096.067800872517</v>
      </c>
      <c r="BX30" s="56">
        <f>BX10*Annual!$T49/100</f>
        <v>13343.128015856979</v>
      </c>
      <c r="BY30" s="56">
        <f>BY10*Annual!$T49/100</f>
        <v>15424.271531447603</v>
      </c>
      <c r="BZ30" s="56">
        <f>BZ10*Annual!$U49/100</f>
        <v>13706.258048254331</v>
      </c>
      <c r="CA30" s="56">
        <f>CA10*Annual!$U49/100</f>
        <v>14275.840061245937</v>
      </c>
      <c r="CB30" s="56">
        <f>CB10*Annual!$U49/100</f>
        <v>14436.849696555175</v>
      </c>
      <c r="CC30" s="56">
        <f>CC10*Annual!$U49/100</f>
        <v>16881.818549832595</v>
      </c>
      <c r="CD30" s="56">
        <f>CD10*Annual!$V49/100</f>
        <v>14672.567290042389</v>
      </c>
      <c r="CE30" s="56">
        <f>CE10*Annual!$V49/100</f>
        <v>15363.897827800311</v>
      </c>
      <c r="CF30" s="56">
        <f>CF10*Annual!$V49/100</f>
        <v>15538.973686894453</v>
      </c>
      <c r="CG30" s="56">
        <f>CG10*Annual!$V49/100</f>
        <v>18052.846004543011</v>
      </c>
      <c r="CH30" s="56">
        <f>CH10*Annual!$W49/100</f>
        <v>15906.813392327082</v>
      </c>
      <c r="CI30" s="56">
        <f>CI10*Annual!$W49/100</f>
        <v>16736.038978614401</v>
      </c>
      <c r="CJ30" s="56">
        <f>CJ10*Annual!$W49/100</f>
        <v>17117.152978252117</v>
      </c>
      <c r="CK30" s="56">
        <f>CK10*Annual!$W49/100</f>
        <v>19412.603015500528</v>
      </c>
    </row>
    <row r="31" spans="1:89">
      <c r="A31" s="54" t="s">
        <v>5</v>
      </c>
      <c r="B31" s="55">
        <f>B11*Annual!$B50/100</f>
        <v>169.52313615173284</v>
      </c>
      <c r="C31" s="56">
        <f>C11*Annual!$B50/100</f>
        <v>190.9145607190971</v>
      </c>
      <c r="D31" s="56">
        <f>D11*Annual!$B50/100</f>
        <v>200.64219393476714</v>
      </c>
      <c r="E31" s="56">
        <f>E11*Annual!$B50/100</f>
        <v>210.79140997037791</v>
      </c>
      <c r="F31" s="56">
        <f>F11*Annual!$C50/100</f>
        <v>207.9444664220772</v>
      </c>
      <c r="G31" s="56">
        <f>G11*Annual!$C50/100</f>
        <v>231.97972664487312</v>
      </c>
      <c r="H31" s="56">
        <f>H11*Annual!$C50/100</f>
        <v>244.74333199306355</v>
      </c>
      <c r="I31" s="56">
        <f>I11*Annual!$C50/100</f>
        <v>259.17222645907304</v>
      </c>
      <c r="J31" s="56">
        <f>J11*Annual!$D50/100</f>
        <v>228.08124846994968</v>
      </c>
      <c r="K31" s="56">
        <f>K11*Annual!$D50/100</f>
        <v>254.98884259392722</v>
      </c>
      <c r="L31" s="56">
        <f>L11*Annual!$D50/100</f>
        <v>265.67773761906642</v>
      </c>
      <c r="M31" s="56">
        <f>M11*Annual!$D50/100</f>
        <v>280.4444769890564</v>
      </c>
      <c r="N31" s="56">
        <f>N11*Annual!$E50/100</f>
        <v>227.61713241917826</v>
      </c>
      <c r="O31" s="56">
        <f>O11*Annual!$E50/100</f>
        <v>254.861838149439</v>
      </c>
      <c r="P31" s="56">
        <f>P11*Annual!$E50/100</f>
        <v>268.43775117525638</v>
      </c>
      <c r="Q31" s="56">
        <f>Q11*Annual!$E50/100</f>
        <v>289.95487672358723</v>
      </c>
      <c r="R31" s="56">
        <f>R11*Annual!$F50/100</f>
        <v>274.6324629945056</v>
      </c>
      <c r="S31" s="56">
        <f>S11*Annual!$F50/100</f>
        <v>284.63378091853082</v>
      </c>
      <c r="T31" s="56">
        <f>T11*Annual!$F50/100</f>
        <v>293.42375909399397</v>
      </c>
      <c r="U31" s="56">
        <f>U11*Annual!$F50/100</f>
        <v>352.43774684445322</v>
      </c>
      <c r="V31" s="56">
        <f>V11*Annual!$G50/100</f>
        <v>293.43900173568443</v>
      </c>
      <c r="W31" s="56">
        <f>W11*Annual!$G50/100</f>
        <v>306.99203833572142</v>
      </c>
      <c r="X31" s="56">
        <f>X11*Annual!$G50/100</f>
        <v>324.95769150321229</v>
      </c>
      <c r="Y31" s="56">
        <f>Y11*Annual!$G50/100</f>
        <v>361.51937163354467</v>
      </c>
      <c r="Z31" s="56">
        <f>Z11*Annual!H50/100</f>
        <v>310.13642922754133</v>
      </c>
      <c r="AA31" s="56">
        <f>AA11*Annual!H50/100</f>
        <v>318.92362805565506</v>
      </c>
      <c r="AB31" s="56">
        <f>AB11*Annual!H50/100</f>
        <v>331.68444988324654</v>
      </c>
      <c r="AC31" s="56">
        <f>AC11*Annual!H50/100</f>
        <v>365.08872778129631</v>
      </c>
      <c r="AD31" s="56">
        <f>AD11*Annual!$I50/100</f>
        <v>362.92562348296997</v>
      </c>
      <c r="AE31" s="56">
        <f>AE11*Annual!$I50/100</f>
        <v>395.55867356285773</v>
      </c>
      <c r="AF31" s="56">
        <f>AF11*Annual!$I50/100</f>
        <v>397.39009211648983</v>
      </c>
      <c r="AG31" s="56">
        <f>AG11*Annual!$I50/100</f>
        <v>446.56364784405844</v>
      </c>
      <c r="AH31" s="56">
        <f>AH11*Annual!$J50/100</f>
        <v>400.86649849106442</v>
      </c>
      <c r="AI31" s="56">
        <f>AI11*Annual!$J50/100</f>
        <v>424.17119287490897</v>
      </c>
      <c r="AJ31" s="56">
        <f>AJ11*Annual!$J50/100</f>
        <v>421.36996880098508</v>
      </c>
      <c r="AK31" s="56">
        <f>AK11*Annual!$J50/100</f>
        <v>480.03983855566048</v>
      </c>
      <c r="AL31" s="56">
        <f>AL11*Annual!$K50/100</f>
        <v>406.78559285977923</v>
      </c>
      <c r="AM31" s="56">
        <f>AM11*Annual!$K50/100</f>
        <v>452.76977165672207</v>
      </c>
      <c r="AN31" s="56">
        <f>AN11*Annual!$K50/100</f>
        <v>439.11917289676273</v>
      </c>
      <c r="AO31" s="56">
        <f>AO11*Annual!$K50/100</f>
        <v>516.44636726397982</v>
      </c>
      <c r="AP31" s="56">
        <f>AP11*Annual!$L50/100</f>
        <v>454.17375414103913</v>
      </c>
      <c r="AQ31" s="56">
        <f>AQ11*Annual!$L50/100</f>
        <v>504.92338684628311</v>
      </c>
      <c r="AR31" s="56">
        <f>AR11*Annual!$L50/100</f>
        <v>489.23158793344476</v>
      </c>
      <c r="AS31" s="56">
        <f>AS11*Annual!$L50/100</f>
        <v>574.99062796855196</v>
      </c>
      <c r="AT31" s="56">
        <f>AT11*Annual!$M50/100</f>
        <v>507.06997793921767</v>
      </c>
      <c r="AU31" s="56">
        <f>AU11*Annual!$M50/100</f>
        <v>567.5805293701942</v>
      </c>
      <c r="AV31" s="56">
        <f>AV11*Annual!$M50/100</f>
        <v>549.51106127784465</v>
      </c>
      <c r="AW31" s="56">
        <f>AW11*Annual!$M50/100</f>
        <v>631.41877091161086</v>
      </c>
      <c r="AX31" s="56">
        <f>AX11*Annual!$N50/100</f>
        <v>553.87182559329744</v>
      </c>
      <c r="AY31" s="56">
        <f>AY11*Annual!$N50/100</f>
        <v>623.57605671922715</v>
      </c>
      <c r="AZ31" s="56">
        <f>AZ11*Annual!$N50/100</f>
        <v>619.20206143327789</v>
      </c>
      <c r="BA31" s="56">
        <f>BA11*Annual!$N50/100</f>
        <v>720.25572793543051</v>
      </c>
      <c r="BB31" s="56">
        <f>BB11*Annual!$O50/100</f>
        <v>620.83646816787268</v>
      </c>
      <c r="BC31" s="56">
        <f>BC11*Annual!$O50/100</f>
        <v>701.9220467227907</v>
      </c>
      <c r="BD31" s="56">
        <f>BD11*Annual!$O50/100</f>
        <v>709.21814961156133</v>
      </c>
      <c r="BE31" s="56">
        <f>BE11*Annual!$O50/100</f>
        <v>808.9104912749176</v>
      </c>
      <c r="BF31" s="56">
        <f>BF11*Annual!P50/100</f>
        <v>675.26368230392723</v>
      </c>
      <c r="BG31" s="56">
        <f>BG11*Annual!P50/100</f>
        <v>742.25014217465321</v>
      </c>
      <c r="BH31" s="56">
        <f>BH11*Annual!P50/100</f>
        <v>809.48383555950795</v>
      </c>
      <c r="BI31" s="56">
        <f>BI11*Annual!P50/100</f>
        <v>915.46282178438298</v>
      </c>
      <c r="BJ31" s="56">
        <f>BJ11*Annual!Q50/100</f>
        <v>741.36735825880783</v>
      </c>
      <c r="BK31" s="56">
        <f>BK11*Annual!Q50/100</f>
        <v>822.37924040473558</v>
      </c>
      <c r="BL31" s="56">
        <f>BL11*Annual!Q50/100</f>
        <v>870.80013548046259</v>
      </c>
      <c r="BM31" s="56">
        <f>BM11*Annual!Q50/100</f>
        <v>994.02510564112697</v>
      </c>
      <c r="BN31" s="56">
        <f>BN11*Annual!$W50/100</f>
        <v>904.12077673315525</v>
      </c>
      <c r="BO31" s="56">
        <f>BO11*Annual!$W50/100</f>
        <v>967.36685779954325</v>
      </c>
      <c r="BP31" s="56">
        <f>BP11*Annual!$W50/100</f>
        <v>1016.6454420547437</v>
      </c>
      <c r="BQ31" s="56">
        <f>BQ11*Annual!$W50/100</f>
        <v>1200.7339112628658</v>
      </c>
      <c r="BR31" s="56">
        <f>BR11*Annual!$S50/100</f>
        <v>1024.8955631571512</v>
      </c>
      <c r="BS31" s="56">
        <f>BS11*Annual!$S50/100</f>
        <v>1114.7150130072814</v>
      </c>
      <c r="BT31" s="56">
        <f>BT11*Annual!$S50/100</f>
        <v>1172.8989398128529</v>
      </c>
      <c r="BU31" s="56">
        <f>BU11*Annual!$S50/100</f>
        <v>1373.3632340801348</v>
      </c>
      <c r="BV31" s="56">
        <f>BV11*Annual!$T50/100</f>
        <v>1147.9263083840956</v>
      </c>
      <c r="BW31" s="56">
        <f>BW11*Annual!$T50/100</f>
        <v>1257.3204718227125</v>
      </c>
      <c r="BX31" s="56">
        <f>BX11*Annual!$T50/100</f>
        <v>1269.0356210187438</v>
      </c>
      <c r="BY31" s="56">
        <f>BY11*Annual!$T50/100</f>
        <v>1523.9192724459115</v>
      </c>
      <c r="BZ31" s="56">
        <f>BZ11*Annual!$U50/100</f>
        <v>1242.554979634805</v>
      </c>
      <c r="CA31" s="56">
        <f>CA11*Annual!$U50/100</f>
        <v>1353.0078125949874</v>
      </c>
      <c r="CB31" s="56">
        <f>CB11*Annual!$U50/100</f>
        <v>1357.5771879956226</v>
      </c>
      <c r="CC31" s="56">
        <f>CC11*Annual!$U50/100</f>
        <v>1629.8489360058866</v>
      </c>
      <c r="CD31" s="56">
        <f>CD11*Annual!$V50/100</f>
        <v>1344.0269347668964</v>
      </c>
      <c r="CE31" s="56">
        <f>CE11*Annual!$V50/100</f>
        <v>1481.0508182249716</v>
      </c>
      <c r="CF31" s="56">
        <f>CF11*Annual!$V50/100</f>
        <v>1476.6560086753425</v>
      </c>
      <c r="CG31" s="56">
        <f>CG11*Annual!$V50/100</f>
        <v>1767.1843114026024</v>
      </c>
      <c r="CH31" s="56">
        <f>CH11*Annual!$W50/100</f>
        <v>1446.3421417067796</v>
      </c>
      <c r="CI31" s="56">
        <f>CI11*Annual!$W50/100</f>
        <v>1597.4735959671559</v>
      </c>
      <c r="CJ31" s="56">
        <f>CJ11*Annual!$W50/100</f>
        <v>1603.2803081246159</v>
      </c>
      <c r="CK31" s="56">
        <f>CK11*Annual!$W50/100</f>
        <v>1930.6533232722227</v>
      </c>
    </row>
    <row r="32" spans="1:89">
      <c r="A32" s="57" t="s">
        <v>6</v>
      </c>
      <c r="B32" s="58">
        <f>B12*Annual!$B51/100</f>
        <v>617.31038170720922</v>
      </c>
      <c r="C32" s="184">
        <f>C12*Annual!$B51/100</f>
        <v>635.23713996216884</v>
      </c>
      <c r="D32" s="184">
        <f>D12*Annual!$B51/100</f>
        <v>636.25529667523404</v>
      </c>
      <c r="E32" s="184">
        <f>E12*Annual!$B51/100</f>
        <v>701.33786620733724</v>
      </c>
      <c r="F32" s="184">
        <f>F12*Annual!$C51/100</f>
        <v>623.5079024272793</v>
      </c>
      <c r="G32" s="184">
        <f>G12*Annual!$C51/100</f>
        <v>633.33366742301882</v>
      </c>
      <c r="H32" s="184">
        <f>H12*Annual!$C51/100</f>
        <v>647.29656386444435</v>
      </c>
      <c r="I32" s="184">
        <f>I12*Annual!$C51/100</f>
        <v>706.33998253238155</v>
      </c>
      <c r="J32" s="184">
        <f>J12*Annual!$D51/100</f>
        <v>670.41721586667086</v>
      </c>
      <c r="K32" s="184">
        <f>K12*Annual!$D51/100</f>
        <v>700.23356718727632</v>
      </c>
      <c r="L32" s="184">
        <f>L12*Annual!$D51/100</f>
        <v>713.95199404249854</v>
      </c>
      <c r="M32" s="184">
        <f>M12*Annual!$D51/100</f>
        <v>786.27450701272301</v>
      </c>
      <c r="N32" s="184">
        <f>N12*Annual!$E51/100</f>
        <v>640.81399195901838</v>
      </c>
      <c r="O32" s="184">
        <f>O12*Annual!$E51/100</f>
        <v>670.00059724508867</v>
      </c>
      <c r="P32" s="184">
        <f>P12*Annual!$E51/100</f>
        <v>681.16727386584023</v>
      </c>
      <c r="Q32" s="184">
        <f>Q12*Annual!$E51/100</f>
        <v>742.38036764747721</v>
      </c>
      <c r="R32" s="184">
        <f>R12*Annual!$F51/100</f>
        <v>639.62917870894307</v>
      </c>
      <c r="S32" s="184">
        <f>S12*Annual!$F51/100</f>
        <v>641.67844701632839</v>
      </c>
      <c r="T32" s="184">
        <f>T12*Annual!$F51/100</f>
        <v>644.71362479539766</v>
      </c>
      <c r="U32" s="184">
        <f>U12*Annual!$F51/100</f>
        <v>710.02227769674971</v>
      </c>
      <c r="V32" s="184">
        <f>V12*Annual!$G51/100</f>
        <v>642.44163484763703</v>
      </c>
      <c r="W32" s="59">
        <f>W12*Annual!$G51/100</f>
        <v>644.2799139407108</v>
      </c>
      <c r="X32" s="59">
        <f>X12*Annual!$G51/100</f>
        <v>665.99261973785531</v>
      </c>
      <c r="Y32" s="59">
        <f>Y12*Annual!$G51/100</f>
        <v>730.88810777602737</v>
      </c>
      <c r="Z32" s="59">
        <f>Z12*Annual!H51/100</f>
        <v>783.10092413042037</v>
      </c>
      <c r="AA32" s="59">
        <f>AA12*Annual!H51/100</f>
        <v>783.30584197500605</v>
      </c>
      <c r="AB32" s="59">
        <f>AB12*Annual!H51/100</f>
        <v>809.20180289904556</v>
      </c>
      <c r="AC32" s="59">
        <f>AC12*Annual!H51/100</f>
        <v>891.06710732342947</v>
      </c>
      <c r="AD32" s="59">
        <f>AD12*Annual!$I51/100</f>
        <v>615.33217895475889</v>
      </c>
      <c r="AE32" s="59">
        <f>AE12*Annual!$I51/100</f>
        <v>628.1715610755839</v>
      </c>
      <c r="AF32" s="59">
        <f>AF12*Annual!$I51/100</f>
        <v>661.13236293800014</v>
      </c>
      <c r="AG32" s="59">
        <f>AG12*Annual!$I51/100</f>
        <v>744.49253043887848</v>
      </c>
      <c r="AH32" s="59">
        <f>AH12*Annual!$J51/100</f>
        <v>672.23263464080389</v>
      </c>
      <c r="AI32" s="59">
        <f>AI12*Annual!$J51/100</f>
        <v>698.80532919767325</v>
      </c>
      <c r="AJ32" s="59">
        <f>AJ12*Annual!$J51/100</f>
        <v>741.02010636603325</v>
      </c>
      <c r="AK32" s="59">
        <f>AK12*Annual!$J51/100</f>
        <v>825.63811952939761</v>
      </c>
      <c r="AL32" s="59">
        <f>AL12*Annual!$K51/100</f>
        <v>748.4023606717833</v>
      </c>
      <c r="AM32" s="59">
        <f>AM12*Annual!$K51/100</f>
        <v>789.93812270602564</v>
      </c>
      <c r="AN32" s="59">
        <f>AN12*Annual!$K51/100</f>
        <v>839.43964732217751</v>
      </c>
      <c r="AO32" s="59">
        <f>AO12*Annual!$K51/100</f>
        <v>933.70117120810653</v>
      </c>
      <c r="AP32" s="59">
        <f>AP12*Annual!$L51/100</f>
        <v>828.20005648030065</v>
      </c>
      <c r="AQ32" s="59">
        <f>AQ12*Annual!$L51/100</f>
        <v>935.28824982984656</v>
      </c>
      <c r="AR32" s="59">
        <f>AR12*Annual!$L51/100</f>
        <v>987.09890452593982</v>
      </c>
      <c r="AS32" s="59">
        <f>AS12*Annual!$L51/100</f>
        <v>1105.9359823976481</v>
      </c>
      <c r="AT32" s="59">
        <f>AT12*Annual!$M51/100</f>
        <v>974.78107614130761</v>
      </c>
      <c r="AU32" s="59">
        <f>AU12*Annual!$M51/100</f>
        <v>1078.7251438439962</v>
      </c>
      <c r="AV32" s="59">
        <f>AV12*Annual!$M51/100</f>
        <v>1134.174510882501</v>
      </c>
      <c r="AW32" s="59">
        <f>AW12*Annual!$M51/100</f>
        <v>1248.2686322125769</v>
      </c>
      <c r="AX32" s="59">
        <f>AX12*Annual!$N51/100</f>
        <v>1230.4604419874099</v>
      </c>
      <c r="AY32" s="59">
        <f>AY12*Annual!$N51/100</f>
        <v>1493.4882222173619</v>
      </c>
      <c r="AZ32" s="59">
        <f>AZ12*Annual!$N51/100</f>
        <v>1569.9236455320488</v>
      </c>
      <c r="BA32" s="59">
        <f>BA12*Annual!$N51/100</f>
        <v>1743.9641069520098</v>
      </c>
      <c r="BB32" s="59">
        <f>BB12*Annual!$O51/100</f>
        <v>1434.3868222956748</v>
      </c>
      <c r="BC32" s="59">
        <f>BC12*Annual!$O51/100</f>
        <v>1747.2551708089761</v>
      </c>
      <c r="BD32" s="59">
        <f>BD12*Annual!$O51/100</f>
        <v>1862.5619931302049</v>
      </c>
      <c r="BE32" s="59">
        <f>BE12*Annual!$O51/100</f>
        <v>2017.6815944939422</v>
      </c>
      <c r="BF32" s="184">
        <f>BF12*Annual!P51/100</f>
        <v>1630.7819243528813</v>
      </c>
      <c r="BG32" s="59">
        <f>BG12*Annual!P51/100</f>
        <v>1940.721425774967</v>
      </c>
      <c r="BH32" s="59">
        <f>BH12*Annual!P51/100</f>
        <v>2050.7916276858668</v>
      </c>
      <c r="BI32" s="56">
        <f>BI12*Annual!P51/100</f>
        <v>2322.8412145086754</v>
      </c>
      <c r="BJ32" s="56">
        <f>BJ12*Annual!Q51/100</f>
        <v>1771.282913503243</v>
      </c>
      <c r="BK32" s="56">
        <f>BK12*Annual!Q51/100</f>
        <v>2129.2105488743646</v>
      </c>
      <c r="BL32" s="56">
        <f>BL12*Annual!Q51/100</f>
        <v>2152.1546280648208</v>
      </c>
      <c r="BM32" s="56">
        <f>BM12*Annual!Q51/100</f>
        <v>2415.0555354554685</v>
      </c>
      <c r="BN32" s="184">
        <f>BN12*Annual!$W51/100</f>
        <v>1932.1074987280269</v>
      </c>
      <c r="BO32" s="184">
        <f>BO12*Annual!$W51/100</f>
        <v>2250.4175029471708</v>
      </c>
      <c r="BP32" s="184">
        <f>BP12*Annual!$W51/100</f>
        <v>2374.014577464759</v>
      </c>
      <c r="BQ32" s="184">
        <f>BQ12*Annual!$W51/100</f>
        <v>2571.579747347489</v>
      </c>
      <c r="BR32" s="56">
        <f>BR12*Annual!$S51/100</f>
        <v>2099.1792092586497</v>
      </c>
      <c r="BS32" s="56">
        <f>BS12*Annual!$S51/100</f>
        <v>2507.437025911513</v>
      </c>
      <c r="BT32" s="56">
        <f>BT12*Annual!$S51/100</f>
        <v>2560.5975664487946</v>
      </c>
      <c r="BU32" s="56">
        <f>BU12*Annual!$S51/100</f>
        <v>2787.8068518056475</v>
      </c>
      <c r="BV32" s="56">
        <f>BV12*Annual!$T51/100</f>
        <v>2376.0450612685509</v>
      </c>
      <c r="BW32" s="56">
        <f>BW12*Annual!$T51/100</f>
        <v>2822.9975835540426</v>
      </c>
      <c r="BX32" s="56">
        <f>BX12*Annual!$T51/100</f>
        <v>2806.8997172852855</v>
      </c>
      <c r="BY32" s="56">
        <f>BY12*Annual!$T51/100</f>
        <v>3070.7153374309169</v>
      </c>
      <c r="BZ32" s="56">
        <f>BZ12*Annual!$U51/100</f>
        <v>2584.0883458978042</v>
      </c>
      <c r="CA32" s="56">
        <f>CA12*Annual!$U51/100</f>
        <v>3069.9804350199975</v>
      </c>
      <c r="CB32" s="56">
        <f>CB12*Annual!$U51/100</f>
        <v>3066.7550677747508</v>
      </c>
      <c r="CC32" s="56">
        <f>CC12*Annual!$U51/100</f>
        <v>3369.1806788879003</v>
      </c>
      <c r="CD32" s="56">
        <f>CD12*Annual!$V51/100</f>
        <v>2794.6761023691283</v>
      </c>
      <c r="CE32" s="56">
        <f>CE12*Annual!$V51/100</f>
        <v>3329.4750518466344</v>
      </c>
      <c r="CF32" s="56">
        <f>CF12*Annual!$V51/100</f>
        <v>3310.09001529841</v>
      </c>
      <c r="CG32" s="56">
        <f>CG12*Annual!$V51/100</f>
        <v>3609.7978842842049</v>
      </c>
      <c r="CH32" s="56">
        <f>CH12*Annual!$W51/100</f>
        <v>3010.0641378668115</v>
      </c>
      <c r="CI32" s="56">
        <f>CI12*Annual!$W51/100</f>
        <v>3552.1799216354957</v>
      </c>
      <c r="CJ32" s="56">
        <f>CJ12*Annual!$W51/100</f>
        <v>3551.9897722900841</v>
      </c>
      <c r="CK32" s="56">
        <f>CK12*Annual!$W51/100</f>
        <v>3902.4350158838006</v>
      </c>
    </row>
    <row r="33" spans="1:94">
      <c r="A33" s="53" t="s">
        <v>7</v>
      </c>
      <c r="B33" s="38">
        <f t="shared" ref="B33:V33" si="44">SUM(B34:B38)</f>
        <v>6665.8696419696589</v>
      </c>
      <c r="C33" s="39">
        <f t="shared" si="44"/>
        <v>6982.9532703248051</v>
      </c>
      <c r="D33" s="39">
        <f t="shared" si="44"/>
        <v>7157.6365783714846</v>
      </c>
      <c r="E33" s="39">
        <f t="shared" si="44"/>
        <v>7556.9354437915008</v>
      </c>
      <c r="F33" s="39">
        <f t="shared" si="44"/>
        <v>7605.5545471954247</v>
      </c>
      <c r="G33" s="39">
        <f t="shared" si="44"/>
        <v>8069.4218854156225</v>
      </c>
      <c r="H33" s="39">
        <f t="shared" si="44"/>
        <v>8250.2249293709901</v>
      </c>
      <c r="I33" s="39">
        <f t="shared" si="44"/>
        <v>8672.4695032550917</v>
      </c>
      <c r="J33" s="39">
        <f t="shared" si="44"/>
        <v>8544.8179438884108</v>
      </c>
      <c r="K33" s="39">
        <f t="shared" si="44"/>
        <v>8785.28639536419</v>
      </c>
      <c r="L33" s="39">
        <f t="shared" si="44"/>
        <v>9014.6117542613174</v>
      </c>
      <c r="M33" s="39">
        <f t="shared" si="44"/>
        <v>9505.1595914840946</v>
      </c>
      <c r="N33" s="39">
        <f t="shared" si="44"/>
        <v>9458.3369509782897</v>
      </c>
      <c r="O33" s="39">
        <f t="shared" si="44"/>
        <v>9708.0139388441748</v>
      </c>
      <c r="P33" s="39">
        <f t="shared" si="44"/>
        <v>9971.4954102592983</v>
      </c>
      <c r="Q33" s="39">
        <f t="shared" si="44"/>
        <v>10516.962301968601</v>
      </c>
      <c r="R33" s="39">
        <f t="shared" si="44"/>
        <v>10199.80626483989</v>
      </c>
      <c r="S33" s="39">
        <f t="shared" si="44"/>
        <v>10590.31908591655</v>
      </c>
      <c r="T33" s="39">
        <f t="shared" si="44"/>
        <v>10803.846836923847</v>
      </c>
      <c r="U33" s="39">
        <f t="shared" si="44"/>
        <v>11309.646131645402</v>
      </c>
      <c r="V33" s="39">
        <f t="shared" si="44"/>
        <v>11192.082234357757</v>
      </c>
      <c r="W33" s="39">
        <f t="shared" ref="W33:BH33" si="45">SUM(W34:W38)</f>
        <v>11607.408799930379</v>
      </c>
      <c r="X33" s="39">
        <f t="shared" si="45"/>
        <v>11825.797932751761</v>
      </c>
      <c r="Y33" s="39">
        <f t="shared" si="45"/>
        <v>12376.395433552629</v>
      </c>
      <c r="Z33" s="39">
        <f t="shared" si="45"/>
        <v>12304.38386213686</v>
      </c>
      <c r="AA33" s="39">
        <f t="shared" si="45"/>
        <v>12552.074844033003</v>
      </c>
      <c r="AB33" s="39">
        <f t="shared" si="45"/>
        <v>12771.589606661339</v>
      </c>
      <c r="AC33" s="39">
        <f t="shared" si="45"/>
        <v>13332.498754310749</v>
      </c>
      <c r="AD33" s="39">
        <f t="shared" si="45"/>
        <v>13354.424838533669</v>
      </c>
      <c r="AE33" s="39">
        <f t="shared" si="45"/>
        <v>13839.969806355832</v>
      </c>
      <c r="AF33" s="39">
        <f t="shared" si="45"/>
        <v>14257.660637385638</v>
      </c>
      <c r="AG33" s="39">
        <f t="shared" si="45"/>
        <v>14661.974296931305</v>
      </c>
      <c r="AH33" s="39">
        <f t="shared" si="45"/>
        <v>14824.978535503542</v>
      </c>
      <c r="AI33" s="39">
        <f t="shared" si="45"/>
        <v>15436.584184384628</v>
      </c>
      <c r="AJ33" s="39">
        <f t="shared" si="45"/>
        <v>15798.243041597978</v>
      </c>
      <c r="AK33" s="39">
        <f t="shared" si="45"/>
        <v>16612.174721107502</v>
      </c>
      <c r="AL33" s="39">
        <f t="shared" si="45"/>
        <v>16509.565689735064</v>
      </c>
      <c r="AM33" s="39">
        <f t="shared" si="45"/>
        <v>16903.719093130763</v>
      </c>
      <c r="AN33" s="39">
        <f t="shared" si="45"/>
        <v>17347.993672965313</v>
      </c>
      <c r="AO33" s="39">
        <f t="shared" si="45"/>
        <v>18928.645641008799</v>
      </c>
      <c r="AP33" s="39">
        <f t="shared" si="45"/>
        <v>18097.113551144939</v>
      </c>
      <c r="AQ33" s="39">
        <f t="shared" si="45"/>
        <v>18969.247026703604</v>
      </c>
      <c r="AR33" s="39">
        <f t="shared" si="45"/>
        <v>19834.897452743342</v>
      </c>
      <c r="AS33" s="39">
        <f t="shared" si="45"/>
        <v>21009.214596445949</v>
      </c>
      <c r="AT33" s="39">
        <f t="shared" si="45"/>
        <v>20065.217661332386</v>
      </c>
      <c r="AU33" s="39">
        <f t="shared" si="45"/>
        <v>20848.904341156856</v>
      </c>
      <c r="AV33" s="39">
        <f t="shared" si="45"/>
        <v>21748.083435169585</v>
      </c>
      <c r="AW33" s="39">
        <f t="shared" si="45"/>
        <v>23276.832947518793</v>
      </c>
      <c r="AX33" s="39">
        <f t="shared" si="45"/>
        <v>22426.63225247222</v>
      </c>
      <c r="AY33" s="39">
        <f t="shared" si="45"/>
        <v>23404.842518217716</v>
      </c>
      <c r="AZ33" s="39">
        <f t="shared" si="45"/>
        <v>24561.4373559616</v>
      </c>
      <c r="BA33" s="39">
        <f t="shared" si="45"/>
        <v>26267.081031270922</v>
      </c>
      <c r="BB33" s="39">
        <f t="shared" si="45"/>
        <v>25324.65937404173</v>
      </c>
      <c r="BC33" s="39">
        <f t="shared" si="45"/>
        <v>26399.550088897944</v>
      </c>
      <c r="BD33" s="39">
        <f t="shared" si="45"/>
        <v>27831.224934335231</v>
      </c>
      <c r="BE33" s="39">
        <f t="shared" si="45"/>
        <v>29111.891170454459</v>
      </c>
      <c r="BF33" s="39">
        <f t="shared" si="45"/>
        <v>27884.284393968406</v>
      </c>
      <c r="BG33" s="39">
        <f t="shared" si="45"/>
        <v>28482.489874778003</v>
      </c>
      <c r="BH33" s="39">
        <f t="shared" si="45"/>
        <v>30373.116460613455</v>
      </c>
      <c r="BI33" s="166">
        <f t="shared" ref="BI33:BN33" si="46">SUM(BI34:BI38)</f>
        <v>32217.14678522533</v>
      </c>
      <c r="BJ33" s="166">
        <f t="shared" si="46"/>
        <v>31661.602420624367</v>
      </c>
      <c r="BK33" s="166">
        <f t="shared" si="46"/>
        <v>32251.098281202219</v>
      </c>
      <c r="BL33" s="166">
        <f t="shared" si="46"/>
        <v>33823.059170467153</v>
      </c>
      <c r="BM33" s="166">
        <f t="shared" si="46"/>
        <v>35672.840071074737</v>
      </c>
      <c r="BN33" s="166">
        <f t="shared" si="46"/>
        <v>34724.380187205061</v>
      </c>
      <c r="BO33" s="166">
        <f>SUM(BO34:BO38)</f>
        <v>36305.943852584271</v>
      </c>
      <c r="BP33" s="166">
        <f>SUM(BP34:BP38)</f>
        <v>37623.819553117566</v>
      </c>
      <c r="BQ33" s="166">
        <f>SUM(BQ34:BQ38)</f>
        <v>39002.950669659156</v>
      </c>
      <c r="BR33" s="166">
        <f>SUM(BR34:BR38)</f>
        <v>37880.415864457624</v>
      </c>
      <c r="BS33" s="166">
        <f t="shared" ref="BS33:BY33" si="47">SUM(BS34:BS38)</f>
        <v>39179.955337781772</v>
      </c>
      <c r="BT33" s="166">
        <f t="shared" si="47"/>
        <v>40341.393453327735</v>
      </c>
      <c r="BU33" s="166">
        <f t="shared" si="47"/>
        <v>42055.875726473605</v>
      </c>
      <c r="BV33" s="166">
        <f t="shared" si="47"/>
        <v>41462.417024694012</v>
      </c>
      <c r="BW33" s="166">
        <f t="shared" si="47"/>
        <v>43271.838435243364</v>
      </c>
      <c r="BX33" s="166">
        <f>SUM(BX34:BX38)</f>
        <v>44393.60564962028</v>
      </c>
      <c r="BY33" s="166">
        <f t="shared" si="47"/>
        <v>46653.206441272516</v>
      </c>
      <c r="BZ33" s="166">
        <f t="shared" ref="BZ33:CK33" si="48">SUM(BZ34:BZ38)</f>
        <v>45515.441186190692</v>
      </c>
      <c r="CA33" s="166">
        <f t="shared" si="48"/>
        <v>47549.517043995016</v>
      </c>
      <c r="CB33" s="166">
        <f t="shared" si="48"/>
        <v>48497.795243714441</v>
      </c>
      <c r="CC33" s="166">
        <f t="shared" si="48"/>
        <v>50945.151612417627</v>
      </c>
      <c r="CD33" s="166">
        <f t="shared" si="48"/>
        <v>48951.800535991511</v>
      </c>
      <c r="CE33" s="166">
        <f t="shared" si="48"/>
        <v>50980.040887341798</v>
      </c>
      <c r="CF33" s="166">
        <f t="shared" si="48"/>
        <v>52060.681545502521</v>
      </c>
      <c r="CG33" s="166">
        <f t="shared" si="48"/>
        <v>54743.113517941776</v>
      </c>
      <c r="CH33" s="166">
        <f t="shared" si="48"/>
        <v>53098.066881963168</v>
      </c>
      <c r="CI33" s="166">
        <f t="shared" si="48"/>
        <v>54963.565880905793</v>
      </c>
      <c r="CJ33" s="166">
        <f t="shared" si="48"/>
        <v>56188.721088479579</v>
      </c>
      <c r="CK33" s="166">
        <f t="shared" si="48"/>
        <v>58480.264607736957</v>
      </c>
    </row>
    <row r="34" spans="1:94">
      <c r="A34" s="60" t="s">
        <v>8</v>
      </c>
      <c r="B34" s="55">
        <f>B14*Annual!$B53/100</f>
        <v>1247.5318632578833</v>
      </c>
      <c r="C34" s="56">
        <f>C14*Annual!$B53/100</f>
        <v>1315.3935131204</v>
      </c>
      <c r="D34" s="56">
        <f>D14*Annual!$B53/100</f>
        <v>1365.7883793877015</v>
      </c>
      <c r="E34" s="56">
        <f>E14*Annual!$B53/100</f>
        <v>1583.9389255557908</v>
      </c>
      <c r="F34" s="56">
        <f>F14*Annual!$C53/100</f>
        <v>1408.2091023653466</v>
      </c>
      <c r="G34" s="56">
        <f>G14*Annual!$C53/100</f>
        <v>1405.1409914091955</v>
      </c>
      <c r="H34" s="56">
        <f>H14*Annual!$C53/100</f>
        <v>1447.9330652713024</v>
      </c>
      <c r="I34" s="56">
        <f>I14*Annual!$C53/100</f>
        <v>1646.8450808445266</v>
      </c>
      <c r="J34" s="56">
        <f>J14*Annual!$D53/100</f>
        <v>1504.9537718179113</v>
      </c>
      <c r="K34" s="56">
        <f>K14*Annual!$D53/100</f>
        <v>1540.2259152613403</v>
      </c>
      <c r="L34" s="56">
        <f>L14*Annual!$D53/100</f>
        <v>1601.8366461668941</v>
      </c>
      <c r="M34" s="56">
        <f>M14*Annual!$D53/100</f>
        <v>1842.4265503530803</v>
      </c>
      <c r="N34" s="56">
        <f>N14*Annual!$E53/100</f>
        <v>1595.9858546305279</v>
      </c>
      <c r="O34" s="56">
        <f>O14*Annual!$E53/100</f>
        <v>1602.2746984594421</v>
      </c>
      <c r="P34" s="56">
        <f>P14*Annual!$E53/100</f>
        <v>1744.4639235668426</v>
      </c>
      <c r="Q34" s="56">
        <f>Q14*Annual!$E53/100</f>
        <v>2121.6411668668393</v>
      </c>
      <c r="R34" s="56">
        <f>R14*Annual!$F53/100</f>
        <v>1824.0772171533772</v>
      </c>
      <c r="S34" s="56">
        <f>S14*Annual!$F53/100</f>
        <v>2001.6666216913284</v>
      </c>
      <c r="T34" s="56">
        <f>T14*Annual!$F53/100</f>
        <v>2083.1956075817056</v>
      </c>
      <c r="U34" s="56">
        <f>U14*Annual!$F53/100</f>
        <v>2421.3955846991998</v>
      </c>
      <c r="V34" s="56">
        <f>V14*Annual!$G53/100</f>
        <v>2120.4205927087619</v>
      </c>
      <c r="W34" s="56">
        <f>W14*Annual!$G53/100</f>
        <v>2293.4585062455767</v>
      </c>
      <c r="X34" s="56">
        <f>X14*Annual!$G53/100</f>
        <v>2339.6654011839914</v>
      </c>
      <c r="Y34" s="56">
        <f>Y14*Annual!$G53/100</f>
        <v>2689.6711169965693</v>
      </c>
      <c r="Z34" s="56">
        <f>Z14*Annual!H53/100</f>
        <v>2360.662164380999</v>
      </c>
      <c r="AA34" s="56">
        <f>AA14*Annual!H53/100</f>
        <v>2432.1321626489462</v>
      </c>
      <c r="AB34" s="56">
        <f>AB14*Annual!H53/100</f>
        <v>2468.6793208541462</v>
      </c>
      <c r="AC34" s="56">
        <f>AC14*Annual!H53/100</f>
        <v>2811.4104489118013</v>
      </c>
      <c r="AD34" s="56">
        <f>AD14*Annual!$I53/100</f>
        <v>2477.6002209910885</v>
      </c>
      <c r="AE34" s="56">
        <f>AE14*Annual!$I53/100</f>
        <v>2597.5061446771297</v>
      </c>
      <c r="AF34" s="56">
        <f>AF14*Annual!$I53/100</f>
        <v>2687.2404097845406</v>
      </c>
      <c r="AG34" s="56">
        <f>AG14*Annual!$I53/100</f>
        <v>3129.7971607743239</v>
      </c>
      <c r="AH34" s="56">
        <f>AH14*Annual!$J53/100</f>
        <v>2746.3149586467944</v>
      </c>
      <c r="AI34" s="56">
        <f>AI14*Annual!$J53/100</f>
        <v>2901.9764321957673</v>
      </c>
      <c r="AJ34" s="56">
        <f>AJ14*Annual!$J53/100</f>
        <v>3010.1569093088119</v>
      </c>
      <c r="AK34" s="56">
        <f>AK14*Annual!$J53/100</f>
        <v>3507.9721919916478</v>
      </c>
      <c r="AL34" s="56">
        <f>AL14*Annual!$K53/100</f>
        <v>3014.6355410311253</v>
      </c>
      <c r="AM34" s="56">
        <f>AM14*Annual!$K53/100</f>
        <v>3243.7980387345438</v>
      </c>
      <c r="AN34" s="56">
        <f>AN14*Annual!$K53/100</f>
        <v>3355.1272108705543</v>
      </c>
      <c r="AO34" s="56">
        <f>AO14*Annual!$K53/100</f>
        <v>4039.6143465341142</v>
      </c>
      <c r="AP34" s="56">
        <f>AP14*Annual!$L53/100</f>
        <v>3295.4887717241772</v>
      </c>
      <c r="AQ34" s="56">
        <f>AQ14*Annual!$L53/100</f>
        <v>3491.1422024339754</v>
      </c>
      <c r="AR34" s="56">
        <f>AR14*Annual!$L53/100</f>
        <v>3760.3688248506473</v>
      </c>
      <c r="AS34" s="56">
        <f>AS14*Annual!$L53/100</f>
        <v>4358.0345788763389</v>
      </c>
      <c r="AT34" s="56">
        <f>AT14*Annual!$M53/100</f>
        <v>3800.8806142338472</v>
      </c>
      <c r="AU34" s="56">
        <f>AU14*Annual!$M53/100</f>
        <v>4028.8120631532456</v>
      </c>
      <c r="AV34" s="56">
        <f>AV14*Annual!$M53/100</f>
        <v>4191.016848739916</v>
      </c>
      <c r="AW34" s="56">
        <f>AW14*Annual!$M53/100</f>
        <v>4921.6449602108487</v>
      </c>
      <c r="AX34" s="56">
        <f>AX14*Annual!$N53/100</f>
        <v>4101.6801337323959</v>
      </c>
      <c r="AY34" s="56">
        <f>AY14*Annual!$N53/100</f>
        <v>4385.2545129570472</v>
      </c>
      <c r="AZ34" s="56">
        <f>AZ14*Annual!$N53/100</f>
        <v>4636.2062588289909</v>
      </c>
      <c r="BA34" s="56">
        <f>BA14*Annual!$N53/100</f>
        <v>5388.5513075505305</v>
      </c>
      <c r="BB34" s="56">
        <f>BB14*Annual!$O53/100</f>
        <v>4558.9430197484953</v>
      </c>
      <c r="BC34" s="56">
        <f>BC14*Annual!$O53/100</f>
        <v>4974.5127540002586</v>
      </c>
      <c r="BD34" s="56">
        <f>BD14*Annual!$O53/100</f>
        <v>5128.0739609612638</v>
      </c>
      <c r="BE34" s="56">
        <f>BE14*Annual!$O53/100</f>
        <v>5887.3054898879909</v>
      </c>
      <c r="BF34" s="56">
        <f>BF14*Annual!P53/100</f>
        <v>4938.9728071135687</v>
      </c>
      <c r="BG34" s="56">
        <f>BG14*Annual!P53/100</f>
        <v>5257.9298811319923</v>
      </c>
      <c r="BH34" s="56">
        <f>BH14*Annual!P53/100</f>
        <v>5615.9908551257686</v>
      </c>
      <c r="BI34" s="56">
        <f>BI14*Annual!P53/100</f>
        <v>6272.6549374044198</v>
      </c>
      <c r="BJ34" s="56">
        <f>BJ14*Annual!Q53/100</f>
        <v>5380.1192639734481</v>
      </c>
      <c r="BK34" s="56">
        <f>BK14*Annual!Q53/100</f>
        <v>5805.7100509373013</v>
      </c>
      <c r="BL34" s="56">
        <f>BL14*Annual!Q53/100</f>
        <v>6135.0244997828822</v>
      </c>
      <c r="BM34" s="56">
        <f>BM14*Annual!Q53/100</f>
        <v>7043.3135768337361</v>
      </c>
      <c r="BN34" s="56">
        <f>BN14*Annual!$R53/100</f>
        <v>6098.1078536107543</v>
      </c>
      <c r="BO34" s="56">
        <f>BO14*Annual!$R53/100</f>
        <v>6449.436437204753</v>
      </c>
      <c r="BP34" s="56">
        <f>BP14*Annual!$R53/100</f>
        <v>6785.4898649903153</v>
      </c>
      <c r="BQ34" s="56">
        <f>BQ14*Annual!$R53/100</f>
        <v>7757.6207047553726</v>
      </c>
      <c r="BR34" s="56">
        <f>BR14*Annual!$S53/100</f>
        <v>6678.3222361983844</v>
      </c>
      <c r="BS34" s="56">
        <f>BS14*Annual!$S53/100</f>
        <v>7048.7218053498227</v>
      </c>
      <c r="BT34" s="56">
        <f>BT14*Annual!$S53/100</f>
        <v>7351.6867202854437</v>
      </c>
      <c r="BU34" s="56">
        <f>BU14*Annual!$S53/100</f>
        <v>8278.094834026997</v>
      </c>
      <c r="BV34" s="56">
        <f>BV14*Annual!$T53/100</f>
        <v>7466.1700907247132</v>
      </c>
      <c r="BW34" s="56">
        <f>BW14*Annual!$T53/100</f>
        <v>7792.611109031428</v>
      </c>
      <c r="BX34" s="56">
        <f>BX14*Annual!$T53/100</f>
        <v>8054.2885903059223</v>
      </c>
      <c r="BY34" s="56">
        <f>BY14*Annual!$T53/100</f>
        <v>9110.5080980567327</v>
      </c>
      <c r="BZ34" s="56">
        <f>BZ14*Annual!$U53/100</f>
        <v>8115.1560647421356</v>
      </c>
      <c r="CA34" s="56">
        <f>CA14*Annual!$U53/100</f>
        <v>8425.4211649234403</v>
      </c>
      <c r="CB34" s="56">
        <f>CB14*Annual!$U53/100</f>
        <v>8875.0593180433316</v>
      </c>
      <c r="CC34" s="56">
        <f>CC14*Annual!$U53/100</f>
        <v>9953.7640658165346</v>
      </c>
      <c r="CD34" s="56">
        <f>CD14*Annual!$V53/100</f>
        <v>8731.5189998496498</v>
      </c>
      <c r="CE34" s="56">
        <f>CE14*Annual!$V53/100</f>
        <v>9010.9631345859234</v>
      </c>
      <c r="CF34" s="56">
        <f>CF14*Annual!$V53/100</f>
        <v>9493.6991766406391</v>
      </c>
      <c r="CG34" s="56">
        <f>CG14*Annual!$V53/100</f>
        <v>10662.956595028027</v>
      </c>
      <c r="CH34" s="56">
        <f>CH14*Annual!$W53/100</f>
        <v>9374.2180233475265</v>
      </c>
      <c r="CI34" s="56">
        <f>CI14*Annual!$W53/100</f>
        <v>9659.0976685046135</v>
      </c>
      <c r="CJ34" s="56">
        <f>CJ14*Annual!$W53/100</f>
        <v>10220.632950586772</v>
      </c>
      <c r="CK34" s="56">
        <f>CK14*Annual!$W53/100</f>
        <v>11547.658918905125</v>
      </c>
    </row>
    <row r="35" spans="1:94">
      <c r="A35" s="60" t="s">
        <v>9</v>
      </c>
      <c r="B35" s="55">
        <f>B15*Annual!$B54/100</f>
        <v>1132.5198066177779</v>
      </c>
      <c r="C35" s="56">
        <f>C15*Annual!$B54/100</f>
        <v>1240.0261457715467</v>
      </c>
      <c r="D35" s="56">
        <f>D15*Annual!$B54/100</f>
        <v>1274.4124635622541</v>
      </c>
      <c r="E35" s="56">
        <f>E15*Annual!$B54/100</f>
        <v>1352.4701455962606</v>
      </c>
      <c r="F35" s="56">
        <f>F15*Annual!$C54/100</f>
        <v>1298.1194661374625</v>
      </c>
      <c r="G35" s="56">
        <f>G15*Annual!$C54/100</f>
        <v>1387.8953738841685</v>
      </c>
      <c r="H35" s="56">
        <f>H15*Annual!$C54/100</f>
        <v>1412.6724275444824</v>
      </c>
      <c r="I35" s="56">
        <f>I15*Annual!$C54/100</f>
        <v>1495.0709476608058</v>
      </c>
      <c r="J35" s="56">
        <f>J15*Annual!$D54/100</f>
        <v>1433.1515117728043</v>
      </c>
      <c r="K35" s="56">
        <f>K15*Annual!$D54/100</f>
        <v>1467.034723918734</v>
      </c>
      <c r="L35" s="56">
        <f>L15*Annual!$D54/100</f>
        <v>1498.0883631987949</v>
      </c>
      <c r="M35" s="56">
        <f>M15*Annual!$D54/100</f>
        <v>1581.3468618000206</v>
      </c>
      <c r="N35" s="56">
        <f>N15*Annual!$E54/100</f>
        <v>1505.4040364934169</v>
      </c>
      <c r="O35" s="56">
        <f>O15*Annual!$E54/100</f>
        <v>1597.6516852663146</v>
      </c>
      <c r="P35" s="56">
        <f>P15*Annual!$E54/100</f>
        <v>1609.3335136856863</v>
      </c>
      <c r="Q35" s="56">
        <f>Q15*Annual!$E54/100</f>
        <v>1693.649588919232</v>
      </c>
      <c r="R35" s="56">
        <f>R15*Annual!$F54/100</f>
        <v>1550.1948296804642</v>
      </c>
      <c r="S35" s="56">
        <f>S15*Annual!$F54/100</f>
        <v>1632.2751962266866</v>
      </c>
      <c r="T35" s="56">
        <f>T15*Annual!$F54/100</f>
        <v>1665.7860435504672</v>
      </c>
      <c r="U35" s="56">
        <f>U15*Annual!$F54/100</f>
        <v>1746.1696583334601</v>
      </c>
      <c r="V35" s="56">
        <f>V15*Annual!$G54/100</f>
        <v>1646.8974355990983</v>
      </c>
      <c r="W35" s="56">
        <f>W15*Annual!$G54/100</f>
        <v>1742.7078340277801</v>
      </c>
      <c r="X35" s="56">
        <f>X15*Annual!$G54/100</f>
        <v>1767.0770005846402</v>
      </c>
      <c r="Y35" s="56">
        <f>Y15*Annual!$G54/100</f>
        <v>1847.0578549251049</v>
      </c>
      <c r="Z35" s="56">
        <f>Z15*Annual!H54/100</f>
        <v>1773.5711552250598</v>
      </c>
      <c r="AA35" s="56">
        <f>AA15*Annual!H54/100</f>
        <v>1852.1627591027927</v>
      </c>
      <c r="AB35" s="56">
        <f>AB15*Annual!H54/100</f>
        <v>1866.1896070389762</v>
      </c>
      <c r="AC35" s="56">
        <f>AC15*Annual!H54/100</f>
        <v>1982.3236568635525</v>
      </c>
      <c r="AD35" s="56">
        <f>AD15*Annual!$I54/100</f>
        <v>1815.9172411785539</v>
      </c>
      <c r="AE35" s="56">
        <f>AE15*Annual!$I54/100</f>
        <v>1921.261769775856</v>
      </c>
      <c r="AF35" s="56">
        <f>AF15*Annual!$I54/100</f>
        <v>1952.7803908554299</v>
      </c>
      <c r="AG35" s="56">
        <f>AG15*Annual!$I54/100</f>
        <v>2105.2351585105939</v>
      </c>
      <c r="AH35" s="56">
        <f>AH15*Annual!$J54/100</f>
        <v>2028.8894126688238</v>
      </c>
      <c r="AI35" s="56">
        <f>AI15*Annual!$J54/100</f>
        <v>2165.791720596847</v>
      </c>
      <c r="AJ35" s="56">
        <f>AJ15*Annual!$J54/100</f>
        <v>2179.772019875275</v>
      </c>
      <c r="AK35" s="56">
        <f>AK15*Annual!$J54/100</f>
        <v>2346.9764157346358</v>
      </c>
      <c r="AL35" s="56">
        <f>AL15*Annual!$K54/100</f>
        <v>2101.5192647135814</v>
      </c>
      <c r="AM35" s="56">
        <f>AM15*Annual!$K54/100</f>
        <v>2227.4881352734828</v>
      </c>
      <c r="AN35" s="56">
        <f>AN15*Annual!$K54/100</f>
        <v>2448.8726133419823</v>
      </c>
      <c r="AO35" s="56">
        <f>AO15*Annual!$K54/100</f>
        <v>2828.3753400323103</v>
      </c>
      <c r="AP35" s="56">
        <f>AP15*Annual!$L54/100</f>
        <v>2318.6146206705816</v>
      </c>
      <c r="AQ35" s="56">
        <f>AQ15*Annual!$L54/100</f>
        <v>2627.1944919241801</v>
      </c>
      <c r="AR35" s="56">
        <f>AR15*Annual!$L54/100</f>
        <v>2748.5179347390426</v>
      </c>
      <c r="AS35" s="56">
        <f>AS15*Annual!$L54/100</f>
        <v>2866.3758726838087</v>
      </c>
      <c r="AT35" s="56">
        <f>AT15*Annual!$M54/100</f>
        <v>2647.0922785825219</v>
      </c>
      <c r="AU35" s="56">
        <f>AU15*Annual!$M54/100</f>
        <v>2839.2539164027239</v>
      </c>
      <c r="AV35" s="56">
        <f>AV15*Annual!$M54/100</f>
        <v>2948.5187687235298</v>
      </c>
      <c r="AW35" s="56">
        <f>AW15*Annual!$M54/100</f>
        <v>3167.5639623333532</v>
      </c>
      <c r="AX35" s="56">
        <f>AX15*Annual!$N54/100</f>
        <v>2927.4494098256132</v>
      </c>
      <c r="AY35" s="56">
        <f>AY15*Annual!$N54/100</f>
        <v>3089.1773603579386</v>
      </c>
      <c r="AZ35" s="56">
        <f>AZ15*Annual!$N54/100</f>
        <v>3248.6953215799176</v>
      </c>
      <c r="BA35" s="56">
        <f>BA15*Annual!$N54/100</f>
        <v>3481.3648867613069</v>
      </c>
      <c r="BB35" s="56">
        <f>BB15*Annual!$O54/100</f>
        <v>3165.9996090548875</v>
      </c>
      <c r="BC35" s="56">
        <f>BC15*Annual!$O54/100</f>
        <v>3323.041445706483</v>
      </c>
      <c r="BD35" s="56">
        <f>BD15*Annual!$O54/100</f>
        <v>3527.4109648739836</v>
      </c>
      <c r="BE35" s="56">
        <f>BE15*Annual!$O54/100</f>
        <v>3677.6812708748866</v>
      </c>
      <c r="BF35" s="56">
        <f>BF15*Annual!P54/100</f>
        <v>3271.0295271333557</v>
      </c>
      <c r="BG35" s="56">
        <f>BG15*Annual!P54/100</f>
        <v>3465.0085767711557</v>
      </c>
      <c r="BH35" s="56">
        <f>BH15*Annual!P54/100</f>
        <v>3723.6436821341936</v>
      </c>
      <c r="BI35" s="56">
        <f>BI15*Annual!P54/100</f>
        <v>3933.6299963935871</v>
      </c>
      <c r="BJ35" s="56">
        <f>BJ15*Annual!Q54/100</f>
        <v>3621.292284117515</v>
      </c>
      <c r="BK35" s="56">
        <f>BK15*Annual!Q54/100</f>
        <v>3776.9563149189653</v>
      </c>
      <c r="BL35" s="56">
        <f>BL15*Annual!Q54/100</f>
        <v>3996.5688124280377</v>
      </c>
      <c r="BM35" s="56">
        <f>BM15*Annual!Q54/100</f>
        <v>4310.8418692082623</v>
      </c>
      <c r="BN35" s="56">
        <f>BN15*Annual!$W54/100</f>
        <v>3900.6198723266762</v>
      </c>
      <c r="BO35" s="56">
        <f>BO15*Annual!$W54/100</f>
        <v>4274.4022138548926</v>
      </c>
      <c r="BP35" s="56">
        <f>BP15*Annual!$W54/100</f>
        <v>4385.2378969649963</v>
      </c>
      <c r="BQ35" s="56">
        <f>BQ15*Annual!$W54/100</f>
        <v>4765.0962967355426</v>
      </c>
      <c r="BR35" s="56">
        <f>BR15*Annual!$S54/100</f>
        <v>4207.5797308209367</v>
      </c>
      <c r="BS35" s="56">
        <f>BS15*Annual!$S54/100</f>
        <v>4596.8649156251367</v>
      </c>
      <c r="BT35" s="56">
        <f>BT15*Annual!$S54/100</f>
        <v>4739.2965122112228</v>
      </c>
      <c r="BU35" s="56">
        <f>BU15*Annual!$S54/100</f>
        <v>5164.502862136841</v>
      </c>
      <c r="BV35" s="56">
        <f>BV15*Annual!$T54/100</f>
        <v>4825.2604123933625</v>
      </c>
      <c r="BW35" s="56">
        <f>BW15*Annual!$T54/100</f>
        <v>5246.3854594407439</v>
      </c>
      <c r="BX35" s="56">
        <f>BX15*Annual!$T54/100</f>
        <v>5328.8113255791777</v>
      </c>
      <c r="BY35" s="56">
        <f>BY15*Annual!$T54/100</f>
        <v>5829.014995470031</v>
      </c>
      <c r="BZ35" s="56">
        <f>BZ15*Annual!$U54/100</f>
        <v>5239.2097522230606</v>
      </c>
      <c r="CA35" s="56">
        <f>CA15*Annual!$U54/100</f>
        <v>5736.6666884155957</v>
      </c>
      <c r="CB35" s="56">
        <f>CB15*Annual!$U54/100</f>
        <v>5814.5513602437195</v>
      </c>
      <c r="CC35" s="56">
        <f>CC15*Annual!$U54/100</f>
        <v>6400.5707055311386</v>
      </c>
      <c r="CD35" s="56">
        <f>CD15*Annual!$V54/100</f>
        <v>5642.6826325377797</v>
      </c>
      <c r="CE35" s="56">
        <f>CE15*Annual!$V54/100</f>
        <v>6208.5010833279694</v>
      </c>
      <c r="CF35" s="56">
        <f>CF15*Annual!$V54/100</f>
        <v>6255.6351638269671</v>
      </c>
      <c r="CG35" s="56">
        <f>CG15*Annual!$V54/100</f>
        <v>6909.0182619441839</v>
      </c>
      <c r="CH35" s="56">
        <f>CH15*Annual!$W54/100</f>
        <v>6091.1436283118201</v>
      </c>
      <c r="CI35" s="56">
        <f>CI15*Annual!$W54/100</f>
        <v>6653.7028138517626</v>
      </c>
      <c r="CJ35" s="56">
        <f>CJ15*Annual!$W54/100</f>
        <v>6810.004174154481</v>
      </c>
      <c r="CK35" s="56">
        <f>CK15*Annual!$W54/100</f>
        <v>7386.8106686764404</v>
      </c>
    </row>
    <row r="36" spans="1:94">
      <c r="A36" s="60" t="s">
        <v>10</v>
      </c>
      <c r="B36" s="55">
        <f>B16*Annual!$B55/100</f>
        <v>882.49166432337688</v>
      </c>
      <c r="C36" s="56">
        <f>C16*Annual!$B55/100</f>
        <v>954.47008157856555</v>
      </c>
      <c r="D36" s="56">
        <f>D16*Annual!$B55/100</f>
        <v>982.90284199046971</v>
      </c>
      <c r="E36" s="56">
        <f>E16*Annual!$B55/100</f>
        <v>1041.8089915519747</v>
      </c>
      <c r="F36" s="56">
        <f>F16*Annual!$C55/100</f>
        <v>991.52103315839258</v>
      </c>
      <c r="G36" s="56">
        <f>G16*Annual!$C55/100</f>
        <v>1079.5423866771055</v>
      </c>
      <c r="H36" s="56">
        <f>H16*Annual!$C55/100</f>
        <v>1111.1537706033303</v>
      </c>
      <c r="I36" s="56">
        <f>I16*Annual!$C55/100</f>
        <v>1177.6439565012583</v>
      </c>
      <c r="J36" s="56">
        <f>J16*Annual!$D55/100</f>
        <v>1153.1292388324539</v>
      </c>
      <c r="K36" s="56">
        <f>K16*Annual!$D55/100</f>
        <v>1255.7302136671567</v>
      </c>
      <c r="L36" s="56">
        <f>L16*Annual!$D55/100</f>
        <v>1267.7929438656884</v>
      </c>
      <c r="M36" s="56">
        <f>M16*Annual!$D55/100</f>
        <v>1353.1821646789131</v>
      </c>
      <c r="N36" s="56">
        <f>N16*Annual!$E55/100</f>
        <v>1406.3995815075455</v>
      </c>
      <c r="O36" s="56">
        <f>O16*Annual!$E55/100</f>
        <v>1490.841764116107</v>
      </c>
      <c r="P36" s="56">
        <f>P16*Annual!$E55/100</f>
        <v>1528.8270825063662</v>
      </c>
      <c r="Q36" s="56">
        <f>Q16*Annual!$E55/100</f>
        <v>1555.3416545697826</v>
      </c>
      <c r="R36" s="56">
        <f>R16*Annual!$F55/100</f>
        <v>1621.1343545120783</v>
      </c>
      <c r="S36" s="56">
        <f>S16*Annual!$F55/100</f>
        <v>1686.2578952635067</v>
      </c>
      <c r="T36" s="56">
        <f>T16*Annual!$F55/100</f>
        <v>1715.2280605590067</v>
      </c>
      <c r="U36" s="56">
        <f>U16*Annual!$F55/100</f>
        <v>1750.4073010988266</v>
      </c>
      <c r="V36" s="56">
        <f>V16*Annual!$G55/100</f>
        <v>1749.6890593566493</v>
      </c>
      <c r="W36" s="56">
        <f>W16*Annual!$G55/100</f>
        <v>1832.7002085925258</v>
      </c>
      <c r="X36" s="56">
        <f>X16*Annual!$G55/100</f>
        <v>1886.7383106113348</v>
      </c>
      <c r="Y36" s="56">
        <f>Y16*Annual!$G55/100</f>
        <v>1954.1120998515439</v>
      </c>
      <c r="Z36" s="56">
        <f>Z16*Annual!H55/100</f>
        <v>1916.8699081349864</v>
      </c>
      <c r="AA36" s="56">
        <f>AA16*Annual!H55/100</f>
        <v>2019.1927634282592</v>
      </c>
      <c r="AB36" s="56">
        <f>AB16*Annual!H55/100</f>
        <v>2147.8728899287726</v>
      </c>
      <c r="AC36" s="56">
        <f>AC16*Annual!H55/100</f>
        <v>2199.9413888053687</v>
      </c>
      <c r="AD36" s="56">
        <f>AD16*Annual!$I55/100</f>
        <v>2220.6740045413353</v>
      </c>
      <c r="AE36" s="56">
        <f>AE16*Annual!$I55/100</f>
        <v>2398.4481628729477</v>
      </c>
      <c r="AF36" s="56">
        <f>AF16*Annual!$I55/100</f>
        <v>2469.2647139051751</v>
      </c>
      <c r="AG36" s="56">
        <f>AG16*Annual!$I55/100</f>
        <v>2492.099607027495</v>
      </c>
      <c r="AH36" s="56">
        <f>AH16*Annual!$J55/100</f>
        <v>2521.1355789955064</v>
      </c>
      <c r="AI36" s="56">
        <f>AI16*Annual!$J55/100</f>
        <v>2683.9593574117562</v>
      </c>
      <c r="AJ36" s="56">
        <f>AJ16*Annual!$J55/100</f>
        <v>2853.5551587858981</v>
      </c>
      <c r="AK36" s="56">
        <f>AK16*Annual!$J55/100</f>
        <v>2924.5671091457816</v>
      </c>
      <c r="AL36" s="56">
        <f>AL16*Annual!$K55/100</f>
        <v>2940.1865591695555</v>
      </c>
      <c r="AM36" s="56">
        <f>AM16*Annual!$K55/100</f>
        <v>3081.9130579390649</v>
      </c>
      <c r="AN36" s="56">
        <f>AN16*Annual!$K55/100</f>
        <v>3320.9462612865377</v>
      </c>
      <c r="AO36" s="56">
        <f>AO16*Annual!$K55/100</f>
        <v>3423.8464730861579</v>
      </c>
      <c r="AP36" s="56">
        <f>AP16*Annual!$L55/100</f>
        <v>3472.4470125608786</v>
      </c>
      <c r="AQ36" s="56">
        <f>AQ16*Annual!$L55/100</f>
        <v>3780.8726277653677</v>
      </c>
      <c r="AR36" s="56">
        <f>AR16*Annual!$L55/100</f>
        <v>4076.8903159213992</v>
      </c>
      <c r="AS36" s="56">
        <f>AS16*Annual!$L55/100</f>
        <v>4233.4224514257776</v>
      </c>
      <c r="AT36" s="56">
        <f>AT16*Annual!$M55/100</f>
        <v>4002.5418097277511</v>
      </c>
      <c r="AU36" s="56">
        <f>AU16*Annual!$M55/100</f>
        <v>4306.8581699176793</v>
      </c>
      <c r="AV36" s="56">
        <f>AV16*Annual!$M55/100</f>
        <v>4519.0660178338085</v>
      </c>
      <c r="AW36" s="56">
        <f>AW16*Annual!$M55/100</f>
        <v>4635.8062404598459</v>
      </c>
      <c r="AX36" s="56">
        <f>AX16*Annual!$N55/100</f>
        <v>4669.4826069816872</v>
      </c>
      <c r="AY36" s="56">
        <f>AY16*Annual!$N55/100</f>
        <v>5002.3711782816545</v>
      </c>
      <c r="AZ36" s="56">
        <f>AZ16*Annual!$N55/100</f>
        <v>5262.4232103986396</v>
      </c>
      <c r="BA36" s="56">
        <f>BA16*Annual!$N55/100</f>
        <v>5533.1495398157913</v>
      </c>
      <c r="BB36" s="56">
        <f>BB16*Annual!$O55/100</f>
        <v>5470.8577758756619</v>
      </c>
      <c r="BC36" s="56">
        <f>BC16*Annual!$O55/100</f>
        <v>5626.9021792753028</v>
      </c>
      <c r="BD36" s="56">
        <f>BD16*Annual!$O55/100</f>
        <v>6080.5360269710573</v>
      </c>
      <c r="BE36" s="56">
        <f>BE16*Annual!$O55/100</f>
        <v>5844.8626341310155</v>
      </c>
      <c r="BF36" s="56">
        <f>BF16*Annual!P55/100</f>
        <v>5609.7251393630777</v>
      </c>
      <c r="BG36" s="56">
        <f>BG16*Annual!P55/100</f>
        <v>5743.0412955016836</v>
      </c>
      <c r="BH36" s="56">
        <f>BH16*Annual!P55/100</f>
        <v>6227.561959868327</v>
      </c>
      <c r="BI36" s="56">
        <f>BI16*Annual!P55/100</f>
        <v>6068.8506421621059</v>
      </c>
      <c r="BJ36" s="56">
        <f>BJ16*Annual!Q55/100</f>
        <v>6316.9444116717614</v>
      </c>
      <c r="BK36" s="56">
        <f>BK16*Annual!Q55/100</f>
        <v>6519.684181640956</v>
      </c>
      <c r="BL36" s="56">
        <f>BL16*Annual!Q55/100</f>
        <v>6850.1999825167868</v>
      </c>
      <c r="BM36" s="56">
        <f>BM16*Annual!Q55/100</f>
        <v>6827.1030466975108</v>
      </c>
      <c r="BN36" s="56">
        <f>BN16*Annual!$W55/100</f>
        <v>7041.3289095139198</v>
      </c>
      <c r="BO36" s="56">
        <f>BO16*Annual!$W55/100</f>
        <v>7256.9582291790111</v>
      </c>
      <c r="BP36" s="56">
        <f>BP16*Annual!$W55/100</f>
        <v>7600.5626735233855</v>
      </c>
      <c r="BQ36" s="56">
        <f>BQ16*Annual!$W55/100</f>
        <v>7532.7318118651347</v>
      </c>
      <c r="BR36" s="56">
        <f>BR16*Annual!$S55/100</f>
        <v>7837.5378434455743</v>
      </c>
      <c r="BS36" s="56">
        <f>BS16*Annual!$S55/100</f>
        <v>8019.47131466681</v>
      </c>
      <c r="BT36" s="56">
        <f>BT16*Annual!$S55/100</f>
        <v>7987.7136969092571</v>
      </c>
      <c r="BU36" s="56">
        <f>BU16*Annual!$S55/100</f>
        <v>7939.0007408574174</v>
      </c>
      <c r="BV36" s="56">
        <f>BV16*Annual!$T55/100</f>
        <v>8384.2412517644389</v>
      </c>
      <c r="BW36" s="56">
        <f>BW16*Annual!$T55/100</f>
        <v>8732.5240313423365</v>
      </c>
      <c r="BX36" s="56">
        <f>BX16*Annual!$T55/100</f>
        <v>8824.7799106968832</v>
      </c>
      <c r="BY36" s="56">
        <f>BY16*Annual!$T55/100</f>
        <v>8954.8809026041727</v>
      </c>
      <c r="BZ36" s="56">
        <f>BZ16*Annual!$U55/100</f>
        <v>9158.1345838141515</v>
      </c>
      <c r="CA36" s="56">
        <f>CA16*Annual!$U55/100</f>
        <v>9570.0814668730127</v>
      </c>
      <c r="CB36" s="56">
        <f>CB16*Annual!$U55/100</f>
        <v>9688.9745136197143</v>
      </c>
      <c r="CC36" s="56">
        <f>CC16*Annual!$U55/100</f>
        <v>10030.016926623288</v>
      </c>
      <c r="CD36" s="56">
        <f>CD16*Annual!$V55/100</f>
        <v>10194.544682159883</v>
      </c>
      <c r="CE36" s="56">
        <f>CE16*Annual!$V55/100</f>
        <v>10470.787438299913</v>
      </c>
      <c r="CF36" s="56">
        <f>CF16*Annual!$V55/100</f>
        <v>10482.387475911262</v>
      </c>
      <c r="CG36" s="56">
        <f>CG16*Annual!$V55/100</f>
        <v>10804.625730021873</v>
      </c>
      <c r="CH36" s="56">
        <f>CH16*Annual!$W55/100</f>
        <v>11138.825393581341</v>
      </c>
      <c r="CI36" s="56">
        <f>CI16*Annual!$W55/100</f>
        <v>11350.67884023166</v>
      </c>
      <c r="CJ36" s="56">
        <f>CJ16*Annual!$W55/100</f>
        <v>11461.12312591378</v>
      </c>
      <c r="CK36" s="56">
        <f>CK16*Annual!$W55/100</f>
        <v>11610.94437303568</v>
      </c>
    </row>
    <row r="37" spans="1:94">
      <c r="A37" s="60" t="s">
        <v>11</v>
      </c>
      <c r="B37" s="55">
        <f>B17*Annual!$B56/100</f>
        <v>784.87408451154488</v>
      </c>
      <c r="C37" s="56">
        <f>C17*Annual!$B56/100</f>
        <v>814.42324789310396</v>
      </c>
      <c r="D37" s="56">
        <f>D17*Annual!$B56/100</f>
        <v>849.34773136773538</v>
      </c>
      <c r="E37" s="56">
        <f>E17*Annual!$B56/100</f>
        <v>860.61063588072318</v>
      </c>
      <c r="F37" s="56">
        <f>F17*Annual!$C56/100</f>
        <v>876.91177723847807</v>
      </c>
      <c r="G37" s="56">
        <f>G17*Annual!$C56/100</f>
        <v>913.14099368832933</v>
      </c>
      <c r="H37" s="56">
        <f>H17*Annual!$C56/100</f>
        <v>950.93855367768981</v>
      </c>
      <c r="I37" s="56">
        <f>I17*Annual!$C56/100</f>
        <v>965.74118583871905</v>
      </c>
      <c r="J37" s="56">
        <f>J17*Annual!$D56/100</f>
        <v>1013.834060606005</v>
      </c>
      <c r="K37" s="56">
        <f>K17*Annual!$D56/100</f>
        <v>1050.0929577686131</v>
      </c>
      <c r="L37" s="56">
        <f>L17*Annual!$D56/100</f>
        <v>1088.8802143766059</v>
      </c>
      <c r="M37" s="56">
        <f>M17*Annual!$D56/100</f>
        <v>1103.5297519021967</v>
      </c>
      <c r="N37" s="56">
        <f>N17*Annual!$E56/100</f>
        <v>1114.8594192390151</v>
      </c>
      <c r="O37" s="56">
        <f>O17*Annual!$E56/100</f>
        <v>1142.3782319169447</v>
      </c>
      <c r="P37" s="56">
        <f>P17*Annual!$E56/100</f>
        <v>1195.389316100019</v>
      </c>
      <c r="Q37" s="56">
        <f>Q17*Annual!$E56/100</f>
        <v>1209.6157655129634</v>
      </c>
      <c r="R37" s="56">
        <f>R17*Annual!$F56/100</f>
        <v>1251.6779708319318</v>
      </c>
      <c r="S37" s="56">
        <f>S17*Annual!$F56/100</f>
        <v>1279.403184827615</v>
      </c>
      <c r="T37" s="56">
        <f>T17*Annual!$F56/100</f>
        <v>1337.6687806564323</v>
      </c>
      <c r="U37" s="56">
        <f>U17*Annual!$F56/100</f>
        <v>1350.5418924539863</v>
      </c>
      <c r="V37" s="56">
        <f>V17*Annual!$G56/100</f>
        <v>1435.5277023733297</v>
      </c>
      <c r="W37" s="56">
        <f>W17*Annual!$G56/100</f>
        <v>1494.5825947370313</v>
      </c>
      <c r="X37" s="56">
        <f>X17*Annual!$G56/100</f>
        <v>1537.1759047567641</v>
      </c>
      <c r="Y37" s="56">
        <f>Y17*Annual!$G56/100</f>
        <v>1537.9077232745506</v>
      </c>
      <c r="Z37" s="56">
        <f>Z17*Annual!H56/100</f>
        <v>1635.2914774158783</v>
      </c>
      <c r="AA37" s="56">
        <f>AA17*Annual!H56/100</f>
        <v>1650.9765516426671</v>
      </c>
      <c r="AB37" s="56">
        <f>AB17*Annual!H56/100</f>
        <v>1662.6173065850369</v>
      </c>
      <c r="AC37" s="56">
        <f>AC17*Annual!H56/100</f>
        <v>1644.5643833918107</v>
      </c>
      <c r="AD37" s="56">
        <f>AD17*Annual!$I56/100</f>
        <v>1849.2428381487655</v>
      </c>
      <c r="AE37" s="56">
        <f>AE17*Annual!$I56/100</f>
        <v>1887.243464182757</v>
      </c>
      <c r="AF37" s="56">
        <f>AF17*Annual!$I56/100</f>
        <v>1896.3914000403588</v>
      </c>
      <c r="AG37" s="56">
        <f>AG17*Annual!$I56/100</f>
        <v>1894.9996487112712</v>
      </c>
      <c r="AH37" s="56">
        <f>AH17*Annual!$J56/100</f>
        <v>2026.0224497485403</v>
      </c>
      <c r="AI37" s="56">
        <f>AI17*Annual!$J56/100</f>
        <v>2085.9692698836452</v>
      </c>
      <c r="AJ37" s="56">
        <f>AJ17*Annual!$J56/100</f>
        <v>2100.9018433506512</v>
      </c>
      <c r="AK37" s="56">
        <f>AK17*Annual!$J56/100</f>
        <v>2148.6428390551564</v>
      </c>
      <c r="AL37" s="56">
        <f>AL17*Annual!$K56/100</f>
        <v>2273.6569709306204</v>
      </c>
      <c r="AM37" s="56">
        <f>AM17*Annual!$K56/100</f>
        <v>2248.9616777342239</v>
      </c>
      <c r="AN37" s="56">
        <f>AN17*Annual!$K56/100</f>
        <v>2247.3678381370592</v>
      </c>
      <c r="AO37" s="56">
        <f>AO17*Annual!$K56/100</f>
        <v>2325.6016523472999</v>
      </c>
      <c r="AP37" s="56">
        <f>AP17*Annual!$L56/100</f>
        <v>2446.2270723150305</v>
      </c>
      <c r="AQ37" s="56">
        <f>AQ17*Annual!$L56/100</f>
        <v>2490.7513985940268</v>
      </c>
      <c r="AR37" s="56">
        <f>AR17*Annual!$L56/100</f>
        <v>2511.0063578210047</v>
      </c>
      <c r="AS37" s="56">
        <f>AS17*Annual!$L56/100</f>
        <v>2527.8810650238202</v>
      </c>
      <c r="AT37" s="56">
        <f>AT17*Annual!$M56/100</f>
        <v>2644.8579363788103</v>
      </c>
      <c r="AU37" s="56">
        <f>AU17*Annual!$M56/100</f>
        <v>2719.0735095518116</v>
      </c>
      <c r="AV37" s="56">
        <f>AV17*Annual!$M56/100</f>
        <v>2740.8537135805523</v>
      </c>
      <c r="AW37" s="56">
        <f>AW17*Annual!$M56/100</f>
        <v>2773.8233434981016</v>
      </c>
      <c r="AX37" s="56">
        <f>AX17*Annual!$N56/100</f>
        <v>2988.6324257279175</v>
      </c>
      <c r="AY37" s="56">
        <f>AY17*Annual!$N56/100</f>
        <v>3067.6288453235638</v>
      </c>
      <c r="AZ37" s="56">
        <f>AZ17*Annual!$N56/100</f>
        <v>3081.4751581018777</v>
      </c>
      <c r="BA37" s="56">
        <f>BA17*Annual!$N56/100</f>
        <v>3129.5995098746089</v>
      </c>
      <c r="BB37" s="56">
        <f>BB17*Annual!$O56/100</f>
        <v>3277.8240467486344</v>
      </c>
      <c r="BC37" s="56">
        <f>BC17*Annual!$O56/100</f>
        <v>3277.1919020411374</v>
      </c>
      <c r="BD37" s="56">
        <f>BD17*Annual!$O56/100</f>
        <v>3330.0117591700919</v>
      </c>
      <c r="BE37" s="56">
        <f>BE17*Annual!$O56/100</f>
        <v>3383.789575036049</v>
      </c>
      <c r="BF37" s="56">
        <f>BF17*Annual!P56/100</f>
        <v>3458.6546958712897</v>
      </c>
      <c r="BG37" s="56">
        <f>BG17*Annual!P56/100</f>
        <v>3458.383567912118</v>
      </c>
      <c r="BH37" s="56">
        <f>BH17*Annual!P56/100</f>
        <v>3562.1680193053967</v>
      </c>
      <c r="BI37" s="56">
        <f>BI17*Annual!P56/100</f>
        <v>3579.5370305000629</v>
      </c>
      <c r="BJ37" s="56">
        <f>BJ17*Annual!Q56/100</f>
        <v>3665.1471305193559</v>
      </c>
      <c r="BK37" s="56">
        <f>BK17*Annual!Q56/100</f>
        <v>3689.612301695473</v>
      </c>
      <c r="BL37" s="56">
        <f>BL17*Annual!Q56/100</f>
        <v>3783.340356133705</v>
      </c>
      <c r="BM37" s="56">
        <f>BM17*Annual!Q56/100</f>
        <v>3809.6238846269657</v>
      </c>
      <c r="BN37" s="56">
        <f>BN17*Annual!$R56/100</f>
        <v>3988.042061217322</v>
      </c>
      <c r="BO37" s="56">
        <f>BO17*Annual!$R56/100</f>
        <v>3984.3957755658062</v>
      </c>
      <c r="BP37" s="56">
        <f>BP17*Annual!$R56/100</f>
        <v>4151.1304739942252</v>
      </c>
      <c r="BQ37" s="56">
        <f>BQ17*Annual!$R56/100</f>
        <v>4086.6575140651444</v>
      </c>
      <c r="BR37" s="56">
        <f>BR17*Annual!$S56/100</f>
        <v>4303.5281843948933</v>
      </c>
      <c r="BS37" s="56">
        <f>BS17*Annual!$S56/100</f>
        <v>4303.1988789516981</v>
      </c>
      <c r="BT37" s="56">
        <f>BT17*Annual!$S56/100</f>
        <v>4459.4543117477624</v>
      </c>
      <c r="BU37" s="56">
        <f>BU17*Annual!$S56/100</f>
        <v>4378.7744781649681</v>
      </c>
      <c r="BV37" s="56">
        <f>BV17*Annual!$T56/100</f>
        <v>4638.2839876293738</v>
      </c>
      <c r="BW37" s="56">
        <f>BW17*Annual!$T56/100</f>
        <v>4627.082392602958</v>
      </c>
      <c r="BX37" s="56">
        <f>BX17*Annual!$T56/100</f>
        <v>4753.4297953273863</v>
      </c>
      <c r="BY37" s="56">
        <f>BY17*Annual!$T56/100</f>
        <v>4726.9083718089605</v>
      </c>
      <c r="BZ37" s="56">
        <f>BZ17*Annual!$U56/100</f>
        <v>4993.1694575369074</v>
      </c>
      <c r="CA37" s="56">
        <f>CA17*Annual!$U56/100</f>
        <v>5025.4791707649447</v>
      </c>
      <c r="CB37" s="56">
        <f>CB17*Annual!$U56/100</f>
        <v>5143.1788403813644</v>
      </c>
      <c r="CC37" s="56">
        <f>CC17*Annual!$U56/100</f>
        <v>5085.1532329514203</v>
      </c>
      <c r="CD37" s="56">
        <f>CD17*Annual!$V56/100</f>
        <v>5306.772671747628</v>
      </c>
      <c r="CE37" s="56">
        <f>CE17*Annual!$V56/100</f>
        <v>5484.3472268788773</v>
      </c>
      <c r="CF37" s="56">
        <f>CF17*Annual!$V56/100</f>
        <v>5514.38307170591</v>
      </c>
      <c r="CG37" s="56">
        <f>CG17*Annual!$V56/100</f>
        <v>5476.0956211571647</v>
      </c>
      <c r="CH37" s="56">
        <f>CH17*Annual!$W56/100</f>
        <v>5663.5549689574782</v>
      </c>
      <c r="CI37" s="56">
        <f>CI17*Annual!$W56/100</f>
        <v>5908.6554856241992</v>
      </c>
      <c r="CJ37" s="56">
        <f>CJ17*Annual!$W56/100</f>
        <v>5950.0832497207293</v>
      </c>
      <c r="CK37" s="56">
        <f>CK17*Annual!$W56/100</f>
        <v>5900.7330446814376</v>
      </c>
    </row>
    <row r="38" spans="1:94">
      <c r="A38" s="57" t="s">
        <v>12</v>
      </c>
      <c r="B38" s="58">
        <f>B18*Annual!$B57/100</f>
        <v>2618.4522232590766</v>
      </c>
      <c r="C38" s="184">
        <f>C18*Annual!$B57/100</f>
        <v>2658.6402819611894</v>
      </c>
      <c r="D38" s="184">
        <f>D18*Annual!$B57/100</f>
        <v>2685.1851620633238</v>
      </c>
      <c r="E38" s="184">
        <f>E18*Annual!$B57/100</f>
        <v>2718.1067452067523</v>
      </c>
      <c r="F38" s="184">
        <f>F18*Annual!$C57/100</f>
        <v>3030.7931682957451</v>
      </c>
      <c r="G38" s="184">
        <f>G18*Annual!$C57/100</f>
        <v>3283.7021397568246</v>
      </c>
      <c r="H38" s="184">
        <f>H18*Annual!$C57/100</f>
        <v>3327.5271122741847</v>
      </c>
      <c r="I38" s="184">
        <f>I18*Annual!$C57/100</f>
        <v>3387.1683324097826</v>
      </c>
      <c r="J38" s="184">
        <f>J18*Annual!$D57/100</f>
        <v>3439.7493608592363</v>
      </c>
      <c r="K38" s="184">
        <f>K18*Annual!$D57/100</f>
        <v>3472.2025847483455</v>
      </c>
      <c r="L38" s="184">
        <f>L18*Annual!$D57/100</f>
        <v>3558.0135866533337</v>
      </c>
      <c r="M38" s="184">
        <f>M18*Annual!$D57/100</f>
        <v>3624.6742627498834</v>
      </c>
      <c r="N38" s="184">
        <f>N18*Annual!$E57/100</f>
        <v>3835.6880591077852</v>
      </c>
      <c r="O38" s="184">
        <f>O18*Annual!$E57/100</f>
        <v>3874.8675590853654</v>
      </c>
      <c r="P38" s="184">
        <f>P18*Annual!$E57/100</f>
        <v>3893.4815744003845</v>
      </c>
      <c r="Q38" s="184">
        <f>Q18*Annual!$E57/100</f>
        <v>3936.7141260997832</v>
      </c>
      <c r="R38" s="184">
        <f>R18*Annual!$F57/100</f>
        <v>3952.7218926620394</v>
      </c>
      <c r="S38" s="184">
        <f>S18*Annual!$F57/100</f>
        <v>3990.7161879074138</v>
      </c>
      <c r="T38" s="184">
        <f>T18*Annual!$F57/100</f>
        <v>4001.9683445762362</v>
      </c>
      <c r="U38" s="184">
        <f>U18*Annual!$F57/100</f>
        <v>4041.1316950599298</v>
      </c>
      <c r="V38" s="184">
        <f>V18*Annual!$G57/100</f>
        <v>4239.5474443199173</v>
      </c>
      <c r="W38" s="59">
        <f>W18*Annual!$G57/100</f>
        <v>4243.9596563274654</v>
      </c>
      <c r="X38" s="59">
        <f>X18*Annual!$G57/100</f>
        <v>4295.1413156150302</v>
      </c>
      <c r="Y38" s="59">
        <f>Y18*Annual!$G57/100</f>
        <v>4347.6466385048589</v>
      </c>
      <c r="Z38" s="59">
        <f>Z18*Annual!H57/100</f>
        <v>4617.9891569799374</v>
      </c>
      <c r="AA38" s="59">
        <f>AA18*Annual!H57/100</f>
        <v>4597.6106072103375</v>
      </c>
      <c r="AB38" s="59">
        <f>AB18*Annual!H57/100</f>
        <v>4626.2304822544074</v>
      </c>
      <c r="AC38" s="59">
        <f>AC18*Annual!H57/100</f>
        <v>4694.2588763382155</v>
      </c>
      <c r="AD38" s="59">
        <f>AD18*Annual!$I57/100</f>
        <v>4990.9905336739257</v>
      </c>
      <c r="AE38" s="59">
        <f>AE18*Annual!$I57/100</f>
        <v>5035.510264847142</v>
      </c>
      <c r="AF38" s="59">
        <f>AF18*Annual!$I57/100</f>
        <v>5251.9837228001325</v>
      </c>
      <c r="AG38" s="59">
        <f>AG18*Annual!$I57/100</f>
        <v>5039.8427219076229</v>
      </c>
      <c r="AH38" s="59">
        <f>AH18*Annual!$J57/100</f>
        <v>5502.6161354438773</v>
      </c>
      <c r="AI38" s="59">
        <f>AI18*Annual!$J57/100</f>
        <v>5598.8874042966127</v>
      </c>
      <c r="AJ38" s="59">
        <f>AJ18*Annual!$J57/100</f>
        <v>5653.8571102773421</v>
      </c>
      <c r="AK38" s="59">
        <f>AK18*Annual!$J57/100</f>
        <v>5684.0161651802819</v>
      </c>
      <c r="AL38" s="59">
        <f>AL18*Annual!$K57/100</f>
        <v>6179.5673538901792</v>
      </c>
      <c r="AM38" s="59">
        <f>AM18*Annual!$K57/100</f>
        <v>6101.5581834494487</v>
      </c>
      <c r="AN38" s="59">
        <f>AN18*Annual!$K57/100</f>
        <v>5975.6797493291788</v>
      </c>
      <c r="AO38" s="59">
        <f>AO18*Annual!$K57/100</f>
        <v>6311.2078290089139</v>
      </c>
      <c r="AP38" s="59">
        <f>AP18*Annual!$L57/100</f>
        <v>6564.3360738742704</v>
      </c>
      <c r="AQ38" s="59">
        <f>AQ18*Annual!$L57/100</f>
        <v>6579.2863059860538</v>
      </c>
      <c r="AR38" s="59">
        <f>AR18*Annual!$L57/100</f>
        <v>6738.1140194112486</v>
      </c>
      <c r="AS38" s="59">
        <f>AS18*Annual!$L57/100</f>
        <v>7023.5006284362007</v>
      </c>
      <c r="AT38" s="59">
        <f>AT18*Annual!$M57/100</f>
        <v>6969.8450224094559</v>
      </c>
      <c r="AU38" s="59">
        <f>AU18*Annual!$M57/100</f>
        <v>6954.9066821313936</v>
      </c>
      <c r="AV38" s="59">
        <f>AV18*Annual!$M57/100</f>
        <v>7348.6280862917783</v>
      </c>
      <c r="AW38" s="59">
        <f>AW18*Annual!$M57/100</f>
        <v>7777.9944410166463</v>
      </c>
      <c r="AX38" s="59">
        <f>AX18*Annual!$N57/100</f>
        <v>7739.3876762046093</v>
      </c>
      <c r="AY38" s="59">
        <f>AY18*Annual!$N57/100</f>
        <v>7860.410621297513</v>
      </c>
      <c r="AZ38" s="59">
        <f>AZ18*Annual!$N57/100</f>
        <v>8332.6374070521742</v>
      </c>
      <c r="BA38" s="59">
        <f>BA18*Annual!$N57/100</f>
        <v>8734.4157872686865</v>
      </c>
      <c r="BB38" s="59">
        <f>BB18*Annual!$O57/100</f>
        <v>8851.0349226140515</v>
      </c>
      <c r="BC38" s="59">
        <f>BC18*Annual!$O57/100</f>
        <v>9197.9018078747595</v>
      </c>
      <c r="BD38" s="59">
        <f>BD18*Annual!$O57/100</f>
        <v>9765.1922223588317</v>
      </c>
      <c r="BE38" s="59">
        <f>BE18*Annual!$O57/100</f>
        <v>10318.252200524517</v>
      </c>
      <c r="BF38" s="184">
        <f>BF18*Annual!P57/100</f>
        <v>10605.902224487112</v>
      </c>
      <c r="BG38" s="59">
        <f>BG18*Annual!P57/100</f>
        <v>10558.126553461054</v>
      </c>
      <c r="BH38" s="59">
        <f>BH18*Annual!P57/100</f>
        <v>11243.751944179765</v>
      </c>
      <c r="BI38" s="59">
        <f>BI18*Annual!P57/100</f>
        <v>12362.474178765155</v>
      </c>
      <c r="BJ38" s="56">
        <f>BJ18*Annual!Q57/100</f>
        <v>12678.099330342289</v>
      </c>
      <c r="BK38" s="56">
        <f>BK18*Annual!Q57/100</f>
        <v>12459.135432009522</v>
      </c>
      <c r="BL38" s="56">
        <f>BL18*Annual!Q57/100</f>
        <v>13057.92551960574</v>
      </c>
      <c r="BM38" s="56">
        <f>BM18*Annual!Q57/100</f>
        <v>13681.95769370826</v>
      </c>
      <c r="BN38" s="56">
        <f>BN18*Annual!$W57/100</f>
        <v>13696.281490536388</v>
      </c>
      <c r="BO38" s="56">
        <f>BO18*Annual!$W57/100</f>
        <v>14340.751196779811</v>
      </c>
      <c r="BP38" s="56">
        <f>BP18*Annual!$W57/100</f>
        <v>14701.398643644645</v>
      </c>
      <c r="BQ38" s="56">
        <f>BQ18*Annual!$W57/100</f>
        <v>14860.844342237957</v>
      </c>
      <c r="BR38" s="56">
        <f>BR18*Annual!$S57/100</f>
        <v>14853.447869597832</v>
      </c>
      <c r="BS38" s="56">
        <f>BS18*Annual!$S57/100</f>
        <v>15211.698423188302</v>
      </c>
      <c r="BT38" s="56">
        <f>BT18*Annual!$S57/100</f>
        <v>15803.242212174053</v>
      </c>
      <c r="BU38" s="56">
        <f>BU18*Annual!$S57/100</f>
        <v>16295.502811287382</v>
      </c>
      <c r="BV38" s="56">
        <f>BV18*Annual!$T57/100</f>
        <v>16148.461282182127</v>
      </c>
      <c r="BW38" s="56">
        <f>BW18*Annual!$T57/100</f>
        <v>16873.235442825895</v>
      </c>
      <c r="BX38" s="56">
        <f>BX18*Annual!$T57/100</f>
        <v>17432.296027710912</v>
      </c>
      <c r="BY38" s="56">
        <f>BY18*Annual!$T57/100</f>
        <v>18031.894073332616</v>
      </c>
      <c r="BZ38" s="56">
        <f>BZ18*Annual!$U57/100</f>
        <v>18009.771327874438</v>
      </c>
      <c r="CA38" s="56">
        <f>CA18*Annual!$U57/100</f>
        <v>18791.868553018023</v>
      </c>
      <c r="CB38" s="56">
        <f>CB18*Annual!$U57/100</f>
        <v>18976.031211426311</v>
      </c>
      <c r="CC38" s="56">
        <f>CC18*Annual!$U57/100</f>
        <v>19475.646681495247</v>
      </c>
      <c r="CD38" s="56">
        <f>CD18*Annual!$V57/100</f>
        <v>19076.28154969657</v>
      </c>
      <c r="CE38" s="56">
        <f>CE18*Annual!$V57/100</f>
        <v>19805.442004249118</v>
      </c>
      <c r="CF38" s="56">
        <f>CF18*Annual!$V57/100</f>
        <v>20314.57665741774</v>
      </c>
      <c r="CG38" s="56">
        <f>CG18*Annual!$V57/100</f>
        <v>20890.41730979053</v>
      </c>
      <c r="CH38" s="56">
        <f>CH18*Annual!$W57/100</f>
        <v>20830.324867765001</v>
      </c>
      <c r="CI38" s="56">
        <f>CI18*Annual!$W57/100</f>
        <v>21391.431072693562</v>
      </c>
      <c r="CJ38" s="56">
        <f>CJ18*Annual!$W57/100</f>
        <v>21746.877588103813</v>
      </c>
      <c r="CK38" s="56">
        <f>CK18*Annual!$W57/100</f>
        <v>22034.117602438269</v>
      </c>
    </row>
    <row r="39" spans="1:94" hidden="1">
      <c r="A39" s="53" t="str">
        <f>A21</f>
        <v>SA - Annual Compensation of Employees</v>
      </c>
      <c r="B39" s="38">
        <f t="shared" ref="B39:N39" si="49">B33+B29+B26</f>
        <v>10769.112169745349</v>
      </c>
      <c r="C39" s="39">
        <f t="shared" si="49"/>
        <v>11168.883514084169</v>
      </c>
      <c r="D39" s="39">
        <f t="shared" si="49"/>
        <v>11549.738403386609</v>
      </c>
      <c r="E39" s="39">
        <f t="shared" si="49"/>
        <v>12431.149421128735</v>
      </c>
      <c r="F39" s="39">
        <f t="shared" si="49"/>
        <v>12027.832998654661</v>
      </c>
      <c r="G39" s="39">
        <f t="shared" si="49"/>
        <v>12527.867642339885</v>
      </c>
      <c r="H39" s="39">
        <f t="shared" si="49"/>
        <v>12926.143501493838</v>
      </c>
      <c r="I39" s="39">
        <f t="shared" si="49"/>
        <v>13704.10982874454</v>
      </c>
      <c r="J39" s="39">
        <f t="shared" si="49"/>
        <v>13207.948329621911</v>
      </c>
      <c r="K39" s="39">
        <f t="shared" si="49"/>
        <v>13591.496361581787</v>
      </c>
      <c r="L39" s="39">
        <f t="shared" si="49"/>
        <v>13993.744141825844</v>
      </c>
      <c r="M39" s="39">
        <f t="shared" si="49"/>
        <v>14903.145372852918</v>
      </c>
      <c r="N39" s="39">
        <f t="shared" si="49"/>
        <v>14589.704113516904</v>
      </c>
      <c r="O39" s="39">
        <f t="shared" ref="O39:V39" si="50">O33+O29+O26</f>
        <v>15024.344629868567</v>
      </c>
      <c r="P39" s="39">
        <f t="shared" si="50"/>
        <v>15441.587760213792</v>
      </c>
      <c r="Q39" s="39">
        <f t="shared" si="50"/>
        <v>16509.386952966332</v>
      </c>
      <c r="R39" s="39">
        <f t="shared" si="50"/>
        <v>15606.617459078636</v>
      </c>
      <c r="S39" s="39">
        <f t="shared" si="50"/>
        <v>16134.445229403704</v>
      </c>
      <c r="T39" s="39">
        <f t="shared" si="50"/>
        <v>16450.293757713174</v>
      </c>
      <c r="U39" s="39">
        <f t="shared" si="50"/>
        <v>17550.662185089663</v>
      </c>
      <c r="V39" s="39">
        <f t="shared" si="50"/>
        <v>17010.930492208234</v>
      </c>
      <c r="W39" s="39">
        <f t="shared" ref="W39:BH39" si="51">W33+W29+W26</f>
        <v>17638.686093857326</v>
      </c>
      <c r="X39" s="39">
        <f t="shared" si="51"/>
        <v>18009.711617342724</v>
      </c>
      <c r="Y39" s="39">
        <f t="shared" si="51"/>
        <v>19128.599820940264</v>
      </c>
      <c r="Z39" s="39">
        <f t="shared" si="51"/>
        <v>18690.881901497709</v>
      </c>
      <c r="AA39" s="39">
        <f t="shared" si="51"/>
        <v>19094.787358991962</v>
      </c>
      <c r="AB39" s="39">
        <f t="shared" si="51"/>
        <v>19444.964853996378</v>
      </c>
      <c r="AC39" s="39">
        <f t="shared" si="51"/>
        <v>20645.796720012098</v>
      </c>
      <c r="AD39" s="39">
        <f t="shared" si="51"/>
        <v>20138.823868217649</v>
      </c>
      <c r="AE39" s="39">
        <f t="shared" si="51"/>
        <v>21014.95818463586</v>
      </c>
      <c r="AF39" s="39">
        <f t="shared" si="51"/>
        <v>21624.059398170062</v>
      </c>
      <c r="AG39" s="39">
        <f t="shared" si="51"/>
        <v>22663.098256616573</v>
      </c>
      <c r="AH39" s="39">
        <f t="shared" si="51"/>
        <v>22299.913450059859</v>
      </c>
      <c r="AI39" s="39">
        <f t="shared" si="51"/>
        <v>23152.04474198107</v>
      </c>
      <c r="AJ39" s="39">
        <f t="shared" si="51"/>
        <v>23628.797581128623</v>
      </c>
      <c r="AK39" s="39">
        <f t="shared" si="51"/>
        <v>25151.097949821731</v>
      </c>
      <c r="AL39" s="39">
        <f t="shared" si="51"/>
        <v>24401.289309587515</v>
      </c>
      <c r="AM39" s="39">
        <f t="shared" si="51"/>
        <v>25136.932936296471</v>
      </c>
      <c r="AN39" s="39">
        <f t="shared" si="51"/>
        <v>25687.747657652788</v>
      </c>
      <c r="AO39" s="39">
        <f t="shared" si="51"/>
        <v>28022.419177823867</v>
      </c>
      <c r="AP39" s="39">
        <f t="shared" si="51"/>
        <v>26429.535849428408</v>
      </c>
      <c r="AQ39" s="39">
        <f t="shared" si="51"/>
        <v>27627.281130815692</v>
      </c>
      <c r="AR39" s="39">
        <f t="shared" si="51"/>
        <v>28659.724905727664</v>
      </c>
      <c r="AS39" s="39">
        <f t="shared" si="51"/>
        <v>30769.146931127965</v>
      </c>
      <c r="AT39" s="39">
        <f t="shared" si="51"/>
        <v>29209.572124341146</v>
      </c>
      <c r="AU39" s="39">
        <f t="shared" si="51"/>
        <v>30490.380678618727</v>
      </c>
      <c r="AV39" s="39">
        <f t="shared" si="51"/>
        <v>31576.476037653341</v>
      </c>
      <c r="AW39" s="39">
        <f t="shared" si="51"/>
        <v>34281.549924807354</v>
      </c>
      <c r="AX39" s="39">
        <f t="shared" si="51"/>
        <v>32959.54395005339</v>
      </c>
      <c r="AY39" s="39">
        <f t="shared" si="51"/>
        <v>34684.999889264298</v>
      </c>
      <c r="AZ39" s="39">
        <f t="shared" si="51"/>
        <v>36174.44163755358</v>
      </c>
      <c r="BA39" s="39">
        <f t="shared" si="51"/>
        <v>39377.383304804323</v>
      </c>
      <c r="BB39" s="39">
        <f t="shared" si="51"/>
        <v>37468.513454833817</v>
      </c>
      <c r="BC39" s="39">
        <f t="shared" si="51"/>
        <v>39380.346162080488</v>
      </c>
      <c r="BD39" s="39">
        <f t="shared" si="51"/>
        <v>41300.155223960042</v>
      </c>
      <c r="BE39" s="39">
        <f t="shared" si="51"/>
        <v>44085.750474508728</v>
      </c>
      <c r="BF39" s="39">
        <f t="shared" si="51"/>
        <v>40917.421669475778</v>
      </c>
      <c r="BG39" s="39">
        <f t="shared" si="51"/>
        <v>42080.904283197866</v>
      </c>
      <c r="BH39" s="39">
        <f t="shared" si="51"/>
        <v>44782.980357245942</v>
      </c>
      <c r="BI39" s="39">
        <f t="shared" ref="BI39:BN39" si="52">BI33+BI29+BI26</f>
        <v>48324.96270996044</v>
      </c>
      <c r="BJ39" s="166">
        <f t="shared" si="52"/>
        <v>46118.990666224556</v>
      </c>
      <c r="BK39" s="166">
        <f t="shared" si="52"/>
        <v>47519.552932440936</v>
      </c>
      <c r="BL39" s="166">
        <f t="shared" si="52"/>
        <v>49528.918457587861</v>
      </c>
      <c r="BM39" s="166">
        <f t="shared" si="52"/>
        <v>53418.871558253566</v>
      </c>
      <c r="BN39" s="166">
        <f t="shared" si="52"/>
        <v>50512.141853950467</v>
      </c>
      <c r="BO39" s="166">
        <f>BO33+BO29+BO26</f>
        <v>52705.260476157324</v>
      </c>
      <c r="BP39" s="166">
        <f>BP33+BP29+BP26</f>
        <v>54404.960256574224</v>
      </c>
      <c r="BQ39" s="166">
        <f>BQ33+BQ29+BQ26</f>
        <v>58020.231938302873</v>
      </c>
      <c r="BR39" s="166">
        <f>BR33+BR29+BR26</f>
        <v>54853.352740983093</v>
      </c>
      <c r="BS39" s="166">
        <f t="shared" ref="BS39:BY39" si="53">BS33+BS29+BS26</f>
        <v>56917.852624030551</v>
      </c>
      <c r="BT39" s="166">
        <f t="shared" si="53"/>
        <v>58492.939665720405</v>
      </c>
      <c r="BU39" s="166">
        <f t="shared" si="53"/>
        <v>62669.887232980604</v>
      </c>
      <c r="BV39" s="166">
        <f t="shared" si="53"/>
        <v>60107.47185420699</v>
      </c>
      <c r="BW39" s="166">
        <f t="shared" si="53"/>
        <v>63103.557302395348</v>
      </c>
      <c r="BX39" s="166">
        <f>BX33+BX29+BX26</f>
        <v>64440.797319156998</v>
      </c>
      <c r="BY39" s="166">
        <f t="shared" si="53"/>
        <v>69226.794827426755</v>
      </c>
      <c r="BZ39" s="166">
        <f t="shared" ref="BZ39:CK39" si="54">BZ33+BZ29+BZ26</f>
        <v>65662.641318358495</v>
      </c>
      <c r="CA39" s="166">
        <f t="shared" si="54"/>
        <v>69037.122171864496</v>
      </c>
      <c r="CB39" s="166">
        <f t="shared" si="54"/>
        <v>70252.513526197741</v>
      </c>
      <c r="CC39" s="166">
        <f t="shared" si="54"/>
        <v>75622.120932524078</v>
      </c>
      <c r="CD39" s="166">
        <f t="shared" si="54"/>
        <v>70580.221663701086</v>
      </c>
      <c r="CE39" s="166">
        <f t="shared" si="54"/>
        <v>74135.009240036889</v>
      </c>
      <c r="CF39" s="166">
        <f t="shared" si="54"/>
        <v>75473.194550253684</v>
      </c>
      <c r="CG39" s="166">
        <f t="shared" si="54"/>
        <v>81158.422949960775</v>
      </c>
      <c r="CH39" s="166">
        <f t="shared" si="54"/>
        <v>76442.524833267758</v>
      </c>
      <c r="CI39" s="166">
        <f t="shared" si="54"/>
        <v>80014.656104442081</v>
      </c>
      <c r="CJ39" s="166">
        <f t="shared" si="54"/>
        <v>81736.96511295854</v>
      </c>
      <c r="CK39" s="166">
        <f t="shared" si="54"/>
        <v>86904.450978359746</v>
      </c>
    </row>
    <row r="40" spans="1:94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  <c r="CF40" s="56"/>
      <c r="CG40" s="56"/>
      <c r="CH40" s="56"/>
      <c r="CI40" s="56"/>
      <c r="CJ40" s="56"/>
      <c r="CK40" s="56"/>
    </row>
    <row r="41" spans="1:94" ht="17.25" customHeight="1" thickBot="1">
      <c r="A41" s="70" t="s">
        <v>210</v>
      </c>
      <c r="B41" s="23">
        <f t="shared" ref="B41:N41" si="55">B39+B40</f>
        <v>10769.112169745349</v>
      </c>
      <c r="C41" s="24">
        <f t="shared" si="55"/>
        <v>11168.883514084169</v>
      </c>
      <c r="D41" s="24">
        <f t="shared" si="55"/>
        <v>11549.738403386609</v>
      </c>
      <c r="E41" s="24">
        <f t="shared" si="55"/>
        <v>12431.149421128735</v>
      </c>
      <c r="F41" s="24">
        <f t="shared" si="55"/>
        <v>12027.832998654661</v>
      </c>
      <c r="G41" s="24">
        <f t="shared" si="55"/>
        <v>12527.867642339885</v>
      </c>
      <c r="H41" s="24">
        <f t="shared" si="55"/>
        <v>12926.143501493838</v>
      </c>
      <c r="I41" s="24">
        <f t="shared" si="55"/>
        <v>13704.10982874454</v>
      </c>
      <c r="J41" s="24">
        <f t="shared" si="55"/>
        <v>13207.948329621911</v>
      </c>
      <c r="K41" s="24">
        <f t="shared" si="55"/>
        <v>13591.496361581787</v>
      </c>
      <c r="L41" s="24">
        <f t="shared" si="55"/>
        <v>13993.744141825844</v>
      </c>
      <c r="M41" s="24">
        <f t="shared" si="55"/>
        <v>14903.145372852918</v>
      </c>
      <c r="N41" s="24">
        <f t="shared" si="55"/>
        <v>14589.704113516904</v>
      </c>
      <c r="O41" s="24">
        <f t="shared" ref="O41:V41" si="56">O39+O40</f>
        <v>15024.344629868567</v>
      </c>
      <c r="P41" s="24">
        <f t="shared" si="56"/>
        <v>15441.587760213792</v>
      </c>
      <c r="Q41" s="24">
        <f t="shared" si="56"/>
        <v>16509.386952966332</v>
      </c>
      <c r="R41" s="24">
        <f t="shared" si="56"/>
        <v>15606.617459078636</v>
      </c>
      <c r="S41" s="24">
        <f t="shared" si="56"/>
        <v>16134.445229403704</v>
      </c>
      <c r="T41" s="24">
        <f t="shared" si="56"/>
        <v>16450.293757713174</v>
      </c>
      <c r="U41" s="24">
        <f t="shared" si="56"/>
        <v>17550.662185089663</v>
      </c>
      <c r="V41" s="24">
        <f t="shared" si="56"/>
        <v>17010.930492208234</v>
      </c>
      <c r="W41" s="24">
        <f t="shared" ref="W41:BA41" si="57">W39+W40</f>
        <v>17638.686093857326</v>
      </c>
      <c r="X41" s="24">
        <f t="shared" si="57"/>
        <v>18009.711617342724</v>
      </c>
      <c r="Y41" s="24">
        <f t="shared" si="57"/>
        <v>19128.599820940264</v>
      </c>
      <c r="Z41" s="24">
        <f t="shared" si="57"/>
        <v>18690.881901497709</v>
      </c>
      <c r="AA41" s="24">
        <f t="shared" si="57"/>
        <v>19094.787358991962</v>
      </c>
      <c r="AB41" s="24">
        <f t="shared" si="57"/>
        <v>19444.964853996378</v>
      </c>
      <c r="AC41" s="24">
        <f t="shared" si="57"/>
        <v>20645.796720012098</v>
      </c>
      <c r="AD41" s="24">
        <f t="shared" si="57"/>
        <v>20138.823868217649</v>
      </c>
      <c r="AE41" s="24">
        <f t="shared" si="57"/>
        <v>21014.95818463586</v>
      </c>
      <c r="AF41" s="24">
        <f t="shared" si="57"/>
        <v>21624.059398170062</v>
      </c>
      <c r="AG41" s="24">
        <f t="shared" si="57"/>
        <v>22663.098256616573</v>
      </c>
      <c r="AH41" s="24">
        <f t="shared" si="57"/>
        <v>22299.913450059859</v>
      </c>
      <c r="AI41" s="24">
        <f t="shared" si="57"/>
        <v>23152.04474198107</v>
      </c>
      <c r="AJ41" s="24">
        <f t="shared" si="57"/>
        <v>23628.797581128623</v>
      </c>
      <c r="AK41" s="24">
        <f t="shared" si="57"/>
        <v>25151.097949821731</v>
      </c>
      <c r="AL41" s="24">
        <f t="shared" si="57"/>
        <v>24401.289309587515</v>
      </c>
      <c r="AM41" s="24">
        <f t="shared" si="57"/>
        <v>25136.932936296471</v>
      </c>
      <c r="AN41" s="24">
        <f t="shared" si="57"/>
        <v>25687.747657652788</v>
      </c>
      <c r="AO41" s="24">
        <f t="shared" si="57"/>
        <v>28022.419177823867</v>
      </c>
      <c r="AP41" s="24">
        <f t="shared" si="57"/>
        <v>26429.535849428408</v>
      </c>
      <c r="AQ41" s="24">
        <f t="shared" si="57"/>
        <v>27627.281130815692</v>
      </c>
      <c r="AR41" s="24">
        <f t="shared" si="57"/>
        <v>28659.724905727664</v>
      </c>
      <c r="AS41" s="24">
        <f t="shared" si="57"/>
        <v>30769.146931127965</v>
      </c>
      <c r="AT41" s="24">
        <f t="shared" si="57"/>
        <v>29209.572124341146</v>
      </c>
      <c r="AU41" s="24">
        <f t="shared" si="57"/>
        <v>30490.380678618727</v>
      </c>
      <c r="AV41" s="24">
        <f t="shared" si="57"/>
        <v>31576.476037653341</v>
      </c>
      <c r="AW41" s="24">
        <f t="shared" si="57"/>
        <v>34281.549924807354</v>
      </c>
      <c r="AX41" s="24">
        <f t="shared" si="57"/>
        <v>32959.54395005339</v>
      </c>
      <c r="AY41" s="24">
        <f t="shared" si="57"/>
        <v>34684.999889264298</v>
      </c>
      <c r="AZ41" s="24">
        <f t="shared" si="57"/>
        <v>36174.44163755358</v>
      </c>
      <c r="BA41" s="24">
        <f t="shared" si="57"/>
        <v>39377.383304804323</v>
      </c>
      <c r="BB41" s="24">
        <f t="shared" ref="BB41:BG41" si="58">BB39+BB40</f>
        <v>37468.513454833817</v>
      </c>
      <c r="BC41" s="24">
        <f t="shared" si="58"/>
        <v>39380.346162080488</v>
      </c>
      <c r="BD41" s="24">
        <f t="shared" si="58"/>
        <v>41300.155223960042</v>
      </c>
      <c r="BE41" s="24">
        <f t="shared" si="58"/>
        <v>44085.750474508728</v>
      </c>
      <c r="BF41" s="24">
        <f t="shared" si="58"/>
        <v>40917.421669475778</v>
      </c>
      <c r="BG41" s="24">
        <f t="shared" si="58"/>
        <v>42080.904283197866</v>
      </c>
      <c r="BH41" s="24">
        <f t="shared" ref="BH41:BM41" si="59">BH39+BH40</f>
        <v>44782.980357245942</v>
      </c>
      <c r="BI41" s="24">
        <f t="shared" si="59"/>
        <v>48324.96270996044</v>
      </c>
      <c r="BJ41" s="194">
        <f t="shared" si="59"/>
        <v>46118.990666224556</v>
      </c>
      <c r="BK41" s="194">
        <f t="shared" si="59"/>
        <v>47519.552932440936</v>
      </c>
      <c r="BL41" s="194">
        <f t="shared" si="59"/>
        <v>49528.918457587861</v>
      </c>
      <c r="BM41" s="194">
        <f t="shared" si="59"/>
        <v>53418.871558253566</v>
      </c>
      <c r="BN41" s="194">
        <f>BN39+BN40</f>
        <v>50512.141853950467</v>
      </c>
      <c r="BO41" s="194">
        <f>BO39+BO40</f>
        <v>52705.260476157324</v>
      </c>
      <c r="BP41" s="194">
        <f>BP39+BP40</f>
        <v>54404.960256574224</v>
      </c>
      <c r="BQ41" s="194">
        <f>BQ39+BQ40</f>
        <v>58020.231938302873</v>
      </c>
      <c r="BR41" s="194">
        <f>BR39+BR40</f>
        <v>54853.352740983093</v>
      </c>
      <c r="BS41" s="194">
        <f t="shared" ref="BS41:BY41" si="60">BS39+BS40</f>
        <v>56917.852624030551</v>
      </c>
      <c r="BT41" s="194">
        <f t="shared" si="60"/>
        <v>58492.939665720405</v>
      </c>
      <c r="BU41" s="194">
        <f t="shared" si="60"/>
        <v>62669.887232980604</v>
      </c>
      <c r="BV41" s="194">
        <f t="shared" si="60"/>
        <v>60107.47185420699</v>
      </c>
      <c r="BW41" s="194">
        <f t="shared" si="60"/>
        <v>63103.557302395348</v>
      </c>
      <c r="BX41" s="194">
        <f>BX39+BX40</f>
        <v>64440.797319156998</v>
      </c>
      <c r="BY41" s="194">
        <f t="shared" si="60"/>
        <v>69226.794827426755</v>
      </c>
      <c r="BZ41" s="194">
        <f t="shared" ref="BZ41:CK41" si="61">BZ39+BZ40</f>
        <v>65662.641318358495</v>
      </c>
      <c r="CA41" s="194">
        <f t="shared" si="61"/>
        <v>69037.122171864496</v>
      </c>
      <c r="CB41" s="194">
        <f t="shared" si="61"/>
        <v>70252.513526197741</v>
      </c>
      <c r="CC41" s="194">
        <f t="shared" si="61"/>
        <v>75622.120932524078</v>
      </c>
      <c r="CD41" s="194">
        <f t="shared" si="61"/>
        <v>70580.221663701086</v>
      </c>
      <c r="CE41" s="194">
        <f t="shared" si="61"/>
        <v>74135.009240036889</v>
      </c>
      <c r="CF41" s="194">
        <f t="shared" si="61"/>
        <v>75473.194550253684</v>
      </c>
      <c r="CG41" s="194">
        <f t="shared" si="61"/>
        <v>81158.422949960775</v>
      </c>
      <c r="CH41" s="194">
        <f t="shared" si="61"/>
        <v>76442.524833267758</v>
      </c>
      <c r="CI41" s="194">
        <f t="shared" si="61"/>
        <v>80014.656104442081</v>
      </c>
      <c r="CJ41" s="194">
        <f t="shared" si="61"/>
        <v>81736.96511295854</v>
      </c>
      <c r="CK41" s="194">
        <f t="shared" si="61"/>
        <v>86904.450978359746</v>
      </c>
      <c r="CL41" s="175"/>
      <c r="CM41" s="161"/>
      <c r="CN41" s="161"/>
      <c r="CO41" s="175"/>
      <c r="CP41" s="175"/>
    </row>
    <row r="42" spans="1:94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L42" s="175"/>
      <c r="CM42" s="175"/>
      <c r="CN42" s="175"/>
      <c r="CO42" s="175"/>
      <c r="CP42" s="175"/>
    </row>
    <row r="43" spans="1:94" ht="18">
      <c r="A43" s="211" t="str">
        <f>A3</f>
        <v>SA – Annual Compensation of Employees</v>
      </c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8"/>
      <c r="AA43" s="218"/>
      <c r="AB43" s="218"/>
      <c r="AC43" s="218"/>
      <c r="AD43" s="218"/>
      <c r="AE43" s="218"/>
      <c r="AF43" s="218"/>
      <c r="AG43" s="218"/>
      <c r="AH43" s="218"/>
      <c r="AI43" s="218"/>
      <c r="AJ43" s="218"/>
      <c r="AK43" s="218"/>
      <c r="AL43" s="218"/>
      <c r="AM43" s="218"/>
      <c r="AN43" s="218"/>
      <c r="AO43" s="218"/>
      <c r="AP43" s="218"/>
      <c r="AQ43" s="218"/>
      <c r="AR43" s="218"/>
      <c r="AS43" s="218"/>
      <c r="AT43" s="218"/>
      <c r="AU43" s="218"/>
      <c r="AV43" s="218"/>
      <c r="AW43" s="218"/>
      <c r="AX43" s="218"/>
      <c r="AY43" s="218"/>
      <c r="AZ43" s="218"/>
      <c r="BA43" s="218"/>
      <c r="BB43" s="218"/>
      <c r="BC43" s="218"/>
      <c r="BD43" s="218"/>
      <c r="BE43" s="218"/>
      <c r="BF43" s="218"/>
      <c r="BG43" s="218"/>
      <c r="BH43" s="218"/>
      <c r="BN43" s="8"/>
      <c r="CL43" s="175"/>
      <c r="CM43" s="175"/>
      <c r="CN43" s="175"/>
      <c r="CO43" s="175"/>
      <c r="CP43" s="175"/>
    </row>
    <row r="44" spans="1:94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L44" s="175"/>
      <c r="CM44" s="175"/>
      <c r="CN44" s="175"/>
      <c r="CO44" s="175"/>
      <c r="CP44" s="175"/>
    </row>
    <row r="45" spans="1:94" ht="13.5" thickBot="1">
      <c r="A45" s="25" t="s">
        <v>23</v>
      </c>
      <c r="B45" s="133" t="str">
        <f>B25</f>
        <v>1995q1</v>
      </c>
      <c r="C45" s="132" t="str">
        <f t="shared" ref="C45:BH45" si="62">C25</f>
        <v>1995q2</v>
      </c>
      <c r="D45" s="132" t="str">
        <f t="shared" si="62"/>
        <v>1995q3</v>
      </c>
      <c r="E45" s="132" t="str">
        <f t="shared" si="62"/>
        <v>1995q4</v>
      </c>
      <c r="F45" s="132" t="str">
        <f t="shared" si="62"/>
        <v>1996q1</v>
      </c>
      <c r="G45" s="132" t="str">
        <f t="shared" si="62"/>
        <v>1996q2</v>
      </c>
      <c r="H45" s="132" t="str">
        <f t="shared" si="62"/>
        <v>1996q3</v>
      </c>
      <c r="I45" s="132" t="str">
        <f t="shared" si="62"/>
        <v>1996q4</v>
      </c>
      <c r="J45" s="132" t="str">
        <f t="shared" si="62"/>
        <v>1997q1</v>
      </c>
      <c r="K45" s="132" t="str">
        <f t="shared" si="62"/>
        <v>1997q2</v>
      </c>
      <c r="L45" s="132" t="str">
        <f t="shared" si="62"/>
        <v>1997q3</v>
      </c>
      <c r="M45" s="132" t="str">
        <f t="shared" si="62"/>
        <v>1997q4</v>
      </c>
      <c r="N45" s="132" t="str">
        <f t="shared" si="62"/>
        <v>1998q1</v>
      </c>
      <c r="O45" s="132" t="str">
        <f t="shared" si="62"/>
        <v>1998q2</v>
      </c>
      <c r="P45" s="132" t="str">
        <f t="shared" si="62"/>
        <v>1998q3</v>
      </c>
      <c r="Q45" s="132" t="str">
        <f t="shared" si="62"/>
        <v>1998q4</v>
      </c>
      <c r="R45" s="132" t="str">
        <f t="shared" si="62"/>
        <v>1999q1</v>
      </c>
      <c r="S45" s="132" t="str">
        <f t="shared" si="62"/>
        <v>1999q2</v>
      </c>
      <c r="T45" s="132" t="str">
        <f t="shared" si="62"/>
        <v>1999q3</v>
      </c>
      <c r="U45" s="132" t="str">
        <f t="shared" si="62"/>
        <v>1999q4</v>
      </c>
      <c r="V45" s="132" t="str">
        <f t="shared" si="62"/>
        <v>2000q1</v>
      </c>
      <c r="W45" s="132" t="str">
        <f t="shared" si="62"/>
        <v>2000q2</v>
      </c>
      <c r="X45" s="132" t="str">
        <f t="shared" si="62"/>
        <v>2000q3</v>
      </c>
      <c r="Y45" s="132" t="str">
        <f t="shared" si="62"/>
        <v>2000q4</v>
      </c>
      <c r="Z45" s="132" t="str">
        <f t="shared" si="62"/>
        <v>2001q1</v>
      </c>
      <c r="AA45" s="132" t="str">
        <f t="shared" si="62"/>
        <v>2001q2</v>
      </c>
      <c r="AB45" s="132" t="str">
        <f t="shared" si="62"/>
        <v>2001q3</v>
      </c>
      <c r="AC45" s="132" t="str">
        <f t="shared" si="62"/>
        <v>2001q4</v>
      </c>
      <c r="AD45" s="132" t="str">
        <f t="shared" si="62"/>
        <v>2002q1</v>
      </c>
      <c r="AE45" s="132" t="str">
        <f t="shared" si="62"/>
        <v>2002q2</v>
      </c>
      <c r="AF45" s="132" t="str">
        <f t="shared" si="62"/>
        <v>2002q3</v>
      </c>
      <c r="AG45" s="132" t="str">
        <f t="shared" si="62"/>
        <v>2002q4</v>
      </c>
      <c r="AH45" s="132" t="str">
        <f t="shared" si="62"/>
        <v>2003q1</v>
      </c>
      <c r="AI45" s="132" t="str">
        <f t="shared" si="62"/>
        <v>2003q2</v>
      </c>
      <c r="AJ45" s="132" t="str">
        <f t="shared" si="62"/>
        <v>2003q3</v>
      </c>
      <c r="AK45" s="132" t="str">
        <f t="shared" si="62"/>
        <v>2003q4</v>
      </c>
      <c r="AL45" s="132" t="str">
        <f t="shared" si="62"/>
        <v>2004q1</v>
      </c>
      <c r="AM45" s="132" t="str">
        <f t="shared" si="62"/>
        <v>2004q2</v>
      </c>
      <c r="AN45" s="132" t="str">
        <f t="shared" si="62"/>
        <v>2004q3</v>
      </c>
      <c r="AO45" s="132" t="str">
        <f t="shared" si="62"/>
        <v>2004q4</v>
      </c>
      <c r="AP45" s="132" t="str">
        <f t="shared" si="62"/>
        <v>2005q1</v>
      </c>
      <c r="AQ45" s="132" t="str">
        <f t="shared" si="62"/>
        <v>2005q2</v>
      </c>
      <c r="AR45" s="132" t="str">
        <f t="shared" si="62"/>
        <v>2005q3</v>
      </c>
      <c r="AS45" s="132" t="str">
        <f t="shared" si="62"/>
        <v>2005q4</v>
      </c>
      <c r="AT45" s="132" t="str">
        <f t="shared" si="62"/>
        <v>2006q1</v>
      </c>
      <c r="AU45" s="132" t="str">
        <f t="shared" si="62"/>
        <v>2006q2</v>
      </c>
      <c r="AV45" s="132" t="str">
        <f t="shared" si="62"/>
        <v>2006q3</v>
      </c>
      <c r="AW45" s="132" t="str">
        <f t="shared" si="62"/>
        <v>2006q4</v>
      </c>
      <c r="AX45" s="132" t="str">
        <f t="shared" si="62"/>
        <v>2007q1</v>
      </c>
      <c r="AY45" s="132" t="str">
        <f t="shared" si="62"/>
        <v>2007q2</v>
      </c>
      <c r="AZ45" s="132" t="str">
        <f t="shared" si="62"/>
        <v>2007q3</v>
      </c>
      <c r="BA45" s="132" t="str">
        <f t="shared" si="62"/>
        <v>2007q4</v>
      </c>
      <c r="BB45" s="132" t="str">
        <f t="shared" si="62"/>
        <v>2008q1</v>
      </c>
      <c r="BC45" s="132" t="str">
        <f t="shared" si="62"/>
        <v>2008q2</v>
      </c>
      <c r="BD45" s="132" t="str">
        <f t="shared" si="62"/>
        <v>2008q3</v>
      </c>
      <c r="BE45" s="132" t="str">
        <f t="shared" si="62"/>
        <v>2008q4</v>
      </c>
      <c r="BF45" s="132" t="str">
        <f t="shared" si="62"/>
        <v>2009q1</v>
      </c>
      <c r="BG45" s="132" t="str">
        <f t="shared" si="62"/>
        <v>2009q2</v>
      </c>
      <c r="BH45" s="132" t="str">
        <f t="shared" si="62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R45" si="63">BM25</f>
        <v>2010q4</v>
      </c>
      <c r="BN45" s="132" t="str">
        <f t="shared" si="63"/>
        <v>2011q1</v>
      </c>
      <c r="BO45" s="132" t="str">
        <f t="shared" si="63"/>
        <v>2011q2</v>
      </c>
      <c r="BP45" s="132" t="str">
        <f t="shared" si="63"/>
        <v>2011q3</v>
      </c>
      <c r="BQ45" s="132" t="str">
        <f t="shared" si="63"/>
        <v>2011q4</v>
      </c>
      <c r="BR45" s="132" t="str">
        <f t="shared" si="63"/>
        <v>2012q1</v>
      </c>
      <c r="BS45" s="132" t="str">
        <f t="shared" ref="BS45:CK45" si="64">BS25</f>
        <v>2012q2</v>
      </c>
      <c r="BT45" s="132" t="str">
        <f t="shared" si="64"/>
        <v>2012q3</v>
      </c>
      <c r="BU45" s="132" t="str">
        <f t="shared" si="64"/>
        <v>2012q4</v>
      </c>
      <c r="BV45" s="132" t="str">
        <f t="shared" si="64"/>
        <v>2013q1</v>
      </c>
      <c r="BW45" s="132" t="str">
        <f t="shared" si="64"/>
        <v>2013q2</v>
      </c>
      <c r="BX45" s="132" t="str">
        <f t="shared" si="64"/>
        <v>2013q3</v>
      </c>
      <c r="BY45" s="132" t="str">
        <f t="shared" si="64"/>
        <v>2013q4</v>
      </c>
      <c r="BZ45" s="132" t="str">
        <f t="shared" si="64"/>
        <v>2014q1</v>
      </c>
      <c r="CA45" s="132" t="str">
        <f t="shared" si="64"/>
        <v>2014q2</v>
      </c>
      <c r="CB45" s="132" t="str">
        <f t="shared" si="64"/>
        <v>2014q3</v>
      </c>
      <c r="CC45" s="132" t="str">
        <f t="shared" si="64"/>
        <v>2014q4</v>
      </c>
      <c r="CD45" s="132" t="str">
        <f t="shared" si="64"/>
        <v>2015q1</v>
      </c>
      <c r="CE45" s="132" t="str">
        <f t="shared" si="64"/>
        <v>2015q2</v>
      </c>
      <c r="CF45" s="132" t="str">
        <f t="shared" si="64"/>
        <v>2015q3</v>
      </c>
      <c r="CG45" s="132" t="str">
        <f t="shared" si="64"/>
        <v>2015q4</v>
      </c>
      <c r="CH45" s="132" t="str">
        <f t="shared" si="64"/>
        <v>2016q1</v>
      </c>
      <c r="CI45" s="132" t="str">
        <f t="shared" si="64"/>
        <v>2016q2</v>
      </c>
      <c r="CJ45" s="132" t="str">
        <f t="shared" si="64"/>
        <v>2016q3</v>
      </c>
      <c r="CK45" s="132" t="str">
        <f t="shared" si="64"/>
        <v>2016q4</v>
      </c>
      <c r="CL45" s="175"/>
      <c r="CM45" s="175"/>
      <c r="CN45" s="175"/>
      <c r="CO45" s="175"/>
      <c r="CP45" s="175"/>
    </row>
    <row r="46" spans="1:94" ht="13.5" thickTop="1">
      <c r="A46" s="2" t="s">
        <v>0</v>
      </c>
      <c r="B46" s="135"/>
      <c r="C46" s="61">
        <f t="shared" ref="C46:C61" si="65">(C6-B6)/B6*100</f>
        <v>3.3283385430030572</v>
      </c>
      <c r="D46" s="61">
        <f t="shared" ref="D46:D61" si="66">(D6-C6)/C6*100</f>
        <v>5.159958555501964</v>
      </c>
      <c r="E46" s="61">
        <f t="shared" ref="E46:E61" si="67">(E6-D6)/D6*100</f>
        <v>2.9867990164084617</v>
      </c>
      <c r="F46" s="61">
        <f t="shared" ref="F46:F61" si="68">(F6-E6)/E6*100</f>
        <v>-0.61694789215745904</v>
      </c>
      <c r="G46" s="61">
        <f>(G6-F6)/F6*100</f>
        <v>0.40243788901227528</v>
      </c>
      <c r="H46" s="61">
        <f t="shared" ref="H46:H61" si="69">(H6-G6)/G6*100</f>
        <v>3.252476592423001</v>
      </c>
      <c r="I46" s="61">
        <f t="shared" ref="I46:I61" si="70">(I6-H6)/H6*100</f>
        <v>2.3879073136443725</v>
      </c>
      <c r="J46" s="61">
        <f t="shared" ref="J46:J61" si="71">(J6-I6)/I6*100</f>
        <v>2.8923537369057537</v>
      </c>
      <c r="K46" s="61">
        <f t="shared" ref="K46:K61" si="72">(K6-J6)/J6*100</f>
        <v>0.36872378416208978</v>
      </c>
      <c r="L46" s="61">
        <f t="shared" ref="L46:L61" si="73">(L6-K6)/K6*100</f>
        <v>4.0510900132420762</v>
      </c>
      <c r="M46" s="61">
        <f t="shared" ref="M46:M61" si="74">(M6-L6)/L6*100</f>
        <v>2.424333119808419</v>
      </c>
      <c r="N46" s="61">
        <f t="shared" ref="N46:N61" si="75">(N6-M6)/M6*100</f>
        <v>2.3697093502489683</v>
      </c>
      <c r="O46" s="61">
        <f t="shared" ref="O46:O61" si="76">(O6-N6)/N6*100</f>
        <v>3.5990683410520474E-2</v>
      </c>
      <c r="P46" s="61">
        <f t="shared" ref="P46:P61" si="77">(P6-O6)/O6*100</f>
        <v>2.1580037432878112</v>
      </c>
      <c r="Q46" s="61">
        <f t="shared" ref="Q46:Q61" si="78">(Q6-P6)/P6*100</f>
        <v>3.4311832517230059</v>
      </c>
      <c r="R46" s="61">
        <f t="shared" ref="R46:R61" si="79">(R6-Q6)/Q6*100</f>
        <v>1.1703347535209234</v>
      </c>
      <c r="S46" s="61">
        <f t="shared" ref="S46:S61" si="80">(S6-R6)/R6*100</f>
        <v>3.8962631030729749</v>
      </c>
      <c r="T46" s="61">
        <f t="shared" ref="T46:T61" si="81">(T6-S6)/S6*100</f>
        <v>3.1524514960489638</v>
      </c>
      <c r="U46" s="61">
        <f t="shared" ref="U46:U61" si="82">(U6-T6)/T6*100</f>
        <v>-0.55335879588350101</v>
      </c>
      <c r="V46" s="61">
        <f t="shared" ref="V46:V61" si="83">(V6-U6)/U6*100</f>
        <v>2.8199811410408193</v>
      </c>
      <c r="W46" s="61">
        <f t="shared" ref="W46:W61" si="84">(W6-V6)/V6*100</f>
        <v>2.0199425266528181</v>
      </c>
      <c r="X46" s="61">
        <f t="shared" ref="X46:X61" si="85">(X6-W6)/W6*100</f>
        <v>2.1261884701213383</v>
      </c>
      <c r="Y46" s="61">
        <f t="shared" ref="Y46:Y61" si="86">(Y6-X6)/X6*100</f>
        <v>1.656680962015461</v>
      </c>
      <c r="Z46" s="61">
        <f t="shared" ref="Z46:Z61" si="87">(Z6-Y6)/Y6*100</f>
        <v>2.9440297198445151</v>
      </c>
      <c r="AA46" s="61">
        <f t="shared" ref="AA46:AA61" si="88">(AA6-Z6)/Z6*100</f>
        <v>1.873490144014494</v>
      </c>
      <c r="AB46" s="61">
        <f t="shared" ref="AB46:AB61" si="89">(AB6-AA6)/AA6*100</f>
        <v>2.801964010308355</v>
      </c>
      <c r="AC46" s="61">
        <f t="shared" ref="AC46:AC61" si="90">(AC6-AB6)/AB6*100</f>
        <v>2.6521459962054816</v>
      </c>
      <c r="AD46" s="61">
        <f t="shared" ref="AD46:AD61" si="91">(AD6-AC6)/AC6*100</f>
        <v>1.6869524538070551</v>
      </c>
      <c r="AE46" s="61">
        <f t="shared" ref="AE46:AE61" si="92">(AE6-AD6)/AD6*100</f>
        <v>4.0091998759409613</v>
      </c>
      <c r="AF46" s="61">
        <f t="shared" ref="AF46:AF61" si="93">(AF6-AE6)/AE6*100</f>
        <v>5.2931497940196186</v>
      </c>
      <c r="AG46" s="61">
        <f t="shared" ref="AG46:AG61" si="94">(AG6-AF6)/AF6*100</f>
        <v>1.2851132961449543</v>
      </c>
      <c r="AH46" s="61">
        <f t="shared" ref="AH46:AH61" si="95">(AH6-AG6)/AG6*100</f>
        <v>0.1868461539808354</v>
      </c>
      <c r="AI46" s="61">
        <f t="shared" ref="AI46:AI61" si="96">(AI6-AH6)/AH6*100</f>
        <v>-0.36797595647301329</v>
      </c>
      <c r="AJ46" s="61">
        <f t="shared" ref="AJ46:AJ61" si="97">(AJ6-AI6)/AI6*100</f>
        <v>3.5032583292458175</v>
      </c>
      <c r="AK46" s="61">
        <f t="shared" ref="AK46:AK61" si="98">(AK6-AJ6)/AJ6*100</f>
        <v>0.17662504238212096</v>
      </c>
      <c r="AL46" s="61">
        <f t="shared" ref="AL46:AL61" si="99">(AL6-AK6)/AK6*100</f>
        <v>0.50503327864081271</v>
      </c>
      <c r="AM46" s="61">
        <f t="shared" ref="AM46:AM61" si="100">(AM6-AL6)/AL6*100</f>
        <v>2.1453736492086017</v>
      </c>
      <c r="AN46" s="61">
        <f t="shared" ref="AN46:AN61" si="101">(AN6-AM6)/AM6*100</f>
        <v>1.6751383002278297</v>
      </c>
      <c r="AO46" s="61">
        <f t="shared" ref="AO46:AO61" si="102">(AO6-AN6)/AN6*100</f>
        <v>0.62484166254971218</v>
      </c>
      <c r="AP46" s="61">
        <f t="shared" ref="AP46:AP61" si="103">(AP6-AO6)/AO6*100</f>
        <v>-2.6745261905953366</v>
      </c>
      <c r="AQ46" s="61">
        <f t="shared" ref="AQ46:AQ61" si="104">(AQ6-AP6)/AP6*100</f>
        <v>2.2119700400946765</v>
      </c>
      <c r="AR46" s="61">
        <f t="shared" ref="AR46:AR61" si="105">(AR6-AQ6)/AQ6*100</f>
        <v>6.8463808800630854</v>
      </c>
      <c r="AS46" s="61">
        <f t="shared" ref="AS46:AS61" si="106">(AS6-AR6)/AR6*100</f>
        <v>1.2962907175748033</v>
      </c>
      <c r="AT46" s="61">
        <f t="shared" ref="AT46:AT61" si="107">(AT6-AS6)/AS6*100</f>
        <v>3.5585065160273648</v>
      </c>
      <c r="AU46" s="61">
        <f t="shared" ref="AU46:AU61" si="108">(AU6-AT6)/AT6*100</f>
        <v>2.0896208385693829</v>
      </c>
      <c r="AV46" s="61">
        <f t="shared" ref="AV46:AV61" si="109">(AV6-AU6)/AU6*100</f>
        <v>6.478751683385747</v>
      </c>
      <c r="AW46" s="61">
        <f t="shared" ref="AW46:AW61" si="110">(AW6-AV6)/AV6*100</f>
        <v>3.9702369007944833</v>
      </c>
      <c r="AX46" s="61">
        <f t="shared" ref="AX46:AX61" si="111">(AX6-AW6)/AW6*100</f>
        <v>2.9576799030764018</v>
      </c>
      <c r="AY46" s="61">
        <f t="shared" ref="AY46:AY61" si="112">(AY6-AX6)/AX6*100</f>
        <v>2.9404633006128398</v>
      </c>
      <c r="AZ46" s="61">
        <f t="shared" ref="AZ46:AZ61" si="113">(AZ6-AY6)/AY6*100</f>
        <v>5.7422646189708004</v>
      </c>
      <c r="BA46" s="61">
        <f t="shared" ref="BA46:BA61" si="114">(BA6-AZ6)/AZ6*100</f>
        <v>4.4658613038032424</v>
      </c>
      <c r="BB46" s="61">
        <f t="shared" ref="BB46:BB61" si="115">(BB6-BA6)/BA6*100</f>
        <v>4.8119352050519248</v>
      </c>
      <c r="BC46" s="61">
        <f>(BC6-BB6)/BB6*100</f>
        <v>2.6717595741429303</v>
      </c>
      <c r="BD46" s="61">
        <f>(BD6-BC6)/BC6*100</f>
        <v>5.1060496327061298</v>
      </c>
      <c r="BE46" s="61">
        <f>(BE6-BD6)/BD6*100</f>
        <v>3.8307846512587647</v>
      </c>
      <c r="BF46" s="61">
        <f>(BF6-BE6)/BE6*100</f>
        <v>6.3497536401313379E-2</v>
      </c>
      <c r="BG46" s="61">
        <f>(BG6-BF6)/BF6*100</f>
        <v>6.3710477793220255E-2</v>
      </c>
      <c r="BH46" s="61">
        <f t="shared" ref="BH46:BH61" si="116">(BH6-BG6)/BG6*100</f>
        <v>4.526340917741237</v>
      </c>
      <c r="BI46" s="61">
        <f t="shared" ref="BI46:BI61" si="117">(BI6-BH6)/BH6*100</f>
        <v>1.0800332398838997</v>
      </c>
      <c r="BJ46" s="61">
        <f t="shared" ref="BJ46:BJ61" si="118">(BJ6-BI6)/BI6*100</f>
        <v>4.9793454583238388</v>
      </c>
      <c r="BK46" s="61">
        <f t="shared" ref="BK46:BK61" si="119">(BK6-BJ6)/BJ6*100</f>
        <v>1.9826907946498822</v>
      </c>
      <c r="BL46" s="61">
        <f t="shared" ref="BL46:BL61" si="120">(BL6-BK6)/BK6*100</f>
        <v>6.414905107236538</v>
      </c>
      <c r="BM46" s="61">
        <f t="shared" ref="BM46:BM61" si="121">(BM6-BL6)/BL6*100</f>
        <v>-2.2655598651538771</v>
      </c>
      <c r="BN46" s="61">
        <f t="shared" ref="BN46:BN59" si="122">(BN6-BM6)/BM6*100</f>
        <v>3.7311772123729692</v>
      </c>
      <c r="BO46" s="61">
        <f t="shared" ref="BO46:BO59" si="123">(BO6-BN6)/BN6*100</f>
        <v>2.9319221967963385</v>
      </c>
      <c r="BP46" s="61">
        <f t="shared" ref="BP46:BP59" si="124">(BP6-BO6)/BO6*100</f>
        <v>3.1679866611087952</v>
      </c>
      <c r="BQ46" s="61">
        <f t="shared" ref="BQ46:BQ59" si="125">(BQ6-BP6)/BP6*100</f>
        <v>4.7946127946127941</v>
      </c>
      <c r="BR46" s="61">
        <f t="shared" ref="BR46:BR59" si="126">(BR6-BQ6)/BQ6*100</f>
        <v>0.81287752216938691</v>
      </c>
      <c r="BS46" s="61">
        <f t="shared" ref="BS46:BS59" si="127">(BS6-BR6)/BR6*100</f>
        <v>3.5280619562099629</v>
      </c>
      <c r="BT46" s="61">
        <f t="shared" ref="BT46:BT59" si="128">(BT6-BS6)/BS6*100</f>
        <v>1.2867873414604114</v>
      </c>
      <c r="BU46" s="61">
        <f t="shared" ref="BU46:BU59" si="129">(BU6-BT6)/BT6*100</f>
        <v>4.7413531092334811</v>
      </c>
      <c r="BV46" s="61">
        <f t="shared" ref="BV46:BV59" si="130">(BV6-BU6)/BU6*100</f>
        <v>-1.0939585630549591</v>
      </c>
      <c r="BW46" s="61">
        <f t="shared" ref="BW46:BW59" si="131">(BW6-BV6)/BV6*100</f>
        <v>4.5034472641924603</v>
      </c>
      <c r="BX46" s="61">
        <f t="shared" ref="BX46:BX59" si="132">(BX6-BW6)/BW6*100</f>
        <v>0.24143739472206627</v>
      </c>
      <c r="BY46" s="61">
        <f t="shared" ref="BY46:BY59" si="133">(BY6-BX6)/BX6*100</f>
        <v>3.9265109505405253</v>
      </c>
      <c r="BZ46" s="61">
        <f t="shared" ref="BZ46:BZ59" si="134">(BZ6-BY6)/BY6*100</f>
        <v>-10.051740864503611</v>
      </c>
      <c r="CA46" s="61">
        <f t="shared" ref="CA46:CA59" si="135">(CA6-BZ6)/BZ6*100</f>
        <v>4.9973036131583681</v>
      </c>
      <c r="CB46" s="61">
        <f t="shared" ref="CB46:CB59" si="136">(CB6-CA6)/CA6*100</f>
        <v>11.932888204074645</v>
      </c>
      <c r="CC46" s="61">
        <f t="shared" ref="CC46:CC59" si="137">(CC6-CB6)/CB6*100</f>
        <v>3.2833690221270522</v>
      </c>
      <c r="CD46" s="61">
        <f t="shared" ref="CD46:CD59" si="138">(CD6-CC6)/CC6*100</f>
        <v>-9.7689801559877587</v>
      </c>
      <c r="CE46" s="61">
        <f t="shared" ref="CE46:CE59" si="139">(CE6-CD6)/CD6*100</f>
        <v>3.7201159800864381</v>
      </c>
      <c r="CF46" s="61">
        <f t="shared" ref="CF46:CF59" si="140">(CF6-CE6)/CE6*100</f>
        <v>10.15348910807532</v>
      </c>
      <c r="CG46" s="61">
        <f t="shared" ref="CG46:CG59" si="141">(CG6-CF6)/CF6*100</f>
        <v>3.0789120858073167</v>
      </c>
      <c r="CH46" s="61">
        <f t="shared" ref="CH46:CH59" si="142">(CH6-CG6)/CG6*100</f>
        <v>-10.275468016908999</v>
      </c>
      <c r="CI46" s="61">
        <f t="shared" ref="CI46:CI59" si="143">(CI6-CH6)/CH6*100</f>
        <v>4.0253688842868236</v>
      </c>
      <c r="CJ46" s="61">
        <f t="shared" ref="CJ46:CJ59" si="144">(CJ6-CI6)/CI6*100</f>
        <v>10.344655966156525</v>
      </c>
      <c r="CK46" s="61">
        <f t="shared" ref="CK46:CK59" si="145">(CK6-CJ6)/CJ6*100</f>
        <v>3.5902755852239414</v>
      </c>
      <c r="CL46" s="175"/>
      <c r="CM46" s="175"/>
      <c r="CN46" s="175"/>
      <c r="CO46" s="175"/>
      <c r="CP46" s="175"/>
    </row>
    <row r="47" spans="1:94">
      <c r="A47" s="3" t="s">
        <v>1</v>
      </c>
      <c r="B47" s="136"/>
      <c r="C47" s="63">
        <f t="shared" si="65"/>
        <v>7.546098924842136</v>
      </c>
      <c r="D47" s="63">
        <f t="shared" si="66"/>
        <v>-0.42759389974032347</v>
      </c>
      <c r="E47" s="63">
        <f t="shared" si="67"/>
        <v>-7.9670428948287739</v>
      </c>
      <c r="F47" s="63">
        <f t="shared" si="68"/>
        <v>9.4226794515218391</v>
      </c>
      <c r="G47" s="63">
        <f t="shared" ref="G47:G61" si="146">(G7-F7)/F7*100</f>
        <v>7.5293062200957186</v>
      </c>
      <c r="H47" s="63">
        <f t="shared" si="69"/>
        <v>-0.43328568488618829</v>
      </c>
      <c r="I47" s="63">
        <f t="shared" si="70"/>
        <v>-7.9364281325065633</v>
      </c>
      <c r="J47" s="63">
        <f t="shared" si="71"/>
        <v>8.7164230076468918</v>
      </c>
      <c r="K47" s="63">
        <f t="shared" si="72"/>
        <v>7.5837742504409027</v>
      </c>
      <c r="L47" s="63">
        <f t="shared" si="73"/>
        <v>-0.40049802863662431</v>
      </c>
      <c r="M47" s="63">
        <f t="shared" si="74"/>
        <v>-8.0234181302998184</v>
      </c>
      <c r="N47" s="63">
        <f t="shared" si="75"/>
        <v>13.923859225082962</v>
      </c>
      <c r="O47" s="63">
        <f t="shared" si="76"/>
        <v>7.6150710806243218</v>
      </c>
      <c r="P47" s="63">
        <f t="shared" si="77"/>
        <v>-0.45265588914553156</v>
      </c>
      <c r="Q47" s="63">
        <f t="shared" si="78"/>
        <v>-8.0363771343726604</v>
      </c>
      <c r="R47" s="63">
        <f t="shared" si="79"/>
        <v>10.254381015775103</v>
      </c>
      <c r="S47" s="63">
        <f t="shared" si="80"/>
        <v>6.6353964077336611</v>
      </c>
      <c r="T47" s="63">
        <f t="shared" si="81"/>
        <v>-3.5618495869541889</v>
      </c>
      <c r="U47" s="63">
        <f t="shared" si="82"/>
        <v>-8.8107687173211602</v>
      </c>
      <c r="V47" s="63">
        <f t="shared" si="83"/>
        <v>11.601151720491194</v>
      </c>
      <c r="W47" s="63">
        <f t="shared" si="84"/>
        <v>8.7023060979982265</v>
      </c>
      <c r="X47" s="63">
        <f t="shared" si="85"/>
        <v>-2.4175382139983834</v>
      </c>
      <c r="Y47" s="63">
        <f t="shared" si="86"/>
        <v>-8.8948431509955217</v>
      </c>
      <c r="Z47" s="63">
        <f t="shared" si="87"/>
        <v>11.568591757958131</v>
      </c>
      <c r="AA47" s="63">
        <f t="shared" si="88"/>
        <v>7.2594545270201776</v>
      </c>
      <c r="AB47" s="63">
        <f t="shared" si="89"/>
        <v>-3.5920219302391496</v>
      </c>
      <c r="AC47" s="63">
        <f t="shared" si="90"/>
        <v>-9.098931267771345</v>
      </c>
      <c r="AD47" s="63">
        <f t="shared" si="91"/>
        <v>14.332566362570262</v>
      </c>
      <c r="AE47" s="63">
        <f t="shared" si="92"/>
        <v>16.566626650660268</v>
      </c>
      <c r="AF47" s="63">
        <f t="shared" si="93"/>
        <v>0.59217301750772289</v>
      </c>
      <c r="AG47" s="63">
        <f t="shared" si="94"/>
        <v>-10.954696698233938</v>
      </c>
      <c r="AH47" s="63">
        <f t="shared" si="95"/>
        <v>15.199518234719239</v>
      </c>
      <c r="AI47" s="63">
        <f t="shared" si="96"/>
        <v>10.835992162573465</v>
      </c>
      <c r="AJ47" s="63">
        <f t="shared" si="97"/>
        <v>-0.81073422832225961</v>
      </c>
      <c r="AK47" s="63">
        <f t="shared" si="98"/>
        <v>-10.021375599412179</v>
      </c>
      <c r="AL47" s="63">
        <f t="shared" si="99"/>
        <v>0.84135872183480409</v>
      </c>
      <c r="AM47" s="63">
        <f t="shared" si="100"/>
        <v>7.023540556898439</v>
      </c>
      <c r="AN47" s="63">
        <f t="shared" si="101"/>
        <v>-0.73766789694250456</v>
      </c>
      <c r="AO47" s="63">
        <f t="shared" si="102"/>
        <v>-10.44842007297914</v>
      </c>
      <c r="AP47" s="63">
        <f t="shared" si="103"/>
        <v>-2.5854282269858104</v>
      </c>
      <c r="AQ47" s="63">
        <f t="shared" si="104"/>
        <v>7.8306107444372079</v>
      </c>
      <c r="AR47" s="63">
        <f t="shared" si="105"/>
        <v>0.98271872137472638</v>
      </c>
      <c r="AS47" s="63">
        <f t="shared" si="106"/>
        <v>-11.447303147760787</v>
      </c>
      <c r="AT47" s="63">
        <f t="shared" si="107"/>
        <v>9.2860886407656338</v>
      </c>
      <c r="AU47" s="63">
        <f t="shared" si="108"/>
        <v>7.2257670061682573</v>
      </c>
      <c r="AV47" s="63">
        <f t="shared" si="109"/>
        <v>0.92070111617359296</v>
      </c>
      <c r="AW47" s="63">
        <f t="shared" si="110"/>
        <v>-9.3665053479439049</v>
      </c>
      <c r="AX47" s="63">
        <f t="shared" si="111"/>
        <v>16.850718502082753</v>
      </c>
      <c r="AY47" s="63">
        <f t="shared" si="112"/>
        <v>6.280470840081315</v>
      </c>
      <c r="AZ47" s="63">
        <f t="shared" si="113"/>
        <v>1.2736699640432141</v>
      </c>
      <c r="BA47" s="63">
        <f t="shared" si="114"/>
        <v>-9.1427700634078821</v>
      </c>
      <c r="BB47" s="63">
        <f t="shared" si="115"/>
        <v>19.474000405856835</v>
      </c>
      <c r="BC47" s="63">
        <f t="shared" ref="BC47:BG61" si="147">(BC7-BB7)/BB7*100</f>
        <v>1.478115505743085</v>
      </c>
      <c r="BD47" s="63">
        <f t="shared" si="147"/>
        <v>0.55534387457404744</v>
      </c>
      <c r="BE47" s="63">
        <f t="shared" si="147"/>
        <v>-6.3173295757347496</v>
      </c>
      <c r="BF47" s="63">
        <f t="shared" si="147"/>
        <v>17.480366501987035</v>
      </c>
      <c r="BG47" s="63">
        <f t="shared" si="147"/>
        <v>1.182212271321146</v>
      </c>
      <c r="BH47" s="63">
        <f t="shared" si="116"/>
        <v>-1.1826298292316861</v>
      </c>
      <c r="BI47" s="63">
        <f t="shared" si="117"/>
        <v>-8.847334385695941</v>
      </c>
      <c r="BJ47" s="63">
        <f t="shared" si="118"/>
        <v>16.909488884353461</v>
      </c>
      <c r="BK47" s="63">
        <f t="shared" si="119"/>
        <v>1.8218218218218218</v>
      </c>
      <c r="BL47" s="63">
        <f t="shared" si="120"/>
        <v>-2.6936688950058985</v>
      </c>
      <c r="BM47" s="63">
        <f t="shared" si="121"/>
        <v>-9.7999595877955148</v>
      </c>
      <c r="BN47" s="63">
        <f t="shared" si="122"/>
        <v>14.359318996415771</v>
      </c>
      <c r="BO47" s="63">
        <f t="shared" si="123"/>
        <v>3.408423114593536</v>
      </c>
      <c r="BP47" s="63">
        <f t="shared" si="124"/>
        <v>-3.2960788028035615</v>
      </c>
      <c r="BQ47" s="63">
        <f t="shared" si="125"/>
        <v>-9.657198824681684</v>
      </c>
      <c r="BR47" s="63">
        <f t="shared" si="126"/>
        <v>17.04249783174328</v>
      </c>
      <c r="BS47" s="63">
        <f t="shared" si="127"/>
        <v>2.7417562060022229</v>
      </c>
      <c r="BT47" s="63">
        <f t="shared" si="128"/>
        <v>-1.42445005409304</v>
      </c>
      <c r="BU47" s="63">
        <f t="shared" si="129"/>
        <v>-8.2129138467166651</v>
      </c>
      <c r="BV47" s="63">
        <f t="shared" si="130"/>
        <v>13.431646074133122</v>
      </c>
      <c r="BW47" s="63">
        <f t="shared" si="131"/>
        <v>6.4476458186929024</v>
      </c>
      <c r="BX47" s="63">
        <f t="shared" si="132"/>
        <v>-2.0795510810364748</v>
      </c>
      <c r="BY47" s="63">
        <f t="shared" si="133"/>
        <v>-8.5285690207315028</v>
      </c>
      <c r="BZ47" s="63">
        <f t="shared" si="134"/>
        <v>13.709231619679379</v>
      </c>
      <c r="CA47" s="63">
        <f t="shared" si="135"/>
        <v>7.9565710581753368</v>
      </c>
      <c r="CB47" s="63">
        <f t="shared" si="136"/>
        <v>-2.3266286400480336</v>
      </c>
      <c r="CC47" s="63">
        <f t="shared" si="137"/>
        <v>-9.0364223144306131</v>
      </c>
      <c r="CD47" s="63">
        <f t="shared" si="138"/>
        <v>10.440952863659401</v>
      </c>
      <c r="CE47" s="63">
        <f t="shared" si="139"/>
        <v>7.4499005660088731</v>
      </c>
      <c r="CF47" s="63">
        <f t="shared" si="140"/>
        <v>-1.4806378132118452</v>
      </c>
      <c r="CG47" s="63">
        <f t="shared" si="141"/>
        <v>-8.7283236994219653</v>
      </c>
      <c r="CH47" s="63">
        <f t="shared" si="142"/>
        <v>9.0721975934135521</v>
      </c>
      <c r="CI47" s="63">
        <f t="shared" si="143"/>
        <v>7.882130933372042</v>
      </c>
      <c r="CJ47" s="63">
        <f t="shared" si="144"/>
        <v>-1.7491926803013993</v>
      </c>
      <c r="CK47" s="63">
        <f t="shared" si="145"/>
        <v>-8.6003834565872364</v>
      </c>
      <c r="CL47" s="175"/>
      <c r="CM47" s="175"/>
      <c r="CN47" s="175"/>
      <c r="CO47" s="175"/>
      <c r="CP47" s="175"/>
    </row>
    <row r="48" spans="1:94">
      <c r="A48" s="68" t="s">
        <v>2</v>
      </c>
      <c r="B48" s="137"/>
      <c r="C48" s="64">
        <f t="shared" si="65"/>
        <v>1.8157709898536625</v>
      </c>
      <c r="D48" s="64">
        <f t="shared" si="66"/>
        <v>7.2765356768817524</v>
      </c>
      <c r="E48" s="64">
        <f t="shared" si="67"/>
        <v>6.8381510250859412</v>
      </c>
      <c r="F48" s="64">
        <f t="shared" si="68"/>
        <v>-3.657702345837325</v>
      </c>
      <c r="G48" s="64">
        <f t="shared" si="146"/>
        <v>-2.0491803278688523</v>
      </c>
      <c r="H48" s="64">
        <f t="shared" si="69"/>
        <v>4.6443514644351467</v>
      </c>
      <c r="I48" s="64">
        <f t="shared" si="70"/>
        <v>6.0975609756097562</v>
      </c>
      <c r="J48" s="64">
        <f t="shared" si="71"/>
        <v>1.076502732240439</v>
      </c>
      <c r="K48" s="64">
        <f t="shared" si="72"/>
        <v>-2.0508451510310195</v>
      </c>
      <c r="L48" s="64">
        <f t="shared" si="73"/>
        <v>5.690772194011557</v>
      </c>
      <c r="M48" s="64">
        <f t="shared" si="74"/>
        <v>6.0508326850491301</v>
      </c>
      <c r="N48" s="64">
        <f t="shared" si="75"/>
        <v>-1.1085822298225136</v>
      </c>
      <c r="O48" s="64">
        <f t="shared" si="76"/>
        <v>-2.5924645696508857</v>
      </c>
      <c r="P48" s="64">
        <f t="shared" si="77"/>
        <v>3.1582682753726048</v>
      </c>
      <c r="Q48" s="64">
        <f t="shared" si="78"/>
        <v>7.6711386308909644</v>
      </c>
      <c r="R48" s="64">
        <f t="shared" si="79"/>
        <v>-1.6983733069975155</v>
      </c>
      <c r="S48" s="64">
        <f t="shared" si="80"/>
        <v>2.9260763606823734</v>
      </c>
      <c r="T48" s="64">
        <f t="shared" si="81"/>
        <v>5.616328076904856</v>
      </c>
      <c r="U48" s="64">
        <f t="shared" si="82"/>
        <v>2.2134540943669938</v>
      </c>
      <c r="V48" s="64">
        <f t="shared" si="83"/>
        <v>0.19501413333250506</v>
      </c>
      <c r="W48" s="64">
        <f t="shared" si="84"/>
        <v>-0.2050271788697941</v>
      </c>
      <c r="X48" s="64">
        <f t="shared" si="85"/>
        <v>3.7741091143053427</v>
      </c>
      <c r="Y48" s="64">
        <f t="shared" si="86"/>
        <v>5.2551854356893264</v>
      </c>
      <c r="Z48" s="64">
        <f t="shared" si="87"/>
        <v>0.3981178779470364</v>
      </c>
      <c r="AA48" s="64">
        <f t="shared" si="88"/>
        <v>0.10669511869831369</v>
      </c>
      <c r="AB48" s="64">
        <f t="shared" si="89"/>
        <v>5.0492938982147688</v>
      </c>
      <c r="AC48" s="64">
        <f t="shared" si="90"/>
        <v>6.442612555485093</v>
      </c>
      <c r="AD48" s="64">
        <f t="shared" si="91"/>
        <v>-1.796487827164571</v>
      </c>
      <c r="AE48" s="64">
        <f t="shared" si="92"/>
        <v>-1.8082092700861915E-2</v>
      </c>
      <c r="AF48" s="64">
        <f t="shared" si="93"/>
        <v>7.0508801543284223</v>
      </c>
      <c r="AG48" s="64">
        <f t="shared" si="94"/>
        <v>5.5855521016353595</v>
      </c>
      <c r="AH48" s="64">
        <f t="shared" si="95"/>
        <v>-4.2615413990589577</v>
      </c>
      <c r="AI48" s="64">
        <f t="shared" si="96"/>
        <v>-4.3626441774921991</v>
      </c>
      <c r="AJ48" s="64">
        <f t="shared" si="97"/>
        <v>5.2858074027818942</v>
      </c>
      <c r="AK48" s="64">
        <f t="shared" si="98"/>
        <v>4.1464557043683321</v>
      </c>
      <c r="AL48" s="64">
        <f t="shared" si="99"/>
        <v>0.39192053813215177</v>
      </c>
      <c r="AM48" s="64">
        <f t="shared" si="100"/>
        <v>0.49740713302995021</v>
      </c>
      <c r="AN48" s="64">
        <f t="shared" si="101"/>
        <v>2.5431760741364786</v>
      </c>
      <c r="AO48" s="64">
        <f t="shared" si="102"/>
        <v>4.4811296534018012</v>
      </c>
      <c r="AP48" s="64">
        <f t="shared" si="103"/>
        <v>-2.70112101121995</v>
      </c>
      <c r="AQ48" s="64">
        <f t="shared" si="104"/>
        <v>0.53286974638555729</v>
      </c>
      <c r="AR48" s="64">
        <f t="shared" si="105"/>
        <v>8.7259067237244032</v>
      </c>
      <c r="AS48" s="64">
        <f t="shared" si="106"/>
        <v>5.0901856947785022</v>
      </c>
      <c r="AT48" s="64">
        <f t="shared" si="107"/>
        <v>2.1216799804273121</v>
      </c>
      <c r="AU48" s="64">
        <f t="shared" si="108"/>
        <v>0.71076989134786517</v>
      </c>
      <c r="AV48" s="64">
        <f t="shared" si="109"/>
        <v>8.0673923893773303</v>
      </c>
      <c r="AW48" s="64">
        <f t="shared" si="110"/>
        <v>7.5301429563546058</v>
      </c>
      <c r="AX48" s="64">
        <f t="shared" si="111"/>
        <v>-0.16800017248145349</v>
      </c>
      <c r="AY48" s="64">
        <f t="shared" si="112"/>
        <v>2.0609217812940113</v>
      </c>
      <c r="AZ48" s="64">
        <f t="shared" si="113"/>
        <v>6.9676532404029805</v>
      </c>
      <c r="BA48" s="64">
        <f t="shared" si="114"/>
        <v>7.999005902739424</v>
      </c>
      <c r="BB48" s="64">
        <f t="shared" si="115"/>
        <v>1.6094890066043852</v>
      </c>
      <c r="BC48" s="64">
        <f t="shared" si="147"/>
        <v>2.9783091209286425</v>
      </c>
      <c r="BD48" s="64">
        <f t="shared" si="147"/>
        <v>6.2577280463737646</v>
      </c>
      <c r="BE48" s="64">
        <f t="shared" si="147"/>
        <v>6.2612109054200342</v>
      </c>
      <c r="BF48" s="64">
        <f t="shared" si="147"/>
        <v>-3.613994039696796</v>
      </c>
      <c r="BG48" s="64">
        <f t="shared" si="147"/>
        <v>-0.22414175020951171</v>
      </c>
      <c r="BH48" s="64">
        <f t="shared" si="116"/>
        <v>6.0162831372274619</v>
      </c>
      <c r="BI48" s="64">
        <f t="shared" si="117"/>
        <v>3.4949737206051239</v>
      </c>
      <c r="BJ48" s="64">
        <f t="shared" si="118"/>
        <v>2.4233027480886697</v>
      </c>
      <c r="BK48" s="64">
        <f t="shared" si="119"/>
        <v>2.0220318237454098</v>
      </c>
      <c r="BL48" s="64">
        <f t="shared" si="120"/>
        <v>8.6380650734235545</v>
      </c>
      <c r="BM48" s="64">
        <f t="shared" si="121"/>
        <v>-0.6184291898577613</v>
      </c>
      <c r="BN48" s="64">
        <f t="shared" si="122"/>
        <v>1.6223664325717841</v>
      </c>
      <c r="BO48" s="64">
        <f t="shared" si="123"/>
        <v>2.8255259589730128</v>
      </c>
      <c r="BP48" s="64">
        <f t="shared" si="124"/>
        <v>4.6195074226891828</v>
      </c>
      <c r="BQ48" s="64">
        <f t="shared" si="125"/>
        <v>7.7942671274649324</v>
      </c>
      <c r="BR48" s="64">
        <f t="shared" si="126"/>
        <v>-2.0104103802051903</v>
      </c>
      <c r="BS48" s="64">
        <f t="shared" si="127"/>
        <v>3.6914430886485237</v>
      </c>
      <c r="BT48" s="64">
        <f t="shared" si="128"/>
        <v>1.8449773554087163</v>
      </c>
      <c r="BU48" s="64">
        <f t="shared" si="129"/>
        <v>7.3227628941133593</v>
      </c>
      <c r="BV48" s="64">
        <f t="shared" si="130"/>
        <v>-3.5694878413259064</v>
      </c>
      <c r="BW48" s="64">
        <f t="shared" si="131"/>
        <v>4.1136899940126082</v>
      </c>
      <c r="BX48" s="64">
        <f t="shared" si="132"/>
        <v>0.71716112445451785</v>
      </c>
      <c r="BY48" s="64">
        <f t="shared" si="133"/>
        <v>6.4084909145870421</v>
      </c>
      <c r="BZ48" s="64">
        <f t="shared" si="134"/>
        <v>-14.12202897635807</v>
      </c>
      <c r="CA48" s="64">
        <f t="shared" si="135"/>
        <v>4.3260925497114719</v>
      </c>
      <c r="CB48" s="64">
        <f t="shared" si="136"/>
        <v>15.279735062006763</v>
      </c>
      <c r="CC48" s="64">
        <f t="shared" si="137"/>
        <v>5.7333211087680693</v>
      </c>
      <c r="CD48" s="64">
        <f t="shared" si="138"/>
        <v>-13.226580339335781</v>
      </c>
      <c r="CE48" s="64">
        <f t="shared" si="139"/>
        <v>2.9079644249025685</v>
      </c>
      <c r="CF48" s="64">
        <f t="shared" si="140"/>
        <v>12.798601670227228</v>
      </c>
      <c r="CG48" s="64">
        <f t="shared" si="141"/>
        <v>5.4235537190082646</v>
      </c>
      <c r="CH48" s="64">
        <f t="shared" si="142"/>
        <v>-13.601720289618379</v>
      </c>
      <c r="CI48" s="64">
        <f t="shared" si="143"/>
        <v>3.1883053463974043</v>
      </c>
      <c r="CJ48" s="64">
        <f t="shared" si="144"/>
        <v>13.088877354746131</v>
      </c>
      <c r="CK48" s="64">
        <f t="shared" si="145"/>
        <v>5.9935205183585314</v>
      </c>
      <c r="CL48" s="175"/>
      <c r="CM48" s="175"/>
      <c r="CN48" s="175"/>
      <c r="CO48" s="175"/>
      <c r="CP48" s="175"/>
    </row>
    <row r="49" spans="1:94">
      <c r="A49" s="2" t="s">
        <v>3</v>
      </c>
      <c r="B49" s="138"/>
      <c r="C49" s="66">
        <f t="shared" si="65"/>
        <v>1.4593614826749122</v>
      </c>
      <c r="D49" s="66">
        <f t="shared" si="66"/>
        <v>5.6558595844703019</v>
      </c>
      <c r="E49" s="66">
        <f t="shared" si="67"/>
        <v>13.501325370559522</v>
      </c>
      <c r="F49" s="66">
        <f t="shared" si="68"/>
        <v>-10.303758840918148</v>
      </c>
      <c r="G49" s="66">
        <f t="shared" si="146"/>
        <v>0.35251612915068531</v>
      </c>
      <c r="H49" s="66">
        <f t="shared" si="69"/>
        <v>5.6083273163453784</v>
      </c>
      <c r="I49" s="66">
        <f t="shared" si="70"/>
        <v>9.4579595067827658</v>
      </c>
      <c r="J49" s="66">
        <f t="shared" si="71"/>
        <v>-9.4829471025433083</v>
      </c>
      <c r="K49" s="66">
        <f t="shared" si="72"/>
        <v>2.933256374475437</v>
      </c>
      <c r="L49" s="66">
        <f t="shared" si="73"/>
        <v>4.0346429347432355</v>
      </c>
      <c r="M49" s="66">
        <f t="shared" si="74"/>
        <v>10.372894427834902</v>
      </c>
      <c r="N49" s="66">
        <f t="shared" si="75"/>
        <v>-6.8166671065669746</v>
      </c>
      <c r="O49" s="66">
        <f t="shared" si="76"/>
        <v>3.5247167362846139</v>
      </c>
      <c r="P49" s="66">
        <f t="shared" si="77"/>
        <v>3.3842191108413284</v>
      </c>
      <c r="Q49" s="66">
        <f t="shared" si="78"/>
        <v>11.879403261385184</v>
      </c>
      <c r="R49" s="66">
        <f t="shared" si="79"/>
        <v>-11.104453543157206</v>
      </c>
      <c r="S49" s="66">
        <f t="shared" si="80"/>
        <v>2.0596493546547263</v>
      </c>
      <c r="T49" s="66">
        <f t="shared" si="81"/>
        <v>2.3694830257897643</v>
      </c>
      <c r="U49" s="66">
        <f t="shared" si="82"/>
        <v>13.380787486989693</v>
      </c>
      <c r="V49" s="66">
        <f t="shared" si="83"/>
        <v>-9.3107085686716804</v>
      </c>
      <c r="W49" s="66">
        <f t="shared" si="84"/>
        <v>3.2756954090056181</v>
      </c>
      <c r="X49" s="66">
        <f t="shared" si="85"/>
        <v>3.1299957830834666</v>
      </c>
      <c r="Y49" s="66">
        <f t="shared" si="86"/>
        <v>11.461102477320047</v>
      </c>
      <c r="Z49" s="66">
        <f t="shared" si="87"/>
        <v>-9.9436183172869601</v>
      </c>
      <c r="AA49" s="66">
        <f t="shared" si="88"/>
        <v>2.0506962003397016</v>
      </c>
      <c r="AB49" s="66">
        <f t="shared" si="89"/>
        <v>2.5531603136366865</v>
      </c>
      <c r="AC49" s="66">
        <f t="shared" si="90"/>
        <v>11.937276489683819</v>
      </c>
      <c r="AD49" s="66">
        <f t="shared" si="91"/>
        <v>-6.1516281637429575</v>
      </c>
      <c r="AE49" s="66">
        <f t="shared" si="92"/>
        <v>4.8291743150905049</v>
      </c>
      <c r="AF49" s="66">
        <f t="shared" si="93"/>
        <v>2.7101536988371566</v>
      </c>
      <c r="AG49" s="66">
        <f t="shared" si="94"/>
        <v>11.29326615456395</v>
      </c>
      <c r="AH49" s="66">
        <f t="shared" si="95"/>
        <v>-9.777323622345202</v>
      </c>
      <c r="AI49" s="66">
        <f t="shared" si="96"/>
        <v>2.641638219097759</v>
      </c>
      <c r="AJ49" s="66">
        <f t="shared" si="97"/>
        <v>1.6557433121345455</v>
      </c>
      <c r="AK49" s="66">
        <f t="shared" si="98"/>
        <v>12.069088824518385</v>
      </c>
      <c r="AL49" s="66">
        <f t="shared" si="99"/>
        <v>-9.0199194681587525</v>
      </c>
      <c r="AM49" s="66">
        <f t="shared" si="100"/>
        <v>4.3182577197390115</v>
      </c>
      <c r="AN49" s="66">
        <f t="shared" si="101"/>
        <v>1.4671179878330443</v>
      </c>
      <c r="AO49" s="66">
        <f t="shared" si="102"/>
        <v>11.866357057110697</v>
      </c>
      <c r="AP49" s="66">
        <f t="shared" si="103"/>
        <v>-8.3641819119123255</v>
      </c>
      <c r="AQ49" s="66">
        <f t="shared" si="104"/>
        <v>3.8868878718082178</v>
      </c>
      <c r="AR49" s="66">
        <f t="shared" si="105"/>
        <v>1.6733532534249387</v>
      </c>
      <c r="AS49" s="66">
        <f t="shared" si="106"/>
        <v>13.182369939943461</v>
      </c>
      <c r="AT49" s="66">
        <f t="shared" si="107"/>
        <v>-7.9408881988373787</v>
      </c>
      <c r="AU49" s="66">
        <f t="shared" si="108"/>
        <v>5.653468771398324</v>
      </c>
      <c r="AV49" s="66">
        <f t="shared" si="109"/>
        <v>1.7218102089023919</v>
      </c>
      <c r="AW49" s="66">
        <f t="shared" si="110"/>
        <v>14.329196871264429</v>
      </c>
      <c r="AX49" s="66">
        <f t="shared" si="111"/>
        <v>-6.5892008089718885</v>
      </c>
      <c r="AY49" s="66">
        <f t="shared" si="112"/>
        <v>7.7159846198964503</v>
      </c>
      <c r="AZ49" s="66">
        <f t="shared" si="113"/>
        <v>2.9071651388402491</v>
      </c>
      <c r="BA49" s="66">
        <f t="shared" si="114"/>
        <v>15.317066116853242</v>
      </c>
      <c r="BB49" s="66">
        <f t="shared" si="115"/>
        <v>-10.14629220406739</v>
      </c>
      <c r="BC49" s="66">
        <f t="shared" si="147"/>
        <v>7.968954660205255</v>
      </c>
      <c r="BD49" s="66">
        <f t="shared" si="147"/>
        <v>3.9558064387662002</v>
      </c>
      <c r="BE49" s="66">
        <f t="shared" si="147"/>
        <v>13.080939801436326</v>
      </c>
      <c r="BF49" s="66">
        <f t="shared" si="147"/>
        <v>-16.030220329067259</v>
      </c>
      <c r="BG49" s="66">
        <f t="shared" si="147"/>
        <v>5.2381100317745144</v>
      </c>
      <c r="BH49" s="66">
        <f t="shared" si="116"/>
        <v>6.7680825276212788</v>
      </c>
      <c r="BI49" s="66">
        <f t="shared" si="117"/>
        <v>14.244363652090522</v>
      </c>
      <c r="BJ49" s="66">
        <f t="shared" si="118"/>
        <v>-13.778033441939202</v>
      </c>
      <c r="BK49" s="66">
        <f t="shared" si="119"/>
        <v>6.5026992644300563</v>
      </c>
      <c r="BL49" s="66">
        <f t="shared" si="120"/>
        <v>3.1562021439509951</v>
      </c>
      <c r="BM49" s="66">
        <f t="shared" si="121"/>
        <v>15.920191208562818</v>
      </c>
      <c r="BN49" s="66">
        <f t="shared" si="122"/>
        <v>-14.111545111096882</v>
      </c>
      <c r="BO49" s="66">
        <f t="shared" si="123"/>
        <v>4.219723854113858</v>
      </c>
      <c r="BP49" s="66">
        <f t="shared" si="124"/>
        <v>2.9028842852237609</v>
      </c>
      <c r="BQ49" s="66">
        <f t="shared" si="125"/>
        <v>15.934654153632255</v>
      </c>
      <c r="BR49" s="66">
        <f t="shared" si="126"/>
        <v>-12.729954668649412</v>
      </c>
      <c r="BS49" s="66">
        <f t="shared" si="127"/>
        <v>5.0239793324263786</v>
      </c>
      <c r="BT49" s="66">
        <f t="shared" si="128"/>
        <v>2.7738888089287816</v>
      </c>
      <c r="BU49" s="66">
        <f t="shared" si="129"/>
        <v>15.894941881930563</v>
      </c>
      <c r="BV49" s="66">
        <f t="shared" si="130"/>
        <v>-11.835398541172335</v>
      </c>
      <c r="BW49" s="66">
        <f t="shared" si="131"/>
        <v>6.7332851553739195</v>
      </c>
      <c r="BX49" s="66">
        <f t="shared" si="132"/>
        <v>1.3705026732973782</v>
      </c>
      <c r="BY49" s="66">
        <f t="shared" si="133"/>
        <v>14.953475517066655</v>
      </c>
      <c r="BZ49" s="66">
        <f t="shared" si="134"/>
        <v>-12.619589064425321</v>
      </c>
      <c r="CA49" s="66">
        <f t="shared" si="135"/>
        <v>6.8708153719159863</v>
      </c>
      <c r="CB49" s="66">
        <f t="shared" si="136"/>
        <v>0.84104830663934682</v>
      </c>
      <c r="CC49" s="66">
        <f t="shared" si="137"/>
        <v>16.005148881394877</v>
      </c>
      <c r="CD49" s="66">
        <f t="shared" si="138"/>
        <v>-14.181171248830768</v>
      </c>
      <c r="CE49" s="66">
        <f t="shared" si="139"/>
        <v>7.4800709538159049</v>
      </c>
      <c r="CF49" s="66">
        <f t="shared" si="140"/>
        <v>0.70489749656996281</v>
      </c>
      <c r="CG49" s="66">
        <f t="shared" si="141"/>
        <v>15.277764065909114</v>
      </c>
      <c r="CH49" s="66">
        <f t="shared" si="142"/>
        <v>-13.280406967781715</v>
      </c>
      <c r="CI49" s="66">
        <f t="shared" si="143"/>
        <v>7.6901806259196706</v>
      </c>
      <c r="CJ49" s="66">
        <f t="shared" si="144"/>
        <v>1.7075362690974452</v>
      </c>
      <c r="CK49" s="66">
        <f t="shared" si="145"/>
        <v>13.458902874454504</v>
      </c>
      <c r="CL49" s="175"/>
      <c r="CM49" s="175"/>
      <c r="CN49" s="175"/>
      <c r="CO49" s="175"/>
      <c r="CP49" s="175"/>
    </row>
    <row r="50" spans="1:94">
      <c r="A50" s="3" t="s">
        <v>4</v>
      </c>
      <c r="B50" s="136"/>
      <c r="C50" s="63">
        <f t="shared" si="65"/>
        <v>0.25907920203605816</v>
      </c>
      <c r="D50" s="63">
        <f t="shared" si="66"/>
        <v>6.8241445878365186</v>
      </c>
      <c r="E50" s="63">
        <f t="shared" si="67"/>
        <v>14.88920889516252</v>
      </c>
      <c r="F50" s="63">
        <f t="shared" si="68"/>
        <v>-11.602309249530192</v>
      </c>
      <c r="G50" s="63">
        <f t="shared" si="146"/>
        <v>-0.9268340525696207</v>
      </c>
      <c r="H50" s="63">
        <f t="shared" si="69"/>
        <v>6.2854880109743076</v>
      </c>
      <c r="I50" s="63">
        <f t="shared" si="70"/>
        <v>9.8928880314017746</v>
      </c>
      <c r="J50" s="63">
        <f t="shared" si="71"/>
        <v>-9.7089846869344267</v>
      </c>
      <c r="K50" s="63">
        <f t="shared" si="72"/>
        <v>1.7699589691329964</v>
      </c>
      <c r="L50" s="63">
        <f t="shared" si="73"/>
        <v>4.42699412369232</v>
      </c>
      <c r="M50" s="63">
        <f t="shared" si="74"/>
        <v>10.93902192838579</v>
      </c>
      <c r="N50" s="63">
        <f t="shared" si="75"/>
        <v>-4.2738789998834905</v>
      </c>
      <c r="O50" s="63">
        <f t="shared" si="76"/>
        <v>2.6136026136026089</v>
      </c>
      <c r="P50" s="63">
        <f t="shared" si="77"/>
        <v>3.5021707670043352</v>
      </c>
      <c r="Q50" s="63">
        <f t="shared" si="78"/>
        <v>12.751677852348969</v>
      </c>
      <c r="R50" s="63">
        <f t="shared" si="79"/>
        <v>-11.818739997209345</v>
      </c>
      <c r="S50" s="63">
        <f t="shared" si="80"/>
        <v>2.1999662409272402</v>
      </c>
      <c r="T50" s="63">
        <f t="shared" si="81"/>
        <v>2.615062761506278</v>
      </c>
      <c r="U50" s="63">
        <f t="shared" si="82"/>
        <v>13.235688609903956</v>
      </c>
      <c r="V50" s="63">
        <f t="shared" si="83"/>
        <v>-8.4194315747077262</v>
      </c>
      <c r="W50" s="63">
        <f t="shared" si="84"/>
        <v>3.6203775536591549</v>
      </c>
      <c r="X50" s="63">
        <f t="shared" si="85"/>
        <v>2.8300474170202183</v>
      </c>
      <c r="Y50" s="63">
        <f t="shared" si="86"/>
        <v>11.746432385205313</v>
      </c>
      <c r="Z50" s="63">
        <f t="shared" si="87"/>
        <v>-9.2717771820783348</v>
      </c>
      <c r="AA50" s="63">
        <f t="shared" si="88"/>
        <v>2.2822529712349828</v>
      </c>
      <c r="AB50" s="63">
        <f t="shared" si="89"/>
        <v>2.3099160795980826</v>
      </c>
      <c r="AC50" s="63">
        <f t="shared" si="90"/>
        <v>12.380664984088659</v>
      </c>
      <c r="AD50" s="63">
        <f t="shared" si="91"/>
        <v>-5.9961486280702383</v>
      </c>
      <c r="AE50" s="63">
        <f t="shared" si="92"/>
        <v>4.8073367672476737</v>
      </c>
      <c r="AF50" s="63">
        <f t="shared" si="93"/>
        <v>2.5938308931216079</v>
      </c>
      <c r="AG50" s="63">
        <f t="shared" si="94"/>
        <v>11.005902774167897</v>
      </c>
      <c r="AH50" s="63">
        <f t="shared" si="95"/>
        <v>-10.123198011599003</v>
      </c>
      <c r="AI50" s="63">
        <f t="shared" si="96"/>
        <v>2.134024381441169</v>
      </c>
      <c r="AJ50" s="63">
        <f t="shared" si="97"/>
        <v>1.2598519500314695</v>
      </c>
      <c r="AK50" s="63">
        <f t="shared" si="98"/>
        <v>11.977882052780311</v>
      </c>
      <c r="AL50" s="63">
        <f t="shared" si="99"/>
        <v>-8.1455372901886225</v>
      </c>
      <c r="AM50" s="63">
        <f t="shared" si="100"/>
        <v>3.4689761601022115</v>
      </c>
      <c r="AN50" s="63">
        <f t="shared" si="101"/>
        <v>1.1989814311089533</v>
      </c>
      <c r="AO50" s="63">
        <f t="shared" si="102"/>
        <v>11.403245437200269</v>
      </c>
      <c r="AP50" s="63">
        <f t="shared" si="103"/>
        <v>-7.198754746299131</v>
      </c>
      <c r="AQ50" s="63">
        <f t="shared" si="104"/>
        <v>1.8246066570716861</v>
      </c>
      <c r="AR50" s="63">
        <f t="shared" si="105"/>
        <v>1.5394085133972188</v>
      </c>
      <c r="AS50" s="63">
        <f t="shared" si="106"/>
        <v>12.939082241196143</v>
      </c>
      <c r="AT50" s="63">
        <f t="shared" si="107"/>
        <v>-7.2101251862891198</v>
      </c>
      <c r="AU50" s="63">
        <f t="shared" si="108"/>
        <v>4.1910888640497674</v>
      </c>
      <c r="AV50" s="63">
        <f t="shared" si="109"/>
        <v>1.6438044821619722</v>
      </c>
      <c r="AW50" s="63">
        <f t="shared" si="110"/>
        <v>15.051649719337098</v>
      </c>
      <c r="AX50" s="63">
        <f t="shared" si="111"/>
        <v>-6.9759003098129435</v>
      </c>
      <c r="AY50" s="63">
        <f t="shared" si="112"/>
        <v>4.7037870918674685</v>
      </c>
      <c r="AZ50" s="63">
        <f t="shared" si="113"/>
        <v>2.8042518372595748</v>
      </c>
      <c r="BA50" s="63">
        <f t="shared" si="114"/>
        <v>16.150180353334562</v>
      </c>
      <c r="BB50" s="63">
        <f t="shared" si="115"/>
        <v>-8.2182250935056125</v>
      </c>
      <c r="BC50" s="63">
        <f t="shared" si="147"/>
        <v>4.8732845256539123</v>
      </c>
      <c r="BD50" s="63">
        <f t="shared" si="147"/>
        <v>3.6756329672865857</v>
      </c>
      <c r="BE50" s="63">
        <f t="shared" si="147"/>
        <v>14.054152429091642</v>
      </c>
      <c r="BF50" s="63">
        <f t="shared" si="147"/>
        <v>-15.376719564727761</v>
      </c>
      <c r="BG50" s="63">
        <f t="shared" si="147"/>
        <v>1.9752573414228556</v>
      </c>
      <c r="BH50" s="63">
        <f t="shared" si="116"/>
        <v>6.7775635519191093</v>
      </c>
      <c r="BI50" s="63">
        <f t="shared" si="117"/>
        <v>14.601714441336794</v>
      </c>
      <c r="BJ50" s="63">
        <f t="shared" si="118"/>
        <v>-10.843546190783346</v>
      </c>
      <c r="BK50" s="63">
        <f t="shared" si="119"/>
        <v>3.3698595363005581</v>
      </c>
      <c r="BL50" s="63">
        <f t="shared" si="120"/>
        <v>3.3336744090862584</v>
      </c>
      <c r="BM50" s="63">
        <f t="shared" si="121"/>
        <v>16.942607042420882</v>
      </c>
      <c r="BN50" s="63">
        <f t="shared" si="122"/>
        <v>-13.387186912564141</v>
      </c>
      <c r="BO50" s="63">
        <f t="shared" si="123"/>
        <v>1.472313467855467</v>
      </c>
      <c r="BP50" s="63">
        <f t="shared" si="124"/>
        <v>2.0521417422972426</v>
      </c>
      <c r="BQ50" s="63">
        <f t="shared" si="125"/>
        <v>17.463464370680864</v>
      </c>
      <c r="BR50" s="63">
        <f t="shared" si="126"/>
        <v>-11.224703026795904</v>
      </c>
      <c r="BS50" s="63">
        <f t="shared" si="127"/>
        <v>1.6893604693271529</v>
      </c>
      <c r="BT50" s="63">
        <f t="shared" si="128"/>
        <v>2.6228165452894361</v>
      </c>
      <c r="BU50" s="63">
        <f t="shared" si="129"/>
        <v>17.390776277891522</v>
      </c>
      <c r="BV50" s="63">
        <f t="shared" si="130"/>
        <v>-10.636002187504619</v>
      </c>
      <c r="BW50" s="63">
        <f t="shared" si="131"/>
        <v>3.8917649393824116</v>
      </c>
      <c r="BX50" s="63">
        <f t="shared" si="132"/>
        <v>1.8865221129047662</v>
      </c>
      <c r="BY50" s="63">
        <f t="shared" si="133"/>
        <v>15.597118704979765</v>
      </c>
      <c r="BZ50" s="63">
        <f t="shared" si="134"/>
        <v>-11.169083953988187</v>
      </c>
      <c r="CA50" s="63">
        <f t="shared" si="135"/>
        <v>4.1556346815180012</v>
      </c>
      <c r="CB50" s="63">
        <f t="shared" si="136"/>
        <v>1.1278470101827638</v>
      </c>
      <c r="CC50" s="63">
        <f t="shared" si="137"/>
        <v>16.935612025252453</v>
      </c>
      <c r="CD50" s="63">
        <f t="shared" si="138"/>
        <v>-13.13253607432299</v>
      </c>
      <c r="CE50" s="63">
        <f t="shared" si="139"/>
        <v>4.7117217054925051</v>
      </c>
      <c r="CF50" s="63">
        <f t="shared" si="140"/>
        <v>1.1395276189441372</v>
      </c>
      <c r="CG50" s="63">
        <f t="shared" si="141"/>
        <v>16.177852979883436</v>
      </c>
      <c r="CH50" s="63">
        <f t="shared" si="142"/>
        <v>-11.905725151133357</v>
      </c>
      <c r="CI50" s="63">
        <f t="shared" si="143"/>
        <v>5.2130214005484632</v>
      </c>
      <c r="CJ50" s="63">
        <f t="shared" si="144"/>
        <v>2.2772054972189659</v>
      </c>
      <c r="CK50" s="63">
        <f t="shared" si="145"/>
        <v>13.410232648880651</v>
      </c>
      <c r="CL50" s="175"/>
      <c r="CM50" s="175"/>
      <c r="CN50" s="175"/>
      <c r="CO50" s="175"/>
      <c r="CP50" s="175"/>
    </row>
    <row r="51" spans="1:94">
      <c r="A51" s="3" t="s">
        <v>5</v>
      </c>
      <c r="B51" s="136"/>
      <c r="C51" s="63">
        <f t="shared" si="65"/>
        <v>12.618587086672195</v>
      </c>
      <c r="D51" s="63">
        <f t="shared" si="66"/>
        <v>5.0952809356342366</v>
      </c>
      <c r="E51" s="63">
        <f t="shared" si="67"/>
        <v>5.0583657587548636</v>
      </c>
      <c r="F51" s="63">
        <f t="shared" si="68"/>
        <v>-0.35055589747467103</v>
      </c>
      <c r="G51" s="63">
        <f t="shared" si="146"/>
        <v>11.55849955343853</v>
      </c>
      <c r="H51" s="63">
        <f t="shared" si="69"/>
        <v>5.5020348255387148</v>
      </c>
      <c r="I51" s="63">
        <f t="shared" si="70"/>
        <v>5.8955209723214788</v>
      </c>
      <c r="J51" s="63">
        <f t="shared" si="71"/>
        <v>-11.608312833480902</v>
      </c>
      <c r="K51" s="63">
        <f t="shared" si="72"/>
        <v>11.797372341866447</v>
      </c>
      <c r="L51" s="63">
        <f t="shared" si="73"/>
        <v>4.1919069542040326</v>
      </c>
      <c r="M51" s="63">
        <f t="shared" si="74"/>
        <v>5.5581395348837175</v>
      </c>
      <c r="N51" s="63">
        <f t="shared" si="75"/>
        <v>-18.999906759711891</v>
      </c>
      <c r="O51" s="63">
        <f t="shared" si="76"/>
        <v>11.9695321001088</v>
      </c>
      <c r="P51" s="63">
        <f t="shared" si="77"/>
        <v>5.326773566569468</v>
      </c>
      <c r="Q51" s="63">
        <f t="shared" si="78"/>
        <v>8.0156853699325232</v>
      </c>
      <c r="R51" s="63">
        <f t="shared" si="79"/>
        <v>-5.5922918786160212</v>
      </c>
      <c r="S51" s="63">
        <f t="shared" si="80"/>
        <v>3.6417100203573742</v>
      </c>
      <c r="T51" s="63">
        <f t="shared" si="81"/>
        <v>3.088171104321269</v>
      </c>
      <c r="U51" s="63">
        <f t="shared" si="82"/>
        <v>20.11220493278288</v>
      </c>
      <c r="V51" s="63">
        <f t="shared" si="83"/>
        <v>-17.954384223007295</v>
      </c>
      <c r="W51" s="63">
        <f t="shared" si="84"/>
        <v>4.6186895810956088</v>
      </c>
      <c r="X51" s="63">
        <f t="shared" si="85"/>
        <v>5.8521560574948523</v>
      </c>
      <c r="Y51" s="63">
        <f t="shared" si="86"/>
        <v>11.251212415130949</v>
      </c>
      <c r="Z51" s="63">
        <f t="shared" si="87"/>
        <v>-16.320996751703312</v>
      </c>
      <c r="AA51" s="63">
        <f t="shared" si="88"/>
        <v>2.8333333333333446</v>
      </c>
      <c r="AB51" s="63">
        <f t="shared" si="89"/>
        <v>4.0012155591571918</v>
      </c>
      <c r="AC51" s="63">
        <f t="shared" si="90"/>
        <v>10.071101587610794</v>
      </c>
      <c r="AD51" s="63">
        <f t="shared" si="91"/>
        <v>-1.1228888494010616</v>
      </c>
      <c r="AE51" s="63">
        <f t="shared" si="92"/>
        <v>8.9916632963830931</v>
      </c>
      <c r="AF51" s="63">
        <f t="shared" si="93"/>
        <v>0.46299542293846169</v>
      </c>
      <c r="AG51" s="63">
        <f t="shared" si="94"/>
        <v>12.374127262627866</v>
      </c>
      <c r="AH51" s="63">
        <f t="shared" si="95"/>
        <v>-8.536335119378597</v>
      </c>
      <c r="AI51" s="63">
        <f t="shared" si="96"/>
        <v>5.8135799503245353</v>
      </c>
      <c r="AJ51" s="63">
        <f t="shared" si="97"/>
        <v>-0.66039941442935612</v>
      </c>
      <c r="AK51" s="63">
        <f t="shared" si="98"/>
        <v>13.923600184802321</v>
      </c>
      <c r="AL51" s="63">
        <f t="shared" si="99"/>
        <v>-16.076760136510799</v>
      </c>
      <c r="AM51" s="63">
        <f t="shared" si="100"/>
        <v>11.30427911019795</v>
      </c>
      <c r="AN51" s="63">
        <f t="shared" si="101"/>
        <v>-3.0149094781682586</v>
      </c>
      <c r="AO51" s="63">
        <f t="shared" si="102"/>
        <v>17.609614687764221</v>
      </c>
      <c r="AP51" s="63">
        <f t="shared" si="103"/>
        <v>-13.019699817345884</v>
      </c>
      <c r="AQ51" s="63">
        <f t="shared" si="104"/>
        <v>11.174056678203433</v>
      </c>
      <c r="AR51" s="63">
        <f t="shared" si="105"/>
        <v>-3.1077583890198213</v>
      </c>
      <c r="AS51" s="63">
        <f t="shared" si="106"/>
        <v>17.529334194744177</v>
      </c>
      <c r="AT51" s="63">
        <f t="shared" si="107"/>
        <v>-12.042770858410131</v>
      </c>
      <c r="AU51" s="63">
        <f t="shared" si="108"/>
        <v>11.933372919630823</v>
      </c>
      <c r="AV51" s="63">
        <f t="shared" si="109"/>
        <v>-3.1835954824595594</v>
      </c>
      <c r="AW51" s="63">
        <f t="shared" si="110"/>
        <v>14.905561581107452</v>
      </c>
      <c r="AX51" s="63">
        <f t="shared" si="111"/>
        <v>-12.21208704156227</v>
      </c>
      <c r="AY51" s="63">
        <f t="shared" si="112"/>
        <v>12.584902843047461</v>
      </c>
      <c r="AZ51" s="63">
        <f t="shared" si="113"/>
        <v>-0.7014373369243625</v>
      </c>
      <c r="BA51" s="63">
        <f t="shared" si="114"/>
        <v>16.319982247514147</v>
      </c>
      <c r="BB51" s="63">
        <f t="shared" si="115"/>
        <v>-12.951029660766977</v>
      </c>
      <c r="BC51" s="63">
        <f t="shared" si="147"/>
        <v>13.060698382330305</v>
      </c>
      <c r="BD51" s="63">
        <f t="shared" si="147"/>
        <v>1.0394463206898257</v>
      </c>
      <c r="BE51" s="63">
        <f t="shared" si="147"/>
        <v>14.056654037683277</v>
      </c>
      <c r="BF51" s="63">
        <f t="shared" si="147"/>
        <v>-14.32456729654931</v>
      </c>
      <c r="BG51" s="63">
        <f t="shared" si="147"/>
        <v>9.9200448100770426</v>
      </c>
      <c r="BH51" s="63">
        <f t="shared" si="116"/>
        <v>9.0580910079549266</v>
      </c>
      <c r="BI51" s="63">
        <f t="shared" si="117"/>
        <v>13.092168313851902</v>
      </c>
      <c r="BJ51" s="63">
        <f t="shared" si="118"/>
        <v>-18.037132593339781</v>
      </c>
      <c r="BK51" s="63">
        <f t="shared" si="119"/>
        <v>10.927360267950597</v>
      </c>
      <c r="BL51" s="63">
        <f t="shared" si="120"/>
        <v>5.8879033779958485</v>
      </c>
      <c r="BM51" s="63">
        <f t="shared" si="121"/>
        <v>14.150775262876492</v>
      </c>
      <c r="BN51" s="63">
        <f t="shared" si="122"/>
        <v>-10.05464480874317</v>
      </c>
      <c r="BO51" s="63">
        <f t="shared" si="123"/>
        <v>6.995313313660823</v>
      </c>
      <c r="BP51" s="63">
        <f t="shared" si="124"/>
        <v>5.0940947436729394</v>
      </c>
      <c r="BQ51" s="63">
        <f t="shared" si="125"/>
        <v>18.107440568076566</v>
      </c>
      <c r="BR51" s="63">
        <f t="shared" si="126"/>
        <v>-15.736505032021958</v>
      </c>
      <c r="BS51" s="63">
        <f t="shared" si="127"/>
        <v>8.7637660927563221</v>
      </c>
      <c r="BT51" s="63">
        <f t="shared" si="128"/>
        <v>5.2196235025670283</v>
      </c>
      <c r="BU51" s="63">
        <f t="shared" si="129"/>
        <v>17.091352670100299</v>
      </c>
      <c r="BV51" s="63">
        <f t="shared" si="130"/>
        <v>-16.066674383609215</v>
      </c>
      <c r="BW51" s="63">
        <f t="shared" si="131"/>
        <v>9.5297200386153627</v>
      </c>
      <c r="BX51" s="63">
        <f t="shared" si="132"/>
        <v>0.93175522538403421</v>
      </c>
      <c r="BY51" s="63">
        <f t="shared" si="133"/>
        <v>20.084830339321357</v>
      </c>
      <c r="BZ51" s="63">
        <f t="shared" si="134"/>
        <v>-18.076044047371699</v>
      </c>
      <c r="CA51" s="63">
        <f t="shared" si="135"/>
        <v>8.8891706822216587</v>
      </c>
      <c r="CB51" s="63">
        <f t="shared" si="136"/>
        <v>0.33771980901362525</v>
      </c>
      <c r="CC51" s="63">
        <f t="shared" si="137"/>
        <v>20.055710306406684</v>
      </c>
      <c r="CD51" s="63">
        <f t="shared" si="138"/>
        <v>-17.217710750193348</v>
      </c>
      <c r="CE51" s="63">
        <f t="shared" si="139"/>
        <v>10.19502510802289</v>
      </c>
      <c r="CF51" s="63">
        <f t="shared" si="140"/>
        <v>-0.29673590504451042</v>
      </c>
      <c r="CG51" s="63">
        <f t="shared" si="141"/>
        <v>19.674744897959183</v>
      </c>
      <c r="CH51" s="63">
        <f t="shared" si="142"/>
        <v>-18.145483613109512</v>
      </c>
      <c r="CI51" s="63">
        <f t="shared" si="143"/>
        <v>10.44921875</v>
      </c>
      <c r="CJ51" s="63">
        <f t="shared" si="144"/>
        <v>0.36349346694174278</v>
      </c>
      <c r="CK51" s="63">
        <f t="shared" si="145"/>
        <v>20.418950665622553</v>
      </c>
      <c r="CL51" s="175"/>
      <c r="CM51" s="175"/>
      <c r="CN51" s="175"/>
      <c r="CO51" s="175"/>
      <c r="CP51" s="175"/>
    </row>
    <row r="52" spans="1:94">
      <c r="A52" s="68" t="s">
        <v>6</v>
      </c>
      <c r="B52" s="137"/>
      <c r="C52" s="64">
        <f t="shared" si="65"/>
        <v>2.9040104923202632</v>
      </c>
      <c r="D52" s="64">
        <f t="shared" si="66"/>
        <v>0.16027978356648542</v>
      </c>
      <c r="E52" s="64">
        <f t="shared" si="67"/>
        <v>10.229002394509479</v>
      </c>
      <c r="F52" s="64">
        <f t="shared" si="68"/>
        <v>-7.7079945439780735</v>
      </c>
      <c r="G52" s="64">
        <f t="shared" si="146"/>
        <v>1.5758845970497446</v>
      </c>
      <c r="H52" s="64">
        <f t="shared" si="69"/>
        <v>2.2046666961886721</v>
      </c>
      <c r="I52" s="64">
        <f t="shared" si="70"/>
        <v>9.121540567964761</v>
      </c>
      <c r="J52" s="64">
        <f t="shared" si="71"/>
        <v>-7.1296016349553692</v>
      </c>
      <c r="K52" s="64">
        <f t="shared" si="72"/>
        <v>4.4474322280135308</v>
      </c>
      <c r="L52" s="64">
        <f t="shared" si="73"/>
        <v>1.95912157001084</v>
      </c>
      <c r="M52" s="64">
        <f t="shared" si="74"/>
        <v>10.129884582396652</v>
      </c>
      <c r="N52" s="64">
        <f t="shared" si="75"/>
        <v>-13.577444063475777</v>
      </c>
      <c r="O52" s="64">
        <f t="shared" si="76"/>
        <v>4.5546142331949673</v>
      </c>
      <c r="P52" s="64">
        <f t="shared" si="77"/>
        <v>1.6666666666666667</v>
      </c>
      <c r="Q52" s="64">
        <f t="shared" si="78"/>
        <v>8.9864995178399276</v>
      </c>
      <c r="R52" s="64">
        <f t="shared" si="79"/>
        <v>-9.8762155035878951</v>
      </c>
      <c r="S52" s="64">
        <f t="shared" si="80"/>
        <v>0.32038380605489275</v>
      </c>
      <c r="T52" s="64">
        <f t="shared" si="81"/>
        <v>0.47300603490458326</v>
      </c>
      <c r="U52" s="64">
        <f t="shared" si="82"/>
        <v>10.129870129870131</v>
      </c>
      <c r="V52" s="64">
        <f t="shared" si="83"/>
        <v>-9.1065695435556577</v>
      </c>
      <c r="W52" s="64">
        <f t="shared" si="84"/>
        <v>0.28613947063217549</v>
      </c>
      <c r="X52" s="64">
        <f t="shared" si="85"/>
        <v>3.3700733683189954</v>
      </c>
      <c r="Y52" s="64">
        <f t="shared" si="86"/>
        <v>9.7441752528302619</v>
      </c>
      <c r="Z52" s="64">
        <f t="shared" si="87"/>
        <v>-10.208072997990177</v>
      </c>
      <c r="AA52" s="64">
        <f t="shared" si="88"/>
        <v>2.6167488540936892E-2</v>
      </c>
      <c r="AB52" s="64">
        <f t="shared" si="89"/>
        <v>3.3059833766522355</v>
      </c>
      <c r="AC52" s="64">
        <f t="shared" si="90"/>
        <v>10.116797087091669</v>
      </c>
      <c r="AD52" s="64">
        <f t="shared" si="91"/>
        <v>-10.400665825914945</v>
      </c>
      <c r="AE52" s="64">
        <f t="shared" si="92"/>
        <v>2.0865773902211151</v>
      </c>
      <c r="AF52" s="64">
        <f t="shared" si="93"/>
        <v>5.2471018913971932</v>
      </c>
      <c r="AG52" s="64">
        <f t="shared" si="94"/>
        <v>12.608695652173912</v>
      </c>
      <c r="AH52" s="64">
        <f t="shared" si="95"/>
        <v>-8.185328185328185</v>
      </c>
      <c r="AI52" s="64">
        <f t="shared" si="96"/>
        <v>3.9529015979814974</v>
      </c>
      <c r="AJ52" s="64">
        <f t="shared" si="97"/>
        <v>6.0409924487594395</v>
      </c>
      <c r="AK52" s="64">
        <f t="shared" si="98"/>
        <v>11.419125127161751</v>
      </c>
      <c r="AL52" s="64">
        <f t="shared" si="99"/>
        <v>-9.9292398995663085</v>
      </c>
      <c r="AM52" s="64">
        <f t="shared" si="100"/>
        <v>5.549923973644197</v>
      </c>
      <c r="AN52" s="64">
        <f t="shared" si="101"/>
        <v>6.2665066026410559</v>
      </c>
      <c r="AO52" s="64">
        <f t="shared" si="102"/>
        <v>11.22910076818798</v>
      </c>
      <c r="AP52" s="64">
        <f t="shared" si="103"/>
        <v>-12.654885232581758</v>
      </c>
      <c r="AQ52" s="64">
        <f t="shared" si="104"/>
        <v>12.930232558139535</v>
      </c>
      <c r="AR52" s="64">
        <f t="shared" si="105"/>
        <v>5.5395387149917621</v>
      </c>
      <c r="AS52" s="64">
        <f t="shared" si="106"/>
        <v>12.039024390243902</v>
      </c>
      <c r="AT52" s="64">
        <f t="shared" si="107"/>
        <v>-9.6830372692441653</v>
      </c>
      <c r="AU52" s="64">
        <f t="shared" si="108"/>
        <v>10.663324334747397</v>
      </c>
      <c r="AV52" s="64">
        <f t="shared" si="109"/>
        <v>5.140268339431957</v>
      </c>
      <c r="AW52" s="64">
        <f t="shared" si="110"/>
        <v>10.059661915810409</v>
      </c>
      <c r="AX52" s="64">
        <f t="shared" si="111"/>
        <v>-1.0992320433669627</v>
      </c>
      <c r="AY52" s="64">
        <f t="shared" si="112"/>
        <v>21.376370280146162</v>
      </c>
      <c r="AZ52" s="64">
        <f t="shared" si="113"/>
        <v>5.1179126944305073</v>
      </c>
      <c r="BA52" s="64">
        <f t="shared" si="114"/>
        <v>11.085918854415274</v>
      </c>
      <c r="BB52" s="64">
        <f t="shared" si="115"/>
        <v>-17.95037060908798</v>
      </c>
      <c r="BC52" s="64">
        <f t="shared" si="147"/>
        <v>21.81199266823776</v>
      </c>
      <c r="BD52" s="64">
        <f t="shared" si="147"/>
        <v>6.5993121238177128</v>
      </c>
      <c r="BE52" s="64">
        <f t="shared" si="147"/>
        <v>8.3282919943537017</v>
      </c>
      <c r="BF52" s="64">
        <f t="shared" si="147"/>
        <v>-19.880863737900224</v>
      </c>
      <c r="BG52" s="64">
        <f t="shared" si="147"/>
        <v>19.005576208178436</v>
      </c>
      <c r="BH52" s="64">
        <f t="shared" si="116"/>
        <v>5.6716126513080827</v>
      </c>
      <c r="BI52" s="64">
        <f t="shared" si="117"/>
        <v>13.265588914549653</v>
      </c>
      <c r="BJ52" s="64">
        <f t="shared" si="118"/>
        <v>-24.443356985563984</v>
      </c>
      <c r="BK52" s="64">
        <f t="shared" si="119"/>
        <v>20.207253886010363</v>
      </c>
      <c r="BL52" s="64">
        <f t="shared" si="120"/>
        <v>1.0775862068965518</v>
      </c>
      <c r="BM52" s="64">
        <f t="shared" si="121"/>
        <v>12.215707178393744</v>
      </c>
      <c r="BN52" s="64">
        <f t="shared" si="122"/>
        <v>-19.555062940384769</v>
      </c>
      <c r="BO52" s="64">
        <f t="shared" si="123"/>
        <v>16.474756421612046</v>
      </c>
      <c r="BP52" s="64">
        <f t="shared" si="124"/>
        <v>5.4921841994085341</v>
      </c>
      <c r="BQ52" s="64">
        <f t="shared" si="125"/>
        <v>8.3219863836603931</v>
      </c>
      <c r="BR52" s="64">
        <f t="shared" si="126"/>
        <v>-17.953268263827272</v>
      </c>
      <c r="BS52" s="64">
        <f t="shared" si="127"/>
        <v>19.448449891852921</v>
      </c>
      <c r="BT52" s="64">
        <f t="shared" si="128"/>
        <v>2.1201146823600423</v>
      </c>
      <c r="BU52" s="64">
        <f t="shared" si="129"/>
        <v>8.8732914665681566</v>
      </c>
      <c r="BV52" s="64">
        <f t="shared" si="130"/>
        <v>-14.861563517915311</v>
      </c>
      <c r="BW52" s="64">
        <f t="shared" si="131"/>
        <v>18.810776343057547</v>
      </c>
      <c r="BX52" s="64">
        <f t="shared" si="132"/>
        <v>-0.5702401717429223</v>
      </c>
      <c r="BY52" s="64">
        <f t="shared" si="133"/>
        <v>9.3988259901491116</v>
      </c>
      <c r="BZ52" s="64">
        <f t="shared" si="134"/>
        <v>-15.998519797705688</v>
      </c>
      <c r="CA52" s="64">
        <f t="shared" si="135"/>
        <v>18.803230543318648</v>
      </c>
      <c r="CB52" s="64">
        <f t="shared" si="136"/>
        <v>-0.10506149187318461</v>
      </c>
      <c r="CC52" s="64">
        <f t="shared" si="137"/>
        <v>9.8614204404850287</v>
      </c>
      <c r="CD52" s="64">
        <f t="shared" si="138"/>
        <v>-17.192251379659869</v>
      </c>
      <c r="CE52" s="64">
        <f t="shared" si="139"/>
        <v>19.136348180890852</v>
      </c>
      <c r="CF52" s="64">
        <f t="shared" si="140"/>
        <v>-0.58222501284319883</v>
      </c>
      <c r="CG52" s="64">
        <f t="shared" si="141"/>
        <v>9.0543721651260256</v>
      </c>
      <c r="CH52" s="64">
        <f t="shared" si="142"/>
        <v>-16.657891965883962</v>
      </c>
      <c r="CI52" s="64">
        <f t="shared" si="143"/>
        <v>18.010107391029688</v>
      </c>
      <c r="CJ52" s="64">
        <f t="shared" si="144"/>
        <v>-5.3530324929072321E-3</v>
      </c>
      <c r="CK52" s="64">
        <f t="shared" si="145"/>
        <v>9.8661670235546026</v>
      </c>
      <c r="CL52" s="175"/>
      <c r="CM52" s="175"/>
      <c r="CN52" s="175"/>
      <c r="CO52" s="175"/>
      <c r="CP52" s="175"/>
    </row>
    <row r="53" spans="1:94">
      <c r="A53" s="2" t="s">
        <v>7</v>
      </c>
      <c r="B53" s="138"/>
      <c r="C53" s="66">
        <f t="shared" si="65"/>
        <v>4.5227057397026771</v>
      </c>
      <c r="D53" s="66">
        <f t="shared" si="66"/>
        <v>2.4574072105257661</v>
      </c>
      <c r="E53" s="66">
        <f t="shared" si="67"/>
        <v>5.5235332463633897</v>
      </c>
      <c r="F53" s="66">
        <f t="shared" si="68"/>
        <v>0.6160696795899121</v>
      </c>
      <c r="G53" s="66">
        <f t="shared" si="146"/>
        <v>6.1243601056434063</v>
      </c>
      <c r="H53" s="66">
        <f t="shared" si="69"/>
        <v>2.2559077671925176</v>
      </c>
      <c r="I53" s="66">
        <f t="shared" si="70"/>
        <v>5.1175172908307331</v>
      </c>
      <c r="J53" s="66">
        <f t="shared" si="71"/>
        <v>0.26533669655743664</v>
      </c>
      <c r="K53" s="66">
        <f t="shared" si="72"/>
        <v>2.9012199520908433</v>
      </c>
      <c r="L53" s="66">
        <f t="shared" si="73"/>
        <v>2.5922201327071592</v>
      </c>
      <c r="M53" s="66">
        <f t="shared" si="74"/>
        <v>5.4383801115915373</v>
      </c>
      <c r="N53" s="66">
        <f t="shared" si="75"/>
        <v>-1.2190508328074869</v>
      </c>
      <c r="O53" s="66">
        <f t="shared" si="76"/>
        <v>2.5255363079249507</v>
      </c>
      <c r="P53" s="66">
        <f t="shared" si="77"/>
        <v>2.779786096746534</v>
      </c>
      <c r="Q53" s="66">
        <f t="shared" si="78"/>
        <v>5.4414446128363192</v>
      </c>
      <c r="R53" s="66">
        <f t="shared" si="79"/>
        <v>-1.5401919943095899</v>
      </c>
      <c r="S53" s="66">
        <f t="shared" si="80"/>
        <v>3.7446181759816275</v>
      </c>
      <c r="T53" s="66">
        <f t="shared" si="81"/>
        <v>1.9603395244914057</v>
      </c>
      <c r="U53" s="66">
        <f t="shared" si="82"/>
        <v>4.6237245302332646</v>
      </c>
      <c r="V53" s="66">
        <f t="shared" si="83"/>
        <v>-0.52080296788617442</v>
      </c>
      <c r="W53" s="66">
        <f t="shared" si="84"/>
        <v>3.5994936174815728</v>
      </c>
      <c r="X53" s="66">
        <f t="shared" si="85"/>
        <v>1.9045744520605212</v>
      </c>
      <c r="Y53" s="66">
        <f t="shared" si="86"/>
        <v>4.6456142703490775</v>
      </c>
      <c r="Z53" s="66">
        <f t="shared" si="87"/>
        <v>-1.5722033603822634</v>
      </c>
      <c r="AA53" s="66">
        <f t="shared" si="88"/>
        <v>1.9958883024427787</v>
      </c>
      <c r="AB53" s="66">
        <f t="shared" si="89"/>
        <v>1.9205607037950729</v>
      </c>
      <c r="AC53" s="66">
        <f t="shared" si="90"/>
        <v>4.2058572429838019</v>
      </c>
      <c r="AD53" s="66">
        <f t="shared" si="91"/>
        <v>0.86751094850203214</v>
      </c>
      <c r="AE53" s="66">
        <f t="shared" si="92"/>
        <v>3.6768495922388329</v>
      </c>
      <c r="AF53" s="66">
        <f t="shared" si="93"/>
        <v>3.0971705366774533</v>
      </c>
      <c r="AG53" s="66">
        <f t="shared" si="94"/>
        <v>2.4376231133484221</v>
      </c>
      <c r="AH53" s="66">
        <f t="shared" si="95"/>
        <v>1.2968695172324911</v>
      </c>
      <c r="AI53" s="66">
        <f t="shared" si="96"/>
        <v>4.0711216758118489</v>
      </c>
      <c r="AJ53" s="66">
        <f t="shared" si="97"/>
        <v>2.5149191148617565</v>
      </c>
      <c r="AK53" s="66">
        <f t="shared" si="98"/>
        <v>4.8289811885671465</v>
      </c>
      <c r="AL53" s="66">
        <f t="shared" si="99"/>
        <v>0.19673016793523396</v>
      </c>
      <c r="AM53" s="66">
        <f t="shared" si="100"/>
        <v>2.2764779504830179</v>
      </c>
      <c r="AN53" s="66">
        <f t="shared" si="101"/>
        <v>2.5012566571953809</v>
      </c>
      <c r="AO53" s="66">
        <f t="shared" si="102"/>
        <v>8.5601566310824033</v>
      </c>
      <c r="AP53" s="66">
        <f t="shared" si="103"/>
        <v>-4.4443281044852307</v>
      </c>
      <c r="AQ53" s="66">
        <f t="shared" si="104"/>
        <v>4.5892831770343605</v>
      </c>
      <c r="AR53" s="66">
        <f t="shared" si="105"/>
        <v>4.6198222800267654</v>
      </c>
      <c r="AS53" s="66">
        <f t="shared" si="106"/>
        <v>5.8531848299445288</v>
      </c>
      <c r="AT53" s="66">
        <f t="shared" si="107"/>
        <v>-4.016560950282452</v>
      </c>
      <c r="AU53" s="66">
        <f t="shared" si="108"/>
        <v>3.8337319178315719</v>
      </c>
      <c r="AV53" s="66">
        <f t="shared" si="109"/>
        <v>4.3983766260081572</v>
      </c>
      <c r="AW53" s="66">
        <f t="shared" si="110"/>
        <v>6.8054479754022896</v>
      </c>
      <c r="AX53" s="66">
        <f t="shared" si="111"/>
        <v>-3.5333552740106766</v>
      </c>
      <c r="AY53" s="66">
        <f t="shared" si="112"/>
        <v>4.3603779708778143</v>
      </c>
      <c r="AZ53" s="66">
        <f t="shared" si="113"/>
        <v>4.9844616211792747</v>
      </c>
      <c r="BA53" s="66">
        <f t="shared" si="114"/>
        <v>6.7977580841559346</v>
      </c>
      <c r="BB53" s="66">
        <f t="shared" si="115"/>
        <v>-3.1755815234302216</v>
      </c>
      <c r="BC53" s="66">
        <f t="shared" si="147"/>
        <v>4.1601314645564944</v>
      </c>
      <c r="BD53" s="66">
        <f t="shared" si="147"/>
        <v>5.5429381703942697</v>
      </c>
      <c r="BE53" s="66">
        <f t="shared" si="147"/>
        <v>4.2796024900866465</v>
      </c>
      <c r="BF53" s="66">
        <f t="shared" si="147"/>
        <v>-4.2916969970078673</v>
      </c>
      <c r="BG53" s="66">
        <f t="shared" si="147"/>
        <v>1.9648377354260191</v>
      </c>
      <c r="BH53" s="66">
        <f t="shared" si="116"/>
        <v>6.6877984906347914</v>
      </c>
      <c r="BI53" s="66">
        <f t="shared" si="117"/>
        <v>5.867527190115581</v>
      </c>
      <c r="BJ53" s="66">
        <f t="shared" si="118"/>
        <v>-1.5309546932770997</v>
      </c>
      <c r="BK53" s="66">
        <f t="shared" si="119"/>
        <v>1.7223945653027566</v>
      </c>
      <c r="BL53" s="66">
        <f t="shared" si="120"/>
        <v>4.8582058223193734</v>
      </c>
      <c r="BM53" s="66">
        <f t="shared" si="121"/>
        <v>5.1443823197809531</v>
      </c>
      <c r="BN53" s="66">
        <f t="shared" si="122"/>
        <v>-2.0535354773200747</v>
      </c>
      <c r="BO53" s="66">
        <f t="shared" si="123"/>
        <v>4.3853220847930228</v>
      </c>
      <c r="BP53" s="66">
        <f t="shared" si="124"/>
        <v>3.6531595935035917</v>
      </c>
      <c r="BQ53" s="66">
        <f t="shared" si="125"/>
        <v>3.2415131741967458</v>
      </c>
      <c r="BR53" s="66">
        <f t="shared" si="126"/>
        <v>-1.8292804883414873</v>
      </c>
      <c r="BS53" s="66">
        <f t="shared" si="127"/>
        <v>3.2153567819539068</v>
      </c>
      <c r="BT53" s="66">
        <f t="shared" si="128"/>
        <v>2.8550336153363309</v>
      </c>
      <c r="BU53" s="66">
        <f t="shared" si="129"/>
        <v>3.899991939786366</v>
      </c>
      <c r="BV53" s="66">
        <f t="shared" si="130"/>
        <v>-1.0845954931658663</v>
      </c>
      <c r="BW53" s="66">
        <f t="shared" si="131"/>
        <v>4.2586008574715049</v>
      </c>
      <c r="BX53" s="66">
        <f t="shared" si="132"/>
        <v>2.5816088577804686</v>
      </c>
      <c r="BY53" s="66">
        <f t="shared" si="133"/>
        <v>4.7755732014777879</v>
      </c>
      <c r="BZ53" s="66">
        <f t="shared" si="134"/>
        <v>-2.032994500916514</v>
      </c>
      <c r="CA53" s="66">
        <f t="shared" si="135"/>
        <v>4.3490389522027559</v>
      </c>
      <c r="CB53" s="66">
        <f t="shared" si="136"/>
        <v>1.9388134344415682</v>
      </c>
      <c r="CC53" s="66">
        <f t="shared" si="137"/>
        <v>4.7690777501671038</v>
      </c>
      <c r="CD53" s="66">
        <f t="shared" si="138"/>
        <v>-3.4893907989486954</v>
      </c>
      <c r="CE53" s="66">
        <f t="shared" si="139"/>
        <v>3.932161360315281</v>
      </c>
      <c r="CF53" s="66">
        <f t="shared" si="140"/>
        <v>2.086161037633067</v>
      </c>
      <c r="CG53" s="66">
        <f t="shared" si="141"/>
        <v>4.8475327098903263</v>
      </c>
      <c r="CH53" s="66">
        <f t="shared" si="142"/>
        <v>-2.4315487191151801</v>
      </c>
      <c r="CI53" s="66">
        <f t="shared" si="143"/>
        <v>3.2780818165393204</v>
      </c>
      <c r="CJ53" s="66">
        <f t="shared" si="144"/>
        <v>2.1506347222261413</v>
      </c>
      <c r="CK53" s="66">
        <f t="shared" si="145"/>
        <v>3.7472136210082621</v>
      </c>
      <c r="CL53" s="175"/>
      <c r="CM53" s="175"/>
      <c r="CN53" s="175"/>
      <c r="CO53" s="175"/>
      <c r="CP53" s="175"/>
    </row>
    <row r="54" spans="1:94">
      <c r="A54" s="3" t="s">
        <v>8</v>
      </c>
      <c r="B54" s="136"/>
      <c r="C54" s="63">
        <f t="shared" si="65"/>
        <v>5.4396726737943801</v>
      </c>
      <c r="D54" s="63">
        <f t="shared" si="66"/>
        <v>3.8311627482298967</v>
      </c>
      <c r="E54" s="63">
        <f t="shared" si="67"/>
        <v>15.972499800143908</v>
      </c>
      <c r="F54" s="63">
        <f t="shared" si="68"/>
        <v>-9.8311116758508827</v>
      </c>
      <c r="G54" s="63">
        <f t="shared" si="146"/>
        <v>-0.21787325128048732</v>
      </c>
      <c r="H54" s="63">
        <f t="shared" si="69"/>
        <v>3.0453936027580801</v>
      </c>
      <c r="I54" s="63">
        <f t="shared" si="70"/>
        <v>13.737652681890594</v>
      </c>
      <c r="J54" s="63">
        <f t="shared" si="71"/>
        <v>-8.7561053812812588</v>
      </c>
      <c r="K54" s="63">
        <f t="shared" si="72"/>
        <v>2.3437360073075388</v>
      </c>
      <c r="L54" s="63">
        <f t="shared" si="73"/>
        <v>4.0001100030250889</v>
      </c>
      <c r="M54" s="63">
        <f t="shared" si="74"/>
        <v>15.019627922853719</v>
      </c>
      <c r="N54" s="63">
        <f t="shared" si="75"/>
        <v>-13.016025589566482</v>
      </c>
      <c r="O54" s="63">
        <f t="shared" si="76"/>
        <v>0.39404132628544059</v>
      </c>
      <c r="P54" s="63">
        <f t="shared" si="77"/>
        <v>8.8742102240091985</v>
      </c>
      <c r="Q54" s="63">
        <f t="shared" si="78"/>
        <v>21.621383979600797</v>
      </c>
      <c r="R54" s="63">
        <f t="shared" si="79"/>
        <v>-13.793499261946923</v>
      </c>
      <c r="S54" s="63">
        <f t="shared" si="80"/>
        <v>9.7358490566037652</v>
      </c>
      <c r="T54" s="63">
        <f t="shared" si="81"/>
        <v>4.0730551734678198</v>
      </c>
      <c r="U54" s="63">
        <f t="shared" si="82"/>
        <v>16.234672149203323</v>
      </c>
      <c r="V54" s="63">
        <f t="shared" si="83"/>
        <v>-12.75243676243665</v>
      </c>
      <c r="W54" s="63">
        <f t="shared" si="84"/>
        <v>8.1605467392563487</v>
      </c>
      <c r="X54" s="63">
        <f t="shared" si="85"/>
        <v>2.0147255689424339</v>
      </c>
      <c r="Y54" s="63">
        <f t="shared" si="86"/>
        <v>14.959648317039562</v>
      </c>
      <c r="Z54" s="63">
        <f t="shared" si="87"/>
        <v>-17.044871354350938</v>
      </c>
      <c r="AA54" s="63">
        <f t="shared" si="88"/>
        <v>3.0275402955292083</v>
      </c>
      <c r="AB54" s="63">
        <f t="shared" si="89"/>
        <v>1.502679778939112</v>
      </c>
      <c r="AC54" s="63">
        <f t="shared" si="90"/>
        <v>13.883177339496333</v>
      </c>
      <c r="AD54" s="63">
        <f t="shared" si="91"/>
        <v>-12.001852606089287</v>
      </c>
      <c r="AE54" s="63">
        <f t="shared" si="92"/>
        <v>4.8395993296318238</v>
      </c>
      <c r="AF54" s="63">
        <f t="shared" si="93"/>
        <v>3.4546314853305193</v>
      </c>
      <c r="AG54" s="63">
        <f t="shared" si="94"/>
        <v>16.468818695133677</v>
      </c>
      <c r="AH54" s="63">
        <f t="shared" si="95"/>
        <v>-12.933770871186253</v>
      </c>
      <c r="AI54" s="63">
        <f t="shared" si="96"/>
        <v>5.6680124418676519</v>
      </c>
      <c r="AJ54" s="63">
        <f t="shared" si="97"/>
        <v>3.7278206643184144</v>
      </c>
      <c r="AK54" s="63">
        <f t="shared" si="98"/>
        <v>16.537851603129351</v>
      </c>
      <c r="AL54" s="63">
        <f t="shared" si="99"/>
        <v>-14.095059122802434</v>
      </c>
      <c r="AM54" s="63">
        <f t="shared" si="100"/>
        <v>7.6016650963066521</v>
      </c>
      <c r="AN54" s="63">
        <f t="shared" si="101"/>
        <v>3.4320623789341149</v>
      </c>
      <c r="AO54" s="63">
        <f t="shared" si="102"/>
        <v>20.40122751369405</v>
      </c>
      <c r="AP54" s="63">
        <f t="shared" si="103"/>
        <v>-17.977723290748042</v>
      </c>
      <c r="AQ54" s="63">
        <f t="shared" si="104"/>
        <v>5.9370079603528341</v>
      </c>
      <c r="AR54" s="63">
        <f t="shared" si="105"/>
        <v>7.711705992066757</v>
      </c>
      <c r="AS54" s="63">
        <f t="shared" si="106"/>
        <v>15.89380674778435</v>
      </c>
      <c r="AT54" s="63">
        <f t="shared" si="107"/>
        <v>-13.145367271943345</v>
      </c>
      <c r="AU54" s="63">
        <f t="shared" si="108"/>
        <v>5.9968063207726789</v>
      </c>
      <c r="AV54" s="63">
        <f t="shared" si="109"/>
        <v>4.0261194377907161</v>
      </c>
      <c r="AW54" s="63">
        <f t="shared" si="110"/>
        <v>17.4331943258736</v>
      </c>
      <c r="AX54" s="63">
        <f t="shared" si="111"/>
        <v>-17.047118505432927</v>
      </c>
      <c r="AY54" s="63">
        <f t="shared" si="112"/>
        <v>6.9136151523012268</v>
      </c>
      <c r="AZ54" s="63">
        <f t="shared" si="113"/>
        <v>5.7226267057125133</v>
      </c>
      <c r="BA54" s="63">
        <f t="shared" si="114"/>
        <v>16.227600902975496</v>
      </c>
      <c r="BB54" s="63">
        <f t="shared" si="115"/>
        <v>-15.154056245994225</v>
      </c>
      <c r="BC54" s="63">
        <f t="shared" si="147"/>
        <v>9.1154842789566093</v>
      </c>
      <c r="BD54" s="63">
        <f t="shared" si="147"/>
        <v>3.0869597597778582</v>
      </c>
      <c r="BE54" s="63">
        <f t="shared" si="147"/>
        <v>14.805393500689837</v>
      </c>
      <c r="BF54" s="63">
        <f t="shared" si="147"/>
        <v>-17.216375588196147</v>
      </c>
      <c r="BG54" s="63">
        <f t="shared" si="147"/>
        <v>6.4579637603801459</v>
      </c>
      <c r="BH54" s="63">
        <f t="shared" si="116"/>
        <v>6.8099229561556669</v>
      </c>
      <c r="BI54" s="63">
        <f t="shared" si="117"/>
        <v>11.692755547835466</v>
      </c>
      <c r="BJ54" s="63">
        <f t="shared" si="118"/>
        <v>-14.294844453833539</v>
      </c>
      <c r="BK54" s="63">
        <f t="shared" si="119"/>
        <v>7.9104340644214011</v>
      </c>
      <c r="BL54" s="63">
        <f t="shared" si="120"/>
        <v>5.672251041755251</v>
      </c>
      <c r="BM54" s="63">
        <f t="shared" si="121"/>
        <v>14.80497880787596</v>
      </c>
      <c r="BN54" s="63">
        <f t="shared" si="122"/>
        <v>-14.180900530411012</v>
      </c>
      <c r="BO54" s="63">
        <f t="shared" si="123"/>
        <v>5.7612720540187325</v>
      </c>
      <c r="BP54" s="63">
        <f t="shared" si="124"/>
        <v>5.2105859334774998</v>
      </c>
      <c r="BQ54" s="63">
        <f t="shared" si="125"/>
        <v>14.326612508564157</v>
      </c>
      <c r="BR54" s="63">
        <f t="shared" si="126"/>
        <v>-12.672559553110888</v>
      </c>
      <c r="BS54" s="63">
        <f t="shared" si="127"/>
        <v>5.5462967501593061</v>
      </c>
      <c r="BT54" s="63">
        <f t="shared" si="128"/>
        <v>4.2981539533263664</v>
      </c>
      <c r="BU54" s="63">
        <f t="shared" si="129"/>
        <v>12.601300204826787</v>
      </c>
      <c r="BV54" s="63">
        <f t="shared" si="130"/>
        <v>-9.9632236633976596</v>
      </c>
      <c r="BW54" s="63">
        <f t="shared" si="131"/>
        <v>4.37226870456991</v>
      </c>
      <c r="BX54" s="63">
        <f t="shared" si="132"/>
        <v>3.3580205352634236</v>
      </c>
      <c r="BY54" s="63">
        <f t="shared" si="133"/>
        <v>13.11375295171403</v>
      </c>
      <c r="BZ54" s="63">
        <f t="shared" si="134"/>
        <v>-11.035525321239607</v>
      </c>
      <c r="CA54" s="63">
        <f t="shared" si="135"/>
        <v>3.8232795242141036</v>
      </c>
      <c r="CB54" s="63">
        <f t="shared" si="136"/>
        <v>5.3366845920037411</v>
      </c>
      <c r="CC54" s="63">
        <f t="shared" si="137"/>
        <v>12.154338456985368</v>
      </c>
      <c r="CD54" s="63">
        <f t="shared" si="138"/>
        <v>-12.446812019658937</v>
      </c>
      <c r="CE54" s="63">
        <f t="shared" si="139"/>
        <v>3.2004068792736451</v>
      </c>
      <c r="CF54" s="63">
        <f t="shared" si="140"/>
        <v>5.35720804585113</v>
      </c>
      <c r="CG54" s="63">
        <f t="shared" si="141"/>
        <v>12.316141438991009</v>
      </c>
      <c r="CH54" s="63">
        <f t="shared" si="142"/>
        <v>-12.088539256517045</v>
      </c>
      <c r="CI54" s="63">
        <f t="shared" si="143"/>
        <v>3.0389696980330916</v>
      </c>
      <c r="CJ54" s="63">
        <f t="shared" si="144"/>
        <v>5.813537675606641</v>
      </c>
      <c r="CK54" s="63">
        <f t="shared" si="145"/>
        <v>12.983794396433801</v>
      </c>
      <c r="CL54" s="175"/>
      <c r="CM54" s="175"/>
      <c r="CN54" s="175"/>
      <c r="CO54" s="175"/>
      <c r="CP54" s="175"/>
    </row>
    <row r="55" spans="1:94">
      <c r="A55" s="3" t="s">
        <v>9</v>
      </c>
      <c r="B55" s="136"/>
      <c r="C55" s="63">
        <f t="shared" si="65"/>
        <v>9.4926674593737701</v>
      </c>
      <c r="D55" s="63">
        <f t="shared" si="66"/>
        <v>2.7730316742081373</v>
      </c>
      <c r="E55" s="63">
        <f t="shared" si="67"/>
        <v>6.1249936159458693</v>
      </c>
      <c r="F55" s="63">
        <f t="shared" si="68"/>
        <v>-2.6113699700300566</v>
      </c>
      <c r="G55" s="63">
        <f t="shared" si="146"/>
        <v>6.9158432708688267</v>
      </c>
      <c r="H55" s="63">
        <f t="shared" si="69"/>
        <v>1.7852248898973286</v>
      </c>
      <c r="I55" s="63">
        <f t="shared" si="70"/>
        <v>5.8328115216030172</v>
      </c>
      <c r="J55" s="63">
        <f t="shared" si="71"/>
        <v>-2.3699342220140132</v>
      </c>
      <c r="K55" s="63">
        <f t="shared" si="72"/>
        <v>2.3642449432311738</v>
      </c>
      <c r="L55" s="63">
        <f t="shared" si="73"/>
        <v>2.1167623897211105</v>
      </c>
      <c r="M55" s="63">
        <f t="shared" si="74"/>
        <v>5.5576493781346867</v>
      </c>
      <c r="N55" s="63">
        <f t="shared" si="75"/>
        <v>-4.1059978048629109</v>
      </c>
      <c r="O55" s="63">
        <f t="shared" si="76"/>
        <v>6.1277668012484563</v>
      </c>
      <c r="P55" s="63">
        <f t="shared" si="77"/>
        <v>0.73118743760623617</v>
      </c>
      <c r="Q55" s="63">
        <f t="shared" si="78"/>
        <v>5.2391921572828934</v>
      </c>
      <c r="R55" s="63">
        <f t="shared" si="79"/>
        <v>-7.0566035367909539</v>
      </c>
      <c r="S55" s="63">
        <f t="shared" si="80"/>
        <v>5.2948419756464578</v>
      </c>
      <c r="T55" s="63">
        <f t="shared" si="81"/>
        <v>2.0530145530145587</v>
      </c>
      <c r="U55" s="63">
        <f t="shared" si="82"/>
        <v>4.825566590272472</v>
      </c>
      <c r="V55" s="63">
        <f t="shared" si="83"/>
        <v>-3.9972908375964358</v>
      </c>
      <c r="W55" s="63">
        <f t="shared" si="84"/>
        <v>5.8176299481472178</v>
      </c>
      <c r="X55" s="63">
        <f t="shared" si="85"/>
        <v>1.3983506633201819</v>
      </c>
      <c r="Y55" s="63">
        <f t="shared" si="86"/>
        <v>4.5261669024045261</v>
      </c>
      <c r="Z55" s="63">
        <f t="shared" si="87"/>
        <v>-3.035818764447249</v>
      </c>
      <c r="AA55" s="63">
        <f t="shared" si="88"/>
        <v>4.4312630844382355</v>
      </c>
      <c r="AB55" s="63">
        <f t="shared" si="89"/>
        <v>0.75732264171957053</v>
      </c>
      <c r="AC55" s="63">
        <f t="shared" si="90"/>
        <v>6.2230573670830038</v>
      </c>
      <c r="AD55" s="63">
        <f t="shared" si="91"/>
        <v>-8.6920109277897115</v>
      </c>
      <c r="AE55" s="63">
        <f t="shared" si="92"/>
        <v>5.8011745363974825</v>
      </c>
      <c r="AF55" s="63">
        <f t="shared" si="93"/>
        <v>1.6405167466196593</v>
      </c>
      <c r="AG55" s="63">
        <f t="shared" si="94"/>
        <v>7.8070615809686581</v>
      </c>
      <c r="AH55" s="63">
        <f t="shared" si="95"/>
        <v>-4.2058437690987072</v>
      </c>
      <c r="AI55" s="63">
        <f t="shared" si="96"/>
        <v>6.7476476082518762</v>
      </c>
      <c r="AJ55" s="63">
        <f t="shared" si="97"/>
        <v>0.64550525082694388</v>
      </c>
      <c r="AK55" s="63">
        <f t="shared" si="98"/>
        <v>7.670728605321206</v>
      </c>
      <c r="AL55" s="63">
        <f t="shared" si="99"/>
        <v>-10.108450961878846</v>
      </c>
      <c r="AM55" s="63">
        <f t="shared" si="100"/>
        <v>5.9941810991235425</v>
      </c>
      <c r="AN55" s="63">
        <f t="shared" si="101"/>
        <v>9.9387500459713429</v>
      </c>
      <c r="AO55" s="63">
        <f t="shared" si="102"/>
        <v>15.49703829520228</v>
      </c>
      <c r="AP55" s="63">
        <f t="shared" si="103"/>
        <v>-18.503939294203796</v>
      </c>
      <c r="AQ55" s="63">
        <f t="shared" si="104"/>
        <v>13.308803822014731</v>
      </c>
      <c r="AR55" s="63">
        <f t="shared" si="105"/>
        <v>4.6179848194643434</v>
      </c>
      <c r="AS55" s="63">
        <f t="shared" si="106"/>
        <v>4.2880541711275404</v>
      </c>
      <c r="AT55" s="63">
        <f t="shared" si="107"/>
        <v>-7.7242524378354647</v>
      </c>
      <c r="AU55" s="63">
        <f t="shared" si="108"/>
        <v>7.2593479031679964</v>
      </c>
      <c r="AV55" s="63">
        <f t="shared" si="109"/>
        <v>3.8483649415633181</v>
      </c>
      <c r="AW55" s="63">
        <f t="shared" si="110"/>
        <v>7.4289909880632043</v>
      </c>
      <c r="AX55" s="63">
        <f t="shared" si="111"/>
        <v>-8.2563864308613297</v>
      </c>
      <c r="AY55" s="63">
        <f t="shared" si="112"/>
        <v>5.5245344288275566</v>
      </c>
      <c r="AZ55" s="63">
        <f t="shared" si="113"/>
        <v>5.1637682986093063</v>
      </c>
      <c r="BA55" s="63">
        <f t="shared" si="114"/>
        <v>7.1619386292044371</v>
      </c>
      <c r="BB55" s="63">
        <f t="shared" si="115"/>
        <v>-9.2540982449609697</v>
      </c>
      <c r="BC55" s="63">
        <f t="shared" si="147"/>
        <v>4.96026077206231</v>
      </c>
      <c r="BD55" s="63">
        <f t="shared" si="147"/>
        <v>6.150074337217637</v>
      </c>
      <c r="BE55" s="63">
        <f t="shared" si="147"/>
        <v>4.2600736771897925</v>
      </c>
      <c r="BF55" s="63">
        <f t="shared" si="147"/>
        <v>-11.318722974087411</v>
      </c>
      <c r="BG55" s="63">
        <f t="shared" si="147"/>
        <v>5.9302139595113452</v>
      </c>
      <c r="BH55" s="63">
        <f t="shared" si="116"/>
        <v>7.4641981291730257</v>
      </c>
      <c r="BI55" s="63">
        <f t="shared" si="117"/>
        <v>5.6392698170046422</v>
      </c>
      <c r="BJ55" s="63">
        <f t="shared" si="118"/>
        <v>-8.4122607014274866</v>
      </c>
      <c r="BK55" s="63">
        <f t="shared" si="119"/>
        <v>4.2985768225384833</v>
      </c>
      <c r="BL55" s="63">
        <f t="shared" si="120"/>
        <v>5.8145363408521309</v>
      </c>
      <c r="BM55" s="63">
        <f t="shared" si="121"/>
        <v>7.8635717669351015</v>
      </c>
      <c r="BN55" s="63">
        <f t="shared" si="122"/>
        <v>-9.1543453862294442</v>
      </c>
      <c r="BO55" s="63">
        <f t="shared" si="123"/>
        <v>9.5826395230165975</v>
      </c>
      <c r="BP55" s="63">
        <f t="shared" si="124"/>
        <v>2.593010146561443</v>
      </c>
      <c r="BQ55" s="63">
        <f t="shared" si="125"/>
        <v>8.6622073578595327</v>
      </c>
      <c r="BR55" s="63">
        <f t="shared" si="126"/>
        <v>-11.414501165193686</v>
      </c>
      <c r="BS55" s="63">
        <f t="shared" si="127"/>
        <v>9.2519978160520182</v>
      </c>
      <c r="BT55" s="63">
        <f t="shared" si="128"/>
        <v>3.0984507746126937</v>
      </c>
      <c r="BU55" s="63">
        <f t="shared" si="129"/>
        <v>8.9719296699422735</v>
      </c>
      <c r="BV55" s="63">
        <f t="shared" si="130"/>
        <v>-6.7289417283351529</v>
      </c>
      <c r="BW55" s="63">
        <f t="shared" si="131"/>
        <v>8.7275092130934322</v>
      </c>
      <c r="BX55" s="63">
        <f t="shared" si="132"/>
        <v>1.571098173698062</v>
      </c>
      <c r="BY55" s="63">
        <f t="shared" si="133"/>
        <v>9.3867776381909547</v>
      </c>
      <c r="BZ55" s="63">
        <f t="shared" si="134"/>
        <v>-10.189139719341062</v>
      </c>
      <c r="CA55" s="63">
        <f t="shared" si="135"/>
        <v>9.4948849104859327</v>
      </c>
      <c r="CB55" s="63">
        <f t="shared" si="136"/>
        <v>1.3576642335766422</v>
      </c>
      <c r="CC55" s="63">
        <f t="shared" si="137"/>
        <v>10.078496327236065</v>
      </c>
      <c r="CD55" s="63">
        <f t="shared" si="138"/>
        <v>-11.890353603087894</v>
      </c>
      <c r="CE55" s="63">
        <f t="shared" si="139"/>
        <v>10.027472527472527</v>
      </c>
      <c r="CF55" s="63">
        <f t="shared" si="140"/>
        <v>0.75918615244457943</v>
      </c>
      <c r="CG55" s="63">
        <f t="shared" si="141"/>
        <v>10.44471234344652</v>
      </c>
      <c r="CH55" s="63">
        <f t="shared" si="142"/>
        <v>-11.852278584639642</v>
      </c>
      <c r="CI55" s="63">
        <f t="shared" si="143"/>
        <v>9.2356906989543202</v>
      </c>
      <c r="CJ55" s="63">
        <f t="shared" si="144"/>
        <v>2.3490883899612682</v>
      </c>
      <c r="CK55" s="63">
        <f t="shared" si="145"/>
        <v>8.4699873857797741</v>
      </c>
      <c r="CL55" s="175"/>
      <c r="CM55" s="175"/>
      <c r="CN55" s="175"/>
      <c r="CO55" s="175"/>
      <c r="CP55" s="175"/>
    </row>
    <row r="56" spans="1:94">
      <c r="A56" s="3" t="s">
        <v>10</v>
      </c>
      <c r="B56" s="136"/>
      <c r="C56" s="63">
        <f t="shared" si="65"/>
        <v>8.1562716300981535</v>
      </c>
      <c r="D56" s="63">
        <f t="shared" si="66"/>
        <v>2.9789053591790191</v>
      </c>
      <c r="E56" s="63">
        <f t="shared" si="67"/>
        <v>5.9930795847750868</v>
      </c>
      <c r="F56" s="63">
        <f t="shared" si="68"/>
        <v>-4.9764951684512972</v>
      </c>
      <c r="G56" s="63">
        <f t="shared" si="146"/>
        <v>8.8774065879701514</v>
      </c>
      <c r="H56" s="63">
        <f t="shared" si="69"/>
        <v>2.9282207272589584</v>
      </c>
      <c r="I56" s="63">
        <f t="shared" si="70"/>
        <v>5.9838869881911432</v>
      </c>
      <c r="J56" s="63">
        <f t="shared" si="71"/>
        <v>-1.5617479358732225</v>
      </c>
      <c r="K56" s="63">
        <f t="shared" si="72"/>
        <v>8.8976128069206268</v>
      </c>
      <c r="L56" s="63">
        <f t="shared" si="73"/>
        <v>0.96061479346781953</v>
      </c>
      <c r="M56" s="63">
        <f t="shared" si="74"/>
        <v>6.7352655042281855</v>
      </c>
      <c r="N56" s="63">
        <f t="shared" si="75"/>
        <v>3.0948796613751504</v>
      </c>
      <c r="O56" s="63">
        <f t="shared" si="76"/>
        <v>6.004138775272275</v>
      </c>
      <c r="P56" s="63">
        <f t="shared" si="77"/>
        <v>2.5479108047915386</v>
      </c>
      <c r="Q56" s="63">
        <f t="shared" si="78"/>
        <v>1.734308108929395</v>
      </c>
      <c r="R56" s="63">
        <f t="shared" si="79"/>
        <v>3.2166529766009657</v>
      </c>
      <c r="S56" s="63">
        <f t="shared" si="80"/>
        <v>4.0171587610965904</v>
      </c>
      <c r="T56" s="63">
        <f t="shared" si="81"/>
        <v>1.7180151017749736</v>
      </c>
      <c r="U56" s="63">
        <f t="shared" si="82"/>
        <v>2.0509949288233251</v>
      </c>
      <c r="V56" s="63">
        <f t="shared" si="83"/>
        <v>2.3482579221188682</v>
      </c>
      <c r="W56" s="63">
        <f t="shared" si="84"/>
        <v>4.7443372176310667</v>
      </c>
      <c r="X56" s="63">
        <f t="shared" si="85"/>
        <v>2.9485510922874432</v>
      </c>
      <c r="Y56" s="63">
        <f t="shared" si="86"/>
        <v>3.5709132984308223</v>
      </c>
      <c r="Z56" s="63">
        <f t="shared" si="87"/>
        <v>1.2843376185964128</v>
      </c>
      <c r="AA56" s="63">
        <f t="shared" si="88"/>
        <v>5.3380177162271654</v>
      </c>
      <c r="AB56" s="63">
        <f t="shared" si="89"/>
        <v>6.3728500235923677</v>
      </c>
      <c r="AC56" s="63">
        <f t="shared" si="90"/>
        <v>2.4241890253721095</v>
      </c>
      <c r="AD56" s="63">
        <f t="shared" si="91"/>
        <v>2.1185334598955774</v>
      </c>
      <c r="AE56" s="63">
        <f t="shared" si="92"/>
        <v>8.0054144808314778</v>
      </c>
      <c r="AF56" s="63">
        <f t="shared" si="93"/>
        <v>2.9525987731750831</v>
      </c>
      <c r="AG56" s="63">
        <f t="shared" si="94"/>
        <v>0.92476489028213171</v>
      </c>
      <c r="AH56" s="63">
        <f t="shared" si="95"/>
        <v>0.35191799968939053</v>
      </c>
      <c r="AI56" s="63">
        <f t="shared" si="96"/>
        <v>6.4583507437201408</v>
      </c>
      <c r="AJ56" s="63">
        <f t="shared" si="97"/>
        <v>6.3188662267110489</v>
      </c>
      <c r="AK56" s="63">
        <f t="shared" si="98"/>
        <v>2.4885431123082564</v>
      </c>
      <c r="AL56" s="63">
        <f t="shared" si="99"/>
        <v>0.3741724092540718</v>
      </c>
      <c r="AM56" s="63">
        <f t="shared" si="100"/>
        <v>4.8203233338206823</v>
      </c>
      <c r="AN56" s="63">
        <f t="shared" si="101"/>
        <v>7.7560008622475074</v>
      </c>
      <c r="AO56" s="63">
        <f t="shared" si="102"/>
        <v>3.0985208342322434</v>
      </c>
      <c r="AP56" s="63">
        <f t="shared" si="103"/>
        <v>-3.1085023459102969</v>
      </c>
      <c r="AQ56" s="63">
        <f t="shared" si="104"/>
        <v>8.8820826952526808</v>
      </c>
      <c r="AR56" s="63">
        <f t="shared" si="105"/>
        <v>7.8293483356774498</v>
      </c>
      <c r="AS56" s="63">
        <f t="shared" si="106"/>
        <v>3.8394983277591921</v>
      </c>
      <c r="AT56" s="63">
        <f t="shared" si="107"/>
        <v>-3.7106726002729329</v>
      </c>
      <c r="AU56" s="63">
        <f t="shared" si="108"/>
        <v>7.6030776105903488</v>
      </c>
      <c r="AV56" s="63">
        <f t="shared" si="109"/>
        <v>4.9272077125350418</v>
      </c>
      <c r="AW56" s="63">
        <f t="shared" si="110"/>
        <v>2.5832820800877858</v>
      </c>
      <c r="AX56" s="63">
        <f t="shared" si="111"/>
        <v>0.66476212039997873</v>
      </c>
      <c r="AY56" s="63">
        <f t="shared" si="112"/>
        <v>7.1290247618064031</v>
      </c>
      <c r="AZ56" s="63">
        <f t="shared" si="113"/>
        <v>5.1985752925738389</v>
      </c>
      <c r="BA56" s="63">
        <f t="shared" si="114"/>
        <v>5.1445183823716718</v>
      </c>
      <c r="BB56" s="63">
        <f t="shared" si="115"/>
        <v>-1.36587876739459</v>
      </c>
      <c r="BC56" s="63">
        <f t="shared" si="147"/>
        <v>2.852284043788087</v>
      </c>
      <c r="BD56" s="63">
        <f t="shared" si="147"/>
        <v>8.0618754910393378</v>
      </c>
      <c r="BE56" s="63">
        <f t="shared" si="147"/>
        <v>-3.8758654137510282</v>
      </c>
      <c r="BF56" s="63">
        <f t="shared" si="147"/>
        <v>-4.579200840364523</v>
      </c>
      <c r="BG56" s="63">
        <f t="shared" si="147"/>
        <v>2.3765185071749082</v>
      </c>
      <c r="BH56" s="63">
        <f t="shared" si="116"/>
        <v>8.4366564584195149</v>
      </c>
      <c r="BI56" s="63">
        <f t="shared" si="117"/>
        <v>-2.5485305281422841</v>
      </c>
      <c r="BJ56" s="63">
        <f t="shared" si="118"/>
        <v>4.0908079234364569</v>
      </c>
      <c r="BK56" s="63">
        <f t="shared" si="119"/>
        <v>3.2094594594594592</v>
      </c>
      <c r="BL56" s="63">
        <f t="shared" si="120"/>
        <v>5.0695063083966936</v>
      </c>
      <c r="BM56" s="63">
        <f t="shared" si="121"/>
        <v>-0.33717170123826801</v>
      </c>
      <c r="BN56" s="63">
        <f t="shared" si="122"/>
        <v>3.3039865466416067</v>
      </c>
      <c r="BO56" s="63">
        <f t="shared" si="123"/>
        <v>3.0623384085033036</v>
      </c>
      <c r="BP56" s="63">
        <f t="shared" si="124"/>
        <v>4.7348273683428106</v>
      </c>
      <c r="BQ56" s="63">
        <f t="shared" si="125"/>
        <v>-0.89244526453993822</v>
      </c>
      <c r="BR56" s="63">
        <f t="shared" si="126"/>
        <v>4.2678887914212575</v>
      </c>
      <c r="BS56" s="63">
        <f t="shared" si="127"/>
        <v>2.3213089985062583</v>
      </c>
      <c r="BT56" s="63">
        <f t="shared" si="128"/>
        <v>-0.39600637637385688</v>
      </c>
      <c r="BU56" s="63">
        <f t="shared" si="129"/>
        <v>-0.60984854866153404</v>
      </c>
      <c r="BV56" s="63">
        <f t="shared" si="130"/>
        <v>5.5189246910859868</v>
      </c>
      <c r="BW56" s="63">
        <f t="shared" si="131"/>
        <v>4.1540166738952342</v>
      </c>
      <c r="BX56" s="63">
        <f t="shared" si="132"/>
        <v>1.0564629312605067</v>
      </c>
      <c r="BY56" s="63">
        <f t="shared" si="133"/>
        <v>1.4742689701483427</v>
      </c>
      <c r="BZ56" s="63">
        <f t="shared" si="134"/>
        <v>2.1792750789592419</v>
      </c>
      <c r="CA56" s="63">
        <f t="shared" si="135"/>
        <v>4.4981527546769895</v>
      </c>
      <c r="CB56" s="63">
        <f t="shared" si="136"/>
        <v>1.2423410099302767</v>
      </c>
      <c r="CC56" s="63">
        <f t="shared" si="137"/>
        <v>3.5199020548993416</v>
      </c>
      <c r="CD56" s="63">
        <f t="shared" si="138"/>
        <v>1.5764645799454351</v>
      </c>
      <c r="CE56" s="63">
        <f t="shared" si="139"/>
        <v>2.7097115639057949</v>
      </c>
      <c r="CF56" s="63">
        <f t="shared" si="140"/>
        <v>0.11078476838254236</v>
      </c>
      <c r="CG56" s="63">
        <f t="shared" si="141"/>
        <v>3.0740921841624416</v>
      </c>
      <c r="CH56" s="63">
        <f t="shared" si="142"/>
        <v>3.1172365579316628</v>
      </c>
      <c r="CI56" s="63">
        <f t="shared" si="143"/>
        <v>1.9019370460048428</v>
      </c>
      <c r="CJ56" s="63">
        <f t="shared" si="144"/>
        <v>0.97301921089211241</v>
      </c>
      <c r="CK56" s="63">
        <f t="shared" si="145"/>
        <v>1.3072126132486175</v>
      </c>
      <c r="CL56" s="175"/>
      <c r="CM56" s="175"/>
      <c r="CN56" s="175"/>
      <c r="CO56" s="175"/>
      <c r="CP56" s="175"/>
    </row>
    <row r="57" spans="1:94">
      <c r="A57" s="3" t="s">
        <v>11</v>
      </c>
      <c r="B57" s="136"/>
      <c r="C57" s="63">
        <f t="shared" si="65"/>
        <v>3.7648285202267227</v>
      </c>
      <c r="D57" s="63">
        <f t="shared" si="66"/>
        <v>4.2882473658482034</v>
      </c>
      <c r="E57" s="63">
        <f t="shared" si="67"/>
        <v>1.3260651788462023</v>
      </c>
      <c r="F57" s="63">
        <f t="shared" si="68"/>
        <v>1.9045852833832908</v>
      </c>
      <c r="G57" s="63">
        <f t="shared" si="146"/>
        <v>4.131455112159883</v>
      </c>
      <c r="H57" s="63">
        <f t="shared" si="69"/>
        <v>4.1392906736877393</v>
      </c>
      <c r="I57" s="63">
        <f t="shared" si="70"/>
        <v>1.5566339280052481</v>
      </c>
      <c r="J57" s="63">
        <f t="shared" si="71"/>
        <v>5.0171941207922384</v>
      </c>
      <c r="K57" s="63">
        <f t="shared" si="72"/>
        <v>3.5764133965804024</v>
      </c>
      <c r="L57" s="63">
        <f t="shared" si="73"/>
        <v>3.6936974313601199</v>
      </c>
      <c r="M57" s="63">
        <f t="shared" si="74"/>
        <v>1.345376408917285</v>
      </c>
      <c r="N57" s="63">
        <f t="shared" si="75"/>
        <v>1.0232467625345814</v>
      </c>
      <c r="O57" s="63">
        <f t="shared" si="76"/>
        <v>2.4683661637548528</v>
      </c>
      <c r="P57" s="63">
        <f t="shared" si="77"/>
        <v>4.6404144180968725</v>
      </c>
      <c r="Q57" s="63">
        <f t="shared" si="78"/>
        <v>1.1901101357805868</v>
      </c>
      <c r="R57" s="63">
        <f t="shared" si="79"/>
        <v>3.6919786806396009</v>
      </c>
      <c r="S57" s="63">
        <f t="shared" si="80"/>
        <v>2.2150436966830545</v>
      </c>
      <c r="T57" s="63">
        <f t="shared" si="81"/>
        <v>4.5541230879980894</v>
      </c>
      <c r="U57" s="63">
        <f t="shared" si="82"/>
        <v>0.96235420783586123</v>
      </c>
      <c r="V57" s="63">
        <f t="shared" si="83"/>
        <v>6.4056616031067186</v>
      </c>
      <c r="W57" s="63">
        <f t="shared" si="84"/>
        <v>4.1138107098920882</v>
      </c>
      <c r="X57" s="63">
        <f t="shared" si="85"/>
        <v>2.8498465169953873</v>
      </c>
      <c r="Y57" s="63">
        <f t="shared" si="86"/>
        <v>4.7607987838084349E-2</v>
      </c>
      <c r="Z57" s="63">
        <f t="shared" si="87"/>
        <v>6.303522041805099</v>
      </c>
      <c r="AA57" s="63">
        <f t="shared" si="88"/>
        <v>0.9591607639009132</v>
      </c>
      <c r="AB57" s="63">
        <f t="shared" si="89"/>
        <v>0.70508299653242112</v>
      </c>
      <c r="AC57" s="63">
        <f t="shared" si="90"/>
        <v>-1.0858135015030124</v>
      </c>
      <c r="AD57" s="63">
        <f t="shared" si="91"/>
        <v>12.504514279110495</v>
      </c>
      <c r="AE57" s="63">
        <f t="shared" si="92"/>
        <v>2.0549289282111403</v>
      </c>
      <c r="AF57" s="63">
        <f t="shared" si="93"/>
        <v>0.48472473378325714</v>
      </c>
      <c r="AG57" s="63">
        <f t="shared" si="94"/>
        <v>-7.3389455840077555E-2</v>
      </c>
      <c r="AH57" s="63">
        <f t="shared" si="95"/>
        <v>6.9563609647478835</v>
      </c>
      <c r="AI57" s="63">
        <f t="shared" si="96"/>
        <v>2.9588428372324027</v>
      </c>
      <c r="AJ57" s="63">
        <f t="shared" si="97"/>
        <v>0.71585778767674513</v>
      </c>
      <c r="AK57" s="63">
        <f t="shared" si="98"/>
        <v>2.2724048653489155</v>
      </c>
      <c r="AL57" s="63">
        <f t="shared" si="99"/>
        <v>5.8220799727796795</v>
      </c>
      <c r="AM57" s="63">
        <f t="shared" si="100"/>
        <v>-1.0861485928675034</v>
      </c>
      <c r="AN57" s="63">
        <f t="shared" si="101"/>
        <v>-7.0870020282884791E-2</v>
      </c>
      <c r="AO57" s="63">
        <f t="shared" si="102"/>
        <v>3.4811308092355802</v>
      </c>
      <c r="AP57" s="63">
        <f t="shared" si="103"/>
        <v>5.6655592585585941</v>
      </c>
      <c r="AQ57" s="63">
        <f t="shared" si="104"/>
        <v>1.8201223746927251</v>
      </c>
      <c r="AR57" s="63">
        <f t="shared" si="105"/>
        <v>0.81320677922377826</v>
      </c>
      <c r="AS57" s="63">
        <f t="shared" si="106"/>
        <v>0.67202964860108227</v>
      </c>
      <c r="AT57" s="63">
        <f t="shared" si="107"/>
        <v>4.4451464416264237</v>
      </c>
      <c r="AU57" s="63">
        <f t="shared" si="108"/>
        <v>2.8060324961957233</v>
      </c>
      <c r="AV57" s="63">
        <f t="shared" si="109"/>
        <v>0.80101563831315747</v>
      </c>
      <c r="AW57" s="63">
        <f t="shared" si="110"/>
        <v>1.2028963732792293</v>
      </c>
      <c r="AX57" s="63">
        <f t="shared" si="111"/>
        <v>7.8495773033148515</v>
      </c>
      <c r="AY57" s="63">
        <f t="shared" si="112"/>
        <v>2.6432296897938508</v>
      </c>
      <c r="AZ57" s="63">
        <f t="shared" si="113"/>
        <v>0.45136858063587459</v>
      </c>
      <c r="BA57" s="63">
        <f t="shared" si="114"/>
        <v>1.5617309666184243</v>
      </c>
      <c r="BB57" s="63">
        <f t="shared" si="115"/>
        <v>4.9325229055123732</v>
      </c>
      <c r="BC57" s="63">
        <f t="shared" si="147"/>
        <v>-1.9285498503934937E-2</v>
      </c>
      <c r="BD57" s="63">
        <f t="shared" si="147"/>
        <v>1.6117413538113843</v>
      </c>
      <c r="BE57" s="63">
        <f t="shared" si="147"/>
        <v>1.6149437225819068</v>
      </c>
      <c r="BF57" s="63">
        <f t="shared" si="147"/>
        <v>1.4724321418068291</v>
      </c>
      <c r="BG57" s="63">
        <f t="shared" si="147"/>
        <v>-7.8391161596810446E-3</v>
      </c>
      <c r="BH57" s="63">
        <f t="shared" si="116"/>
        <v>3.0009525940448181</v>
      </c>
      <c r="BI57" s="63">
        <f t="shared" si="117"/>
        <v>0.4875966293710477</v>
      </c>
      <c r="BJ57" s="63">
        <f t="shared" si="118"/>
        <v>2.1528534173359208</v>
      </c>
      <c r="BK57" s="63">
        <f t="shared" si="119"/>
        <v>0.66750856936676894</v>
      </c>
      <c r="BL57" s="63">
        <f t="shared" si="120"/>
        <v>2.540322580645161</v>
      </c>
      <c r="BM57" s="63">
        <f t="shared" si="121"/>
        <v>0.69471752523266483</v>
      </c>
      <c r="BN57" s="63">
        <f t="shared" si="122"/>
        <v>4.4085741560357539</v>
      </c>
      <c r="BO57" s="63">
        <f t="shared" si="123"/>
        <v>-9.1430471282520159E-2</v>
      </c>
      <c r="BP57" s="63">
        <f t="shared" si="124"/>
        <v>4.184692179700499</v>
      </c>
      <c r="BQ57" s="63">
        <f t="shared" si="125"/>
        <v>-1.5531422183182944</v>
      </c>
      <c r="BR57" s="63">
        <f t="shared" si="126"/>
        <v>6.0023522731881416</v>
      </c>
      <c r="BS57" s="63">
        <f t="shared" si="127"/>
        <v>-7.6519876037800813E-3</v>
      </c>
      <c r="BT57" s="63">
        <f t="shared" si="128"/>
        <v>3.6311459728333655</v>
      </c>
      <c r="BU57" s="63">
        <f t="shared" si="129"/>
        <v>-1.8091862354157435</v>
      </c>
      <c r="BV57" s="63">
        <f t="shared" si="130"/>
        <v>5.877265548619989</v>
      </c>
      <c r="BW57" s="63">
        <f t="shared" si="131"/>
        <v>-0.24150300102993927</v>
      </c>
      <c r="BX57" s="63">
        <f t="shared" si="132"/>
        <v>2.7306062871586745</v>
      </c>
      <c r="BY57" s="63">
        <f t="shared" si="133"/>
        <v>-0.55794288882728027</v>
      </c>
      <c r="BZ57" s="63">
        <f t="shared" si="134"/>
        <v>5.5584596619620141</v>
      </c>
      <c r="CA57" s="63">
        <f t="shared" si="135"/>
        <v>0.64707824364476729</v>
      </c>
      <c r="CB57" s="63">
        <f t="shared" si="136"/>
        <v>2.3420586498720724</v>
      </c>
      <c r="CC57" s="63">
        <f t="shared" si="137"/>
        <v>-1.1282051282051282</v>
      </c>
      <c r="CD57" s="63">
        <f t="shared" si="138"/>
        <v>4.2401452282157681</v>
      </c>
      <c r="CE57" s="63">
        <f t="shared" si="139"/>
        <v>3.3461873367334243</v>
      </c>
      <c r="CF57" s="63">
        <f t="shared" si="140"/>
        <v>0.54766490129995182</v>
      </c>
      <c r="CG57" s="63">
        <f t="shared" si="141"/>
        <v>-0.6943197462141617</v>
      </c>
      <c r="CH57" s="63">
        <f t="shared" si="142"/>
        <v>3.4114881562292809</v>
      </c>
      <c r="CI57" s="63">
        <f t="shared" si="143"/>
        <v>4.327679664276971</v>
      </c>
      <c r="CJ57" s="63">
        <f t="shared" si="144"/>
        <v>0.7011369032654543</v>
      </c>
      <c r="CK57" s="63">
        <f t="shared" si="145"/>
        <v>-0.82940360610263519</v>
      </c>
      <c r="CL57" s="175"/>
      <c r="CM57" s="175"/>
      <c r="CN57" s="175"/>
      <c r="CO57" s="175"/>
      <c r="CP57" s="175"/>
    </row>
    <row r="58" spans="1:94">
      <c r="A58" s="68" t="s">
        <v>12</v>
      </c>
      <c r="B58" s="137"/>
      <c r="C58" s="64">
        <f t="shared" si="65"/>
        <v>1.5348020615053521</v>
      </c>
      <c r="D58" s="64">
        <f t="shared" si="66"/>
        <v>0.99843819723337801</v>
      </c>
      <c r="E58" s="64">
        <f t="shared" si="67"/>
        <v>1.2260451758988238</v>
      </c>
      <c r="F58" s="64">
        <f t="shared" si="68"/>
        <v>9.5136123083637951</v>
      </c>
      <c r="G58" s="64">
        <f t="shared" si="146"/>
        <v>8.3446463489058562</v>
      </c>
      <c r="H58" s="64">
        <f t="shared" si="69"/>
        <v>1.3346208228437426</v>
      </c>
      <c r="I58" s="64">
        <f t="shared" si="70"/>
        <v>1.7923586532353208</v>
      </c>
      <c r="J58" s="64">
        <f t="shared" si="71"/>
        <v>4.8901172379975923</v>
      </c>
      <c r="K58" s="64">
        <f t="shared" si="72"/>
        <v>0.94347641308967278</v>
      </c>
      <c r="L58" s="64">
        <f t="shared" si="73"/>
        <v>2.471370831929943</v>
      </c>
      <c r="M58" s="64">
        <f t="shared" si="74"/>
        <v>1.873536299765808</v>
      </c>
      <c r="N58" s="64">
        <f t="shared" si="75"/>
        <v>3.0530348860657393</v>
      </c>
      <c r="O58" s="64">
        <f t="shared" si="76"/>
        <v>1.0214464621164683</v>
      </c>
      <c r="P58" s="64">
        <f t="shared" si="77"/>
        <v>0.48037810405609571</v>
      </c>
      <c r="Q58" s="64">
        <f t="shared" si="78"/>
        <v>1.1103828507537494</v>
      </c>
      <c r="R58" s="64">
        <f t="shared" si="79"/>
        <v>3.1420400381315536</v>
      </c>
      <c r="S58" s="64">
        <f t="shared" si="80"/>
        <v>0.96121852933565011</v>
      </c>
      <c r="T58" s="64">
        <f t="shared" si="81"/>
        <v>0.28195832875608773</v>
      </c>
      <c r="U58" s="64">
        <f t="shared" si="82"/>
        <v>0.97860220550646315</v>
      </c>
      <c r="V58" s="64">
        <f t="shared" si="83"/>
        <v>4.2380849063426629</v>
      </c>
      <c r="W58" s="64">
        <f t="shared" si="84"/>
        <v>0.10407271213487823</v>
      </c>
      <c r="X58" s="64">
        <f t="shared" si="85"/>
        <v>1.2059883559744939</v>
      </c>
      <c r="Y58" s="64">
        <f t="shared" si="86"/>
        <v>1.2224352828379674</v>
      </c>
      <c r="Z58" s="64">
        <f t="shared" si="87"/>
        <v>4.2556070498291669</v>
      </c>
      <c r="AA58" s="64">
        <f t="shared" si="88"/>
        <v>-0.44128621953989416</v>
      </c>
      <c r="AB58" s="64">
        <f t="shared" si="89"/>
        <v>0.6224945409510152</v>
      </c>
      <c r="AC58" s="64">
        <f t="shared" si="90"/>
        <v>1.4704929714322732</v>
      </c>
      <c r="AD58" s="64">
        <f t="shared" si="91"/>
        <v>6.6394279877425939</v>
      </c>
      <c r="AE58" s="64">
        <f t="shared" si="92"/>
        <v>0.89200191570881238</v>
      </c>
      <c r="AF58" s="64">
        <f t="shared" si="93"/>
        <v>4.2989378745623927</v>
      </c>
      <c r="AG58" s="64">
        <f t="shared" si="94"/>
        <v>-4.0392547290570331</v>
      </c>
      <c r="AH58" s="64">
        <f t="shared" si="95"/>
        <v>9.791018230324589</v>
      </c>
      <c r="AI58" s="64">
        <f t="shared" si="96"/>
        <v>1.7495545115826987</v>
      </c>
      <c r="AJ58" s="64">
        <f t="shared" si="97"/>
        <v>0.98179695377593801</v>
      </c>
      <c r="AK58" s="64">
        <f t="shared" si="98"/>
        <v>0.53342442715997485</v>
      </c>
      <c r="AL58" s="64">
        <f t="shared" si="99"/>
        <v>9.323296479259783</v>
      </c>
      <c r="AM58" s="64">
        <f t="shared" si="100"/>
        <v>-1.2623726868455027</v>
      </c>
      <c r="AN58" s="64">
        <f t="shared" si="101"/>
        <v>-2.0630539009152988</v>
      </c>
      <c r="AO58" s="64">
        <f t="shared" si="102"/>
        <v>5.6148939326509417</v>
      </c>
      <c r="AP58" s="64">
        <f t="shared" si="103"/>
        <v>3.8158110354191539</v>
      </c>
      <c r="AQ58" s="64">
        <f t="shared" si="104"/>
        <v>0.22774934042889033</v>
      </c>
      <c r="AR58" s="64">
        <f t="shared" si="105"/>
        <v>2.4140568754499641</v>
      </c>
      <c r="AS58" s="64">
        <f t="shared" si="106"/>
        <v>4.235407833747062</v>
      </c>
      <c r="AT58" s="64">
        <f t="shared" si="107"/>
        <v>-0.68494594195873459</v>
      </c>
      <c r="AU58" s="64">
        <f t="shared" si="108"/>
        <v>-0.21432815550462611</v>
      </c>
      <c r="AV58" s="64">
        <f t="shared" si="109"/>
        <v>5.661059481530315</v>
      </c>
      <c r="AW58" s="64">
        <f t="shared" si="110"/>
        <v>5.8428097011170372</v>
      </c>
      <c r="AX58" s="64">
        <f t="shared" si="111"/>
        <v>-0.77013767399406707</v>
      </c>
      <c r="AY58" s="64">
        <f t="shared" si="112"/>
        <v>1.5637276507674915</v>
      </c>
      <c r="AZ58" s="64">
        <f t="shared" si="113"/>
        <v>6.0076605218966401</v>
      </c>
      <c r="BA58" s="64">
        <f t="shared" si="114"/>
        <v>4.8217432319384868</v>
      </c>
      <c r="BB58" s="64">
        <f t="shared" si="115"/>
        <v>1.3889832235278137</v>
      </c>
      <c r="BC58" s="64">
        <f t="shared" si="147"/>
        <v>3.9189415508290066</v>
      </c>
      <c r="BD58" s="64">
        <f t="shared" si="147"/>
        <v>6.1676067687348919</v>
      </c>
      <c r="BE58" s="64">
        <f t="shared" si="147"/>
        <v>5.6635851662947614</v>
      </c>
      <c r="BF58" s="64">
        <f t="shared" si="147"/>
        <v>2.6922192851396392</v>
      </c>
      <c r="BG58" s="64">
        <f t="shared" si="147"/>
        <v>-0.45046305363588035</v>
      </c>
      <c r="BH58" s="64">
        <f t="shared" si="116"/>
        <v>6.4938167509836981</v>
      </c>
      <c r="BI58" s="64">
        <f t="shared" si="117"/>
        <v>9.9497235454797366</v>
      </c>
      <c r="BJ58" s="64">
        <f t="shared" si="118"/>
        <v>1.8734772746366462</v>
      </c>
      <c r="BK58" s="64">
        <f t="shared" si="119"/>
        <v>-1.7271035083998965</v>
      </c>
      <c r="BL58" s="64">
        <f t="shared" si="120"/>
        <v>4.8060324158434833</v>
      </c>
      <c r="BM58" s="64">
        <f t="shared" si="121"/>
        <v>4.7789533886188158</v>
      </c>
      <c r="BN58" s="64">
        <f t="shared" si="122"/>
        <v>0.61897536106896067</v>
      </c>
      <c r="BO58" s="64">
        <f t="shared" si="123"/>
        <v>4.7054356081154385</v>
      </c>
      <c r="BP58" s="64">
        <f t="shared" si="124"/>
        <v>2.5148434828561657</v>
      </c>
      <c r="BQ58" s="64">
        <f t="shared" si="125"/>
        <v>1.0845614247882427</v>
      </c>
      <c r="BR58" s="64">
        <f t="shared" si="126"/>
        <v>7.9994400391972559E-2</v>
      </c>
      <c r="BS58" s="64">
        <f t="shared" si="127"/>
        <v>2.4119016455683555</v>
      </c>
      <c r="BT58" s="64">
        <f t="shared" si="128"/>
        <v>3.8887425488531822</v>
      </c>
      <c r="BU58" s="64">
        <f t="shared" si="129"/>
        <v>3.1149342173223022</v>
      </c>
      <c r="BV58" s="64">
        <f t="shared" si="130"/>
        <v>-0.95807074423518257</v>
      </c>
      <c r="BW58" s="64">
        <f t="shared" si="131"/>
        <v>4.4881933205826101</v>
      </c>
      <c r="BX58" s="64">
        <f t="shared" si="132"/>
        <v>3.3132980736229793</v>
      </c>
      <c r="BY58" s="64">
        <f t="shared" si="133"/>
        <v>3.4395815942349959</v>
      </c>
      <c r="BZ58" s="64">
        <f t="shared" si="134"/>
        <v>-0.14246187292071544</v>
      </c>
      <c r="CA58" s="64">
        <f t="shared" si="135"/>
        <v>4.3426271822402542</v>
      </c>
      <c r="CB58" s="64">
        <f t="shared" si="136"/>
        <v>0.98001248725588608</v>
      </c>
      <c r="CC58" s="64">
        <f t="shared" si="137"/>
        <v>2.6328765193435029</v>
      </c>
      <c r="CD58" s="64">
        <f t="shared" si="138"/>
        <v>-2.081855825764682</v>
      </c>
      <c r="CE58" s="64">
        <f t="shared" si="139"/>
        <v>3.8223405995187023</v>
      </c>
      <c r="CF58" s="64">
        <f t="shared" si="140"/>
        <v>2.5706805889986573</v>
      </c>
      <c r="CG58" s="64">
        <f t="shared" si="141"/>
        <v>2.8346180286387104</v>
      </c>
      <c r="CH58" s="64">
        <f t="shared" si="142"/>
        <v>-0.30935753196694499</v>
      </c>
      <c r="CI58" s="64">
        <f t="shared" si="143"/>
        <v>2.6936987708572611</v>
      </c>
      <c r="CJ58" s="64">
        <f t="shared" si="144"/>
        <v>1.6616303706019242</v>
      </c>
      <c r="CK58" s="64">
        <f t="shared" si="145"/>
        <v>1.3208333618044785</v>
      </c>
      <c r="CL58" s="175"/>
      <c r="CM58" s="175"/>
      <c r="CN58" s="175"/>
      <c r="CO58" s="175"/>
      <c r="CP58" s="175"/>
    </row>
    <row r="59" spans="1:94" hidden="1">
      <c r="A59" s="2" t="s">
        <v>13</v>
      </c>
      <c r="B59" s="138"/>
      <c r="C59" s="66">
        <f t="shared" si="65"/>
        <v>3.6154777109298251</v>
      </c>
      <c r="D59" s="66">
        <f t="shared" si="66"/>
        <v>3.5188681989164574</v>
      </c>
      <c r="E59" s="66">
        <f t="shared" si="67"/>
        <v>7.3688343643876397</v>
      </c>
      <c r="F59" s="66">
        <f t="shared" si="68"/>
        <v>-2.5007381947131626</v>
      </c>
      <c r="G59" s="66">
        <f t="shared" si="146"/>
        <v>4.1467460469212476</v>
      </c>
      <c r="H59" s="66">
        <f t="shared" si="69"/>
        <v>3.1609644547880569</v>
      </c>
      <c r="I59" s="66">
        <f t="shared" si="70"/>
        <v>5.965470160888815</v>
      </c>
      <c r="J59" s="66">
        <f t="shared" si="71"/>
        <v>-2.0313518414229366</v>
      </c>
      <c r="K59" s="66">
        <f t="shared" si="72"/>
        <v>2.6856879109206702</v>
      </c>
      <c r="L59" s="66">
        <f t="shared" si="73"/>
        <v>3.0628318299931108</v>
      </c>
      <c r="M59" s="66">
        <f t="shared" si="74"/>
        <v>6.3674713135099541</v>
      </c>
      <c r="N59" s="66">
        <f t="shared" si="75"/>
        <v>-2.3206910338722677</v>
      </c>
      <c r="O59" s="66">
        <f t="shared" si="76"/>
        <v>2.5458219095790273</v>
      </c>
      <c r="P59" s="66">
        <f t="shared" si="77"/>
        <v>2.8723698744897561</v>
      </c>
      <c r="Q59" s="66">
        <f t="shared" si="78"/>
        <v>6.8313804259802131</v>
      </c>
      <c r="R59" s="66">
        <f t="shared" si="79"/>
        <v>-3.7454482115130339</v>
      </c>
      <c r="S59" s="66">
        <f t="shared" si="80"/>
        <v>3.3626325878423415</v>
      </c>
      <c r="T59" s="66">
        <f t="shared" si="81"/>
        <v>2.1587369704111223</v>
      </c>
      <c r="U59" s="66">
        <f t="shared" si="82"/>
        <v>6.2008636433870663</v>
      </c>
      <c r="V59" s="66">
        <f t="shared" si="83"/>
        <v>-2.4233323915126044</v>
      </c>
      <c r="W59" s="66">
        <f t="shared" si="84"/>
        <v>3.3880975092900658</v>
      </c>
      <c r="X59" s="66">
        <f t="shared" si="85"/>
        <v>2.2053210601778601</v>
      </c>
      <c r="Y59" s="66">
        <f t="shared" si="86"/>
        <v>5.9717550125970558</v>
      </c>
      <c r="Z59" s="66">
        <f t="shared" si="87"/>
        <v>-3.2452427745810044</v>
      </c>
      <c r="AA59" s="66">
        <f t="shared" si="88"/>
        <v>1.9976666269864447</v>
      </c>
      <c r="AB59" s="66">
        <f t="shared" si="89"/>
        <v>2.1410978552372333</v>
      </c>
      <c r="AC59" s="66">
        <f t="shared" si="90"/>
        <v>5.833988680257038</v>
      </c>
      <c r="AD59" s="66">
        <f t="shared" si="91"/>
        <v>-0.75696709537919971</v>
      </c>
      <c r="AE59" s="66">
        <f t="shared" si="92"/>
        <v>3.9688070121484751</v>
      </c>
      <c r="AF59" s="66">
        <f t="shared" si="93"/>
        <v>3.1994675325210178</v>
      </c>
      <c r="AG59" s="66">
        <f t="shared" si="94"/>
        <v>4.363433851772804</v>
      </c>
      <c r="AH59" s="66">
        <f t="shared" si="95"/>
        <v>-1.5037433461664409</v>
      </c>
      <c r="AI59" s="66">
        <f t="shared" si="96"/>
        <v>3.3616929247372989</v>
      </c>
      <c r="AJ59" s="66">
        <f t="shared" si="97"/>
        <v>2.4076492257431985</v>
      </c>
      <c r="AK59" s="66">
        <f t="shared" si="98"/>
        <v>6.0279112826239665</v>
      </c>
      <c r="AL59" s="66">
        <f t="shared" si="99"/>
        <v>-1.9268187578839575</v>
      </c>
      <c r="AM59" s="66">
        <f t="shared" si="100"/>
        <v>2.7071518245487494</v>
      </c>
      <c r="AN59" s="66">
        <f t="shared" si="101"/>
        <v>2.2060990241362743</v>
      </c>
      <c r="AO59" s="66">
        <f t="shared" si="102"/>
        <v>8.6310950433319444</v>
      </c>
      <c r="AP59" s="66">
        <f t="shared" si="103"/>
        <v>-5.1902304238247048</v>
      </c>
      <c r="AQ59" s="66">
        <f t="shared" si="104"/>
        <v>4.2516838731331354</v>
      </c>
      <c r="AR59" s="66">
        <f t="shared" si="105"/>
        <v>4.1526200297761688</v>
      </c>
      <c r="AS59" s="66">
        <f t="shared" si="106"/>
        <v>7.0435481193311391</v>
      </c>
      <c r="AT59" s="66">
        <f t="shared" si="107"/>
        <v>-4.3310287137137102</v>
      </c>
      <c r="AU59" s="66">
        <f t="shared" si="108"/>
        <v>4.0846639413320975</v>
      </c>
      <c r="AV59" s="66">
        <f t="shared" si="109"/>
        <v>3.9785115707675676</v>
      </c>
      <c r="AW59" s="66">
        <f t="shared" si="110"/>
        <v>8.1818225932522104</v>
      </c>
      <c r="AX59" s="66">
        <f t="shared" si="111"/>
        <v>-3.7194327740247166</v>
      </c>
      <c r="AY59" s="66">
        <f t="shared" si="112"/>
        <v>4.9766726256079483</v>
      </c>
      <c r="AZ59" s="66">
        <f t="shared" si="113"/>
        <v>4.5798305443040537</v>
      </c>
      <c r="BA59" s="66">
        <f t="shared" si="114"/>
        <v>8.4875564336237339</v>
      </c>
      <c r="BB59" s="66">
        <f t="shared" si="115"/>
        <v>-4.1801326766604179</v>
      </c>
      <c r="BC59" s="66">
        <f t="shared" si="147"/>
        <v>4.8697602052295075</v>
      </c>
      <c r="BD59" s="66">
        <f t="shared" si="147"/>
        <v>5.1462590976049452</v>
      </c>
      <c r="BE59" s="66">
        <f t="shared" si="147"/>
        <v>6.2135908966820672</v>
      </c>
      <c r="BF59" s="66">
        <f t="shared" si="147"/>
        <v>-6.7313810904011655</v>
      </c>
      <c r="BG59" s="66">
        <f t="shared" si="147"/>
        <v>2.4989997044762009</v>
      </c>
      <c r="BH59" s="66">
        <f t="shared" si="116"/>
        <v>6.5181421477370423</v>
      </c>
      <c r="BI59" s="66">
        <f t="shared" si="117"/>
        <v>7.3117116022454436</v>
      </c>
      <c r="BJ59" s="66">
        <f t="shared" si="118"/>
        <v>-3.8910052177415508</v>
      </c>
      <c r="BK59" s="66">
        <f t="shared" si="119"/>
        <v>2.7542423939874889</v>
      </c>
      <c r="BL59" s="66">
        <f t="shared" si="120"/>
        <v>4.6210392647615599</v>
      </c>
      <c r="BM59" s="66">
        <f t="shared" si="121"/>
        <v>6.8143460591251328</v>
      </c>
      <c r="BN59" s="66">
        <f t="shared" si="122"/>
        <v>-4.4088855308801884</v>
      </c>
      <c r="BO59" s="66">
        <f t="shared" si="123"/>
        <v>4.2229931059574817</v>
      </c>
      <c r="BP59" s="66">
        <f t="shared" si="124"/>
        <v>3.4533088567215384</v>
      </c>
      <c r="BQ59" s="66">
        <f t="shared" si="125"/>
        <v>6.0314459005425221</v>
      </c>
      <c r="BR59" s="66">
        <f t="shared" si="126"/>
        <v>-4.0974049311520746</v>
      </c>
      <c r="BS59" s="66">
        <f t="shared" si="127"/>
        <v>3.6199379798835118</v>
      </c>
      <c r="BT59" s="66">
        <f t="shared" si="128"/>
        <v>2.6972707043824435</v>
      </c>
      <c r="BU59" s="66">
        <f t="shared" si="129"/>
        <v>6.5071991569620531</v>
      </c>
      <c r="BV59" s="66">
        <f t="shared" si="130"/>
        <v>-3.5555813566081262</v>
      </c>
      <c r="BW59" s="66">
        <f t="shared" si="131"/>
        <v>4.8002261146746852</v>
      </c>
      <c r="BX59" s="66">
        <f t="shared" si="132"/>
        <v>2.1143766122527463</v>
      </c>
      <c r="BY59" s="66">
        <f t="shared" si="133"/>
        <v>6.8627786635886103</v>
      </c>
      <c r="BZ59" s="66">
        <f t="shared" si="134"/>
        <v>-5.1322832447325846</v>
      </c>
      <c r="CA59" s="66">
        <f t="shared" si="135"/>
        <v>4.9318300237364676</v>
      </c>
      <c r="CB59" s="66">
        <f t="shared" si="136"/>
        <v>2.5087529339282799</v>
      </c>
      <c r="CC59" s="66">
        <f t="shared" si="137"/>
        <v>7.007019353681236</v>
      </c>
      <c r="CD59" s="66">
        <f t="shared" si="138"/>
        <v>-6.466033050057109</v>
      </c>
      <c r="CE59" s="66">
        <f t="shared" si="139"/>
        <v>4.6587288428015112</v>
      </c>
      <c r="CF59" s="66">
        <f t="shared" si="140"/>
        <v>2.4436194855853426</v>
      </c>
      <c r="CG59" s="66">
        <f t="shared" si="141"/>
        <v>6.9010340474976379</v>
      </c>
      <c r="CH59" s="66">
        <f t="shared" si="142"/>
        <v>-5.5681973686782786</v>
      </c>
      <c r="CI59" s="66">
        <f t="shared" si="143"/>
        <v>4.2627321979020669</v>
      </c>
      <c r="CJ59" s="66">
        <f t="shared" si="144"/>
        <v>2.7084930048963738</v>
      </c>
      <c r="CK59" s="66">
        <f t="shared" si="145"/>
        <v>5.8160103155163849</v>
      </c>
      <c r="CL59" s="175"/>
      <c r="CM59" s="175"/>
      <c r="CN59" s="175"/>
      <c r="CO59" s="175"/>
      <c r="CP59" s="175"/>
    </row>
    <row r="60" spans="1:94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63"/>
      <c r="CB60" s="63"/>
      <c r="CC60" s="63"/>
      <c r="CD60" s="63"/>
      <c r="CE60" s="63"/>
      <c r="CF60" s="63"/>
      <c r="CG60" s="63"/>
      <c r="CH60" s="63"/>
      <c r="CI60" s="63"/>
      <c r="CJ60" s="63"/>
      <c r="CK60" s="63"/>
      <c r="CL60" s="175"/>
      <c r="CM60" s="175"/>
      <c r="CN60" s="175"/>
      <c r="CO60" s="175"/>
      <c r="CP60" s="175"/>
    </row>
    <row r="61" spans="1:94" ht="13.5" thickBot="1">
      <c r="A61" s="22" t="s">
        <v>211</v>
      </c>
      <c r="B61" s="139"/>
      <c r="C61" s="65">
        <f t="shared" si="65"/>
        <v>3.6154777109298251</v>
      </c>
      <c r="D61" s="65">
        <f t="shared" si="66"/>
        <v>3.5188681989164574</v>
      </c>
      <c r="E61" s="65">
        <f t="shared" si="67"/>
        <v>7.3688343643876397</v>
      </c>
      <c r="F61" s="65">
        <f t="shared" si="68"/>
        <v>-2.5007381947131626</v>
      </c>
      <c r="G61" s="65">
        <f t="shared" si="146"/>
        <v>4.1467460469212476</v>
      </c>
      <c r="H61" s="65">
        <f t="shared" si="69"/>
        <v>3.1609644547880569</v>
      </c>
      <c r="I61" s="65">
        <f t="shared" si="70"/>
        <v>5.965470160888815</v>
      </c>
      <c r="J61" s="65">
        <f t="shared" si="71"/>
        <v>-2.0313518414229366</v>
      </c>
      <c r="K61" s="65">
        <f t="shared" si="72"/>
        <v>2.6856879109206702</v>
      </c>
      <c r="L61" s="65">
        <f t="shared" si="73"/>
        <v>3.0628318299931108</v>
      </c>
      <c r="M61" s="65">
        <f t="shared" si="74"/>
        <v>6.3674713135099541</v>
      </c>
      <c r="N61" s="65">
        <f t="shared" si="75"/>
        <v>-2.3206910338722677</v>
      </c>
      <c r="O61" s="65">
        <f t="shared" si="76"/>
        <v>2.5458219095790273</v>
      </c>
      <c r="P61" s="65">
        <f t="shared" si="77"/>
        <v>2.8723698744897561</v>
      </c>
      <c r="Q61" s="65">
        <f t="shared" si="78"/>
        <v>6.8313804259802131</v>
      </c>
      <c r="R61" s="65">
        <f t="shared" si="79"/>
        <v>-3.7454482115130339</v>
      </c>
      <c r="S61" s="65">
        <f t="shared" si="80"/>
        <v>3.3626325878423415</v>
      </c>
      <c r="T61" s="65">
        <f t="shared" si="81"/>
        <v>2.1587369704111223</v>
      </c>
      <c r="U61" s="65">
        <f t="shared" si="82"/>
        <v>6.2008636433870663</v>
      </c>
      <c r="V61" s="65">
        <f t="shared" si="83"/>
        <v>-2.4233323915126044</v>
      </c>
      <c r="W61" s="65">
        <f t="shared" si="84"/>
        <v>3.3880975092900658</v>
      </c>
      <c r="X61" s="65">
        <f t="shared" si="85"/>
        <v>2.2053210601778601</v>
      </c>
      <c r="Y61" s="65">
        <f t="shared" si="86"/>
        <v>5.9717550125970558</v>
      </c>
      <c r="Z61" s="65">
        <f t="shared" si="87"/>
        <v>-3.2452427745810044</v>
      </c>
      <c r="AA61" s="65">
        <f t="shared" si="88"/>
        <v>1.9976666269864447</v>
      </c>
      <c r="AB61" s="65">
        <f t="shared" si="89"/>
        <v>2.1410978552372333</v>
      </c>
      <c r="AC61" s="65">
        <f t="shared" si="90"/>
        <v>5.833988680257038</v>
      </c>
      <c r="AD61" s="65">
        <f t="shared" si="91"/>
        <v>-0.75696709537919971</v>
      </c>
      <c r="AE61" s="65">
        <f t="shared" si="92"/>
        <v>3.9688070121484751</v>
      </c>
      <c r="AF61" s="65">
        <f t="shared" si="93"/>
        <v>3.1994675325210178</v>
      </c>
      <c r="AG61" s="65">
        <f t="shared" si="94"/>
        <v>4.363433851772804</v>
      </c>
      <c r="AH61" s="65">
        <f t="shared" si="95"/>
        <v>-1.5037433461664409</v>
      </c>
      <c r="AI61" s="65">
        <f t="shared" si="96"/>
        <v>3.3616929247372989</v>
      </c>
      <c r="AJ61" s="65">
        <f t="shared" si="97"/>
        <v>2.4076492257431985</v>
      </c>
      <c r="AK61" s="65">
        <f t="shared" si="98"/>
        <v>6.0279112826239665</v>
      </c>
      <c r="AL61" s="65">
        <f t="shared" si="99"/>
        <v>-1.9268187578839575</v>
      </c>
      <c r="AM61" s="65">
        <f t="shared" si="100"/>
        <v>2.7071518245487494</v>
      </c>
      <c r="AN61" s="65">
        <f t="shared" si="101"/>
        <v>2.2060990241362743</v>
      </c>
      <c r="AO61" s="65">
        <f t="shared" si="102"/>
        <v>8.6310950433319444</v>
      </c>
      <c r="AP61" s="65">
        <f t="shared" si="103"/>
        <v>-5.1902304238247048</v>
      </c>
      <c r="AQ61" s="65">
        <f t="shared" si="104"/>
        <v>4.2516838731331354</v>
      </c>
      <c r="AR61" s="65">
        <f t="shared" si="105"/>
        <v>4.1526200297761688</v>
      </c>
      <c r="AS61" s="65">
        <f t="shared" si="106"/>
        <v>7.0435481193311391</v>
      </c>
      <c r="AT61" s="65">
        <f t="shared" si="107"/>
        <v>-4.3310287137137102</v>
      </c>
      <c r="AU61" s="65">
        <f t="shared" si="108"/>
        <v>4.0846639413320975</v>
      </c>
      <c r="AV61" s="65">
        <f t="shared" si="109"/>
        <v>3.9785115707675676</v>
      </c>
      <c r="AW61" s="65">
        <f t="shared" si="110"/>
        <v>8.1818225932522104</v>
      </c>
      <c r="AX61" s="65">
        <f t="shared" si="111"/>
        <v>-3.7194327740247166</v>
      </c>
      <c r="AY61" s="65">
        <f t="shared" si="112"/>
        <v>4.9766726256079483</v>
      </c>
      <c r="AZ61" s="65">
        <f t="shared" si="113"/>
        <v>4.5798305443040537</v>
      </c>
      <c r="BA61" s="65">
        <f t="shared" si="114"/>
        <v>8.4875564336237339</v>
      </c>
      <c r="BB61" s="65">
        <f t="shared" si="115"/>
        <v>-4.1801326766604179</v>
      </c>
      <c r="BC61" s="65">
        <f t="shared" si="147"/>
        <v>4.8697602052295075</v>
      </c>
      <c r="BD61" s="65">
        <f t="shared" si="147"/>
        <v>5.1462590976049452</v>
      </c>
      <c r="BE61" s="65">
        <f t="shared" si="147"/>
        <v>6.2135908966820672</v>
      </c>
      <c r="BF61" s="65">
        <f t="shared" si="147"/>
        <v>-6.7313810904011655</v>
      </c>
      <c r="BG61" s="65">
        <f t="shared" si="147"/>
        <v>2.4989997044762009</v>
      </c>
      <c r="BH61" s="65">
        <f t="shared" si="116"/>
        <v>6.5181421477370423</v>
      </c>
      <c r="BI61" s="65">
        <f t="shared" si="117"/>
        <v>7.3117116022454436</v>
      </c>
      <c r="BJ61" s="65">
        <f t="shared" si="118"/>
        <v>-3.8910052177415508</v>
      </c>
      <c r="BK61" s="65">
        <f t="shared" si="119"/>
        <v>2.7542423939874889</v>
      </c>
      <c r="BL61" s="65">
        <f t="shared" si="120"/>
        <v>4.6210392647615599</v>
      </c>
      <c r="BM61" s="65">
        <f t="shared" si="121"/>
        <v>6.8143460591251328</v>
      </c>
      <c r="BN61" s="65">
        <f t="shared" ref="BN61:CK61" si="148">(BN21-BM21)/BM21*100</f>
        <v>-4.4088855308801884</v>
      </c>
      <c r="BO61" s="65">
        <f t="shared" si="148"/>
        <v>4.2229931059574817</v>
      </c>
      <c r="BP61" s="65">
        <f t="shared" si="148"/>
        <v>3.4533088567215384</v>
      </c>
      <c r="BQ61" s="65">
        <f t="shared" si="148"/>
        <v>6.0314459005425221</v>
      </c>
      <c r="BR61" s="65">
        <f t="shared" si="148"/>
        <v>-4.0974049311520746</v>
      </c>
      <c r="BS61" s="65">
        <f t="shared" si="148"/>
        <v>3.6199379798835118</v>
      </c>
      <c r="BT61" s="65">
        <f t="shared" si="148"/>
        <v>2.6972707043824435</v>
      </c>
      <c r="BU61" s="65">
        <f t="shared" si="148"/>
        <v>6.5071991569620531</v>
      </c>
      <c r="BV61" s="65">
        <f t="shared" si="148"/>
        <v>-3.5555813566081262</v>
      </c>
      <c r="BW61" s="65">
        <f t="shared" si="148"/>
        <v>4.8002261146746852</v>
      </c>
      <c r="BX61" s="65">
        <f t="shared" si="148"/>
        <v>2.1143766122527463</v>
      </c>
      <c r="BY61" s="65">
        <f t="shared" si="148"/>
        <v>6.8627786635886103</v>
      </c>
      <c r="BZ61" s="65">
        <f t="shared" si="148"/>
        <v>-5.1322832447325846</v>
      </c>
      <c r="CA61" s="65">
        <f t="shared" si="148"/>
        <v>4.9318300237364676</v>
      </c>
      <c r="CB61" s="65">
        <f t="shared" si="148"/>
        <v>2.5087529339282799</v>
      </c>
      <c r="CC61" s="65">
        <f t="shared" si="148"/>
        <v>7.007019353681236</v>
      </c>
      <c r="CD61" s="65">
        <f t="shared" si="148"/>
        <v>-6.466033050057109</v>
      </c>
      <c r="CE61" s="65">
        <f t="shared" si="148"/>
        <v>4.6587288428015112</v>
      </c>
      <c r="CF61" s="65">
        <f t="shared" si="148"/>
        <v>2.4436194855853426</v>
      </c>
      <c r="CG61" s="65">
        <f t="shared" si="148"/>
        <v>6.9010340474976379</v>
      </c>
      <c r="CH61" s="65">
        <f t="shared" si="148"/>
        <v>-5.5681973686782786</v>
      </c>
      <c r="CI61" s="65">
        <f t="shared" si="148"/>
        <v>4.2627321979020669</v>
      </c>
      <c r="CJ61" s="65">
        <f t="shared" si="148"/>
        <v>2.7084930048963738</v>
      </c>
      <c r="CK61" s="65">
        <f t="shared" si="148"/>
        <v>5.8160103155163849</v>
      </c>
      <c r="CL61" s="175"/>
      <c r="CM61" s="175"/>
      <c r="CN61" s="175"/>
      <c r="CO61" s="175"/>
      <c r="CP61" s="175"/>
    </row>
    <row r="62" spans="1:94">
      <c r="CL62" s="175"/>
      <c r="CM62" s="175"/>
      <c r="CN62" s="175"/>
      <c r="CO62" s="175"/>
      <c r="CP62" s="175"/>
    </row>
    <row r="63" spans="1:94" ht="18">
      <c r="A63" s="211" t="str">
        <f>A23</f>
        <v>KZN – Annual Compensation of Employees</v>
      </c>
      <c r="B63" s="217"/>
      <c r="C63" s="217"/>
      <c r="D63" s="217"/>
      <c r="E63" s="217"/>
      <c r="F63" s="217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217"/>
      <c r="X63" s="217"/>
      <c r="Y63" s="217"/>
      <c r="Z63" s="218"/>
      <c r="AA63" s="218"/>
      <c r="AB63" s="218"/>
      <c r="AC63" s="218"/>
      <c r="AD63" s="218"/>
      <c r="AE63" s="218"/>
      <c r="AF63" s="218"/>
      <c r="AG63" s="218"/>
      <c r="AH63" s="218"/>
      <c r="AI63" s="218"/>
      <c r="AJ63" s="218"/>
      <c r="AK63" s="218"/>
      <c r="AL63" s="218"/>
      <c r="AM63" s="218"/>
      <c r="AN63" s="218"/>
      <c r="AO63" s="218"/>
      <c r="AP63" s="218"/>
      <c r="AQ63" s="218"/>
      <c r="AR63" s="218"/>
      <c r="AS63" s="218"/>
      <c r="AT63" s="218"/>
      <c r="AU63" s="218"/>
      <c r="AV63" s="218"/>
      <c r="AW63" s="218"/>
      <c r="AX63" s="218"/>
      <c r="AY63" s="218"/>
      <c r="AZ63" s="218"/>
      <c r="BA63" s="218"/>
      <c r="BB63" s="218"/>
      <c r="BC63" s="218"/>
      <c r="BD63" s="218"/>
      <c r="BE63" s="218"/>
      <c r="BF63" s="218"/>
      <c r="BG63" s="218"/>
      <c r="BH63" s="218"/>
      <c r="CL63" s="175"/>
      <c r="CM63" s="175"/>
      <c r="CN63" s="175"/>
      <c r="CO63" s="175"/>
      <c r="CP63" s="175"/>
    </row>
    <row r="64" spans="1:94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9" ht="13.5" thickBot="1">
      <c r="A65" s="52" t="s">
        <v>24</v>
      </c>
      <c r="B65" s="133" t="str">
        <f>B45</f>
        <v>1995q1</v>
      </c>
      <c r="C65" s="132" t="str">
        <f t="shared" ref="C65:BH65" si="149">C45</f>
        <v>1995q2</v>
      </c>
      <c r="D65" s="132" t="str">
        <f t="shared" si="149"/>
        <v>1995q3</v>
      </c>
      <c r="E65" s="132" t="str">
        <f t="shared" si="149"/>
        <v>1995q4</v>
      </c>
      <c r="F65" s="132" t="str">
        <f t="shared" si="149"/>
        <v>1996q1</v>
      </c>
      <c r="G65" s="132" t="str">
        <f t="shared" si="149"/>
        <v>1996q2</v>
      </c>
      <c r="H65" s="132" t="str">
        <f t="shared" si="149"/>
        <v>1996q3</v>
      </c>
      <c r="I65" s="132" t="str">
        <f t="shared" si="149"/>
        <v>1996q4</v>
      </c>
      <c r="J65" s="132" t="str">
        <f t="shared" si="149"/>
        <v>1997q1</v>
      </c>
      <c r="K65" s="132" t="str">
        <f t="shared" si="149"/>
        <v>1997q2</v>
      </c>
      <c r="L65" s="132" t="str">
        <f t="shared" si="149"/>
        <v>1997q3</v>
      </c>
      <c r="M65" s="132" t="str">
        <f t="shared" si="149"/>
        <v>1997q4</v>
      </c>
      <c r="N65" s="132" t="str">
        <f t="shared" si="149"/>
        <v>1998q1</v>
      </c>
      <c r="O65" s="132" t="str">
        <f t="shared" si="149"/>
        <v>1998q2</v>
      </c>
      <c r="P65" s="132" t="str">
        <f t="shared" si="149"/>
        <v>1998q3</v>
      </c>
      <c r="Q65" s="132" t="str">
        <f t="shared" si="149"/>
        <v>1998q4</v>
      </c>
      <c r="R65" s="132" t="str">
        <f t="shared" si="149"/>
        <v>1999q1</v>
      </c>
      <c r="S65" s="132" t="str">
        <f t="shared" si="149"/>
        <v>1999q2</v>
      </c>
      <c r="T65" s="132" t="str">
        <f t="shared" si="149"/>
        <v>1999q3</v>
      </c>
      <c r="U65" s="132" t="str">
        <f t="shared" si="149"/>
        <v>1999q4</v>
      </c>
      <c r="V65" s="132" t="str">
        <f t="shared" si="149"/>
        <v>2000q1</v>
      </c>
      <c r="W65" s="132" t="str">
        <f t="shared" si="149"/>
        <v>2000q2</v>
      </c>
      <c r="X65" s="132" t="str">
        <f t="shared" si="149"/>
        <v>2000q3</v>
      </c>
      <c r="Y65" s="132" t="str">
        <f t="shared" si="149"/>
        <v>2000q4</v>
      </c>
      <c r="Z65" s="132" t="str">
        <f t="shared" si="149"/>
        <v>2001q1</v>
      </c>
      <c r="AA65" s="132" t="str">
        <f t="shared" si="149"/>
        <v>2001q2</v>
      </c>
      <c r="AB65" s="132" t="str">
        <f t="shared" si="149"/>
        <v>2001q3</v>
      </c>
      <c r="AC65" s="132" t="str">
        <f t="shared" si="149"/>
        <v>2001q4</v>
      </c>
      <c r="AD65" s="132" t="str">
        <f t="shared" si="149"/>
        <v>2002q1</v>
      </c>
      <c r="AE65" s="132" t="str">
        <f t="shared" si="149"/>
        <v>2002q2</v>
      </c>
      <c r="AF65" s="132" t="str">
        <f t="shared" si="149"/>
        <v>2002q3</v>
      </c>
      <c r="AG65" s="132" t="str">
        <f t="shared" si="149"/>
        <v>2002q4</v>
      </c>
      <c r="AH65" s="132" t="str">
        <f t="shared" si="149"/>
        <v>2003q1</v>
      </c>
      <c r="AI65" s="132" t="str">
        <f t="shared" si="149"/>
        <v>2003q2</v>
      </c>
      <c r="AJ65" s="132" t="str">
        <f t="shared" si="149"/>
        <v>2003q3</v>
      </c>
      <c r="AK65" s="132" t="str">
        <f t="shared" si="149"/>
        <v>2003q4</v>
      </c>
      <c r="AL65" s="132" t="str">
        <f t="shared" si="149"/>
        <v>2004q1</v>
      </c>
      <c r="AM65" s="132" t="str">
        <f t="shared" si="149"/>
        <v>2004q2</v>
      </c>
      <c r="AN65" s="132" t="str">
        <f t="shared" si="149"/>
        <v>2004q3</v>
      </c>
      <c r="AO65" s="132" t="str">
        <f t="shared" si="149"/>
        <v>2004q4</v>
      </c>
      <c r="AP65" s="132" t="str">
        <f t="shared" si="149"/>
        <v>2005q1</v>
      </c>
      <c r="AQ65" s="132" t="str">
        <f t="shared" si="149"/>
        <v>2005q2</v>
      </c>
      <c r="AR65" s="132" t="str">
        <f t="shared" si="149"/>
        <v>2005q3</v>
      </c>
      <c r="AS65" s="132" t="str">
        <f t="shared" si="149"/>
        <v>2005q4</v>
      </c>
      <c r="AT65" s="132" t="str">
        <f t="shared" si="149"/>
        <v>2006q1</v>
      </c>
      <c r="AU65" s="132" t="str">
        <f t="shared" si="149"/>
        <v>2006q2</v>
      </c>
      <c r="AV65" s="132" t="str">
        <f t="shared" si="149"/>
        <v>2006q3</v>
      </c>
      <c r="AW65" s="132" t="str">
        <f t="shared" si="149"/>
        <v>2006q4</v>
      </c>
      <c r="AX65" s="132" t="str">
        <f t="shared" si="149"/>
        <v>2007q1</v>
      </c>
      <c r="AY65" s="132" t="str">
        <f t="shared" si="149"/>
        <v>2007q2</v>
      </c>
      <c r="AZ65" s="132" t="str">
        <f t="shared" si="149"/>
        <v>2007q3</v>
      </c>
      <c r="BA65" s="132" t="str">
        <f t="shared" si="149"/>
        <v>2007q4</v>
      </c>
      <c r="BB65" s="132" t="str">
        <f t="shared" si="149"/>
        <v>2008q1</v>
      </c>
      <c r="BC65" s="132" t="str">
        <f t="shared" si="149"/>
        <v>2008q2</v>
      </c>
      <c r="BD65" s="132" t="str">
        <f t="shared" si="149"/>
        <v>2008q3</v>
      </c>
      <c r="BE65" s="132" t="str">
        <f t="shared" si="149"/>
        <v>2008q4</v>
      </c>
      <c r="BF65" s="132" t="str">
        <f t="shared" si="149"/>
        <v>2009q1</v>
      </c>
      <c r="BG65" s="132" t="str">
        <f t="shared" si="149"/>
        <v>2009q2</v>
      </c>
      <c r="BH65" s="132" t="str">
        <f t="shared" si="149"/>
        <v>2009q3</v>
      </c>
      <c r="BI65" s="132" t="str">
        <f t="shared" ref="BI65:CK65" si="150">BI45</f>
        <v>2009q4</v>
      </c>
      <c r="BJ65" s="132" t="str">
        <f t="shared" si="150"/>
        <v>2010q1</v>
      </c>
      <c r="BK65" s="132" t="str">
        <f t="shared" si="150"/>
        <v>2010q2</v>
      </c>
      <c r="BL65" s="132" t="str">
        <f t="shared" si="150"/>
        <v>2010q3</v>
      </c>
      <c r="BM65" s="132" t="str">
        <f t="shared" si="150"/>
        <v>2010q4</v>
      </c>
      <c r="BN65" s="132" t="str">
        <f t="shared" si="150"/>
        <v>2011q1</v>
      </c>
      <c r="BO65" s="132" t="str">
        <f t="shared" si="150"/>
        <v>2011q2</v>
      </c>
      <c r="BP65" s="132" t="str">
        <f t="shared" si="150"/>
        <v>2011q3</v>
      </c>
      <c r="BQ65" s="132" t="str">
        <f t="shared" si="150"/>
        <v>2011q4</v>
      </c>
      <c r="BR65" s="132" t="str">
        <f t="shared" si="150"/>
        <v>2012q1</v>
      </c>
      <c r="BS65" s="132" t="str">
        <f t="shared" si="150"/>
        <v>2012q2</v>
      </c>
      <c r="BT65" s="132" t="str">
        <f t="shared" si="150"/>
        <v>2012q3</v>
      </c>
      <c r="BU65" s="132" t="str">
        <f t="shared" si="150"/>
        <v>2012q4</v>
      </c>
      <c r="BV65" s="132" t="str">
        <f t="shared" si="150"/>
        <v>2013q1</v>
      </c>
      <c r="BW65" s="132" t="str">
        <f t="shared" si="150"/>
        <v>2013q2</v>
      </c>
      <c r="BX65" s="132" t="str">
        <f t="shared" si="150"/>
        <v>2013q3</v>
      </c>
      <c r="BY65" s="132" t="str">
        <f t="shared" si="150"/>
        <v>2013q4</v>
      </c>
      <c r="BZ65" s="132" t="str">
        <f t="shared" si="150"/>
        <v>2014q1</v>
      </c>
      <c r="CA65" s="132" t="str">
        <f t="shared" si="150"/>
        <v>2014q2</v>
      </c>
      <c r="CB65" s="132" t="str">
        <f t="shared" si="150"/>
        <v>2014q3</v>
      </c>
      <c r="CC65" s="132" t="str">
        <f t="shared" si="150"/>
        <v>2014q4</v>
      </c>
      <c r="CD65" s="132" t="str">
        <f t="shared" si="150"/>
        <v>2015q1</v>
      </c>
      <c r="CE65" s="132" t="str">
        <f t="shared" si="150"/>
        <v>2015q2</v>
      </c>
      <c r="CF65" s="132" t="str">
        <f t="shared" si="150"/>
        <v>2015q3</v>
      </c>
      <c r="CG65" s="132" t="str">
        <f t="shared" si="150"/>
        <v>2015q4</v>
      </c>
      <c r="CH65" s="132" t="str">
        <f t="shared" si="150"/>
        <v>2016q1</v>
      </c>
      <c r="CI65" s="132" t="str">
        <f t="shared" si="150"/>
        <v>2016q2</v>
      </c>
      <c r="CJ65" s="132" t="str">
        <f t="shared" si="150"/>
        <v>2016q3</v>
      </c>
      <c r="CK65" s="132" t="str">
        <f t="shared" si="150"/>
        <v>2016q4</v>
      </c>
    </row>
    <row r="66" spans="1:89" ht="13.5" thickTop="1">
      <c r="A66" s="53" t="s">
        <v>0</v>
      </c>
      <c r="B66" s="135"/>
      <c r="C66" s="61">
        <f t="shared" ref="C66:C81" si="151">(C26-B26)/B26*100</f>
        <v>6.0372563289756727</v>
      </c>
      <c r="D66" s="61">
        <f t="shared" ref="D66:D81" si="152">(D26-C26)/C26*100</f>
        <v>1.5202072168702001</v>
      </c>
      <c r="E66" s="61">
        <f t="shared" ref="E66:E81" si="153">(E26-D26)/D26*100</f>
        <v>-4.0116705134994897</v>
      </c>
      <c r="F66" s="61">
        <f t="shared" ref="F66:F81" si="154">(F26-E26)/E26*100</f>
        <v>0.98799098907706662</v>
      </c>
      <c r="G66" s="61">
        <f t="shared" ref="G66:G81" si="155">(G26-F26)/F26*100</f>
        <v>4.7393319249139205</v>
      </c>
      <c r="H66" s="61">
        <f t="shared" ref="H66:H81" si="156">(H26-G26)/G26*100</f>
        <v>0.94984509542097029</v>
      </c>
      <c r="I66" s="61">
        <f t="shared" ref="I66:I81" si="157">(I26-H26)/H26*100</f>
        <v>-3.9737130070947888</v>
      </c>
      <c r="J66" s="61">
        <f t="shared" ref="J66:J81" si="158">(J26-I26)/I26*100</f>
        <v>5.1510192223426534</v>
      </c>
      <c r="K66" s="61">
        <f t="shared" ref="K66:K81" si="159">(K26-J26)/J26*100</f>
        <v>4.7113494958944946</v>
      </c>
      <c r="L66" s="61">
        <f t="shared" ref="L66:L81" si="160">(L26-K26)/K26*100</f>
        <v>1.2982497431312636</v>
      </c>
      <c r="M66" s="61">
        <f t="shared" ref="M66:M81" si="161">(M26-L26)/L26*100</f>
        <v>-3.9281584130758476</v>
      </c>
      <c r="N66" s="61">
        <f t="shared" ref="N66:N81" si="162">(N26-M26)/M26*100</f>
        <v>14.097878385650272</v>
      </c>
      <c r="O66" s="61">
        <f t="shared" ref="O66:O81" si="163">(O26-N26)/N26*100</f>
        <v>4.8089768847137391</v>
      </c>
      <c r="P66" s="61">
        <f t="shared" ref="P66:P81" si="164">(P26-O26)/O26*100</f>
        <v>0.4699023276743729</v>
      </c>
      <c r="Q66" s="61">
        <f t="shared" ref="Q66:Q81" si="165">(Q26-P26)/P26*100</f>
        <v>-3.9158670544186065</v>
      </c>
      <c r="R66" s="61">
        <f t="shared" ref="R66:R81" si="166">(R26-Q26)/Q26*100</f>
        <v>-1.599357146115439</v>
      </c>
      <c r="S66" s="61">
        <f t="shared" ref="S66:S81" si="167">(S26-R26)/R26*100</f>
        <v>5.6049549505840774</v>
      </c>
      <c r="T66" s="61">
        <f t="shared" ref="T66:T81" si="168">(T26-S26)/S26*100</f>
        <v>-1.0768484125872244</v>
      </c>
      <c r="U66" s="61">
        <f t="shared" ref="U66:U81" si="169">(U26-T26)/T26*100</f>
        <v>-5.6239948968644056</v>
      </c>
      <c r="V66" s="61">
        <f t="shared" ref="V66:V81" si="170">(V26-U26)/U26*100</f>
        <v>7.2430373178813898</v>
      </c>
      <c r="W66" s="61">
        <f t="shared" ref="W66:W81" si="171">(W26-V26)/V26*100</f>
        <v>6.08845993701454</v>
      </c>
      <c r="X66" s="61">
        <f t="shared" ref="X66:X81" si="172">(X26-W26)/W26*100</f>
        <v>-0.7083926512751294</v>
      </c>
      <c r="Y66" s="61">
        <f t="shared" ref="Y66:Y81" si="173">(Y26-X26)/X26*100</f>
        <v>-4.8125270457617813</v>
      </c>
      <c r="Z66" s="61">
        <f t="shared" ref="Z66:Z81" si="174">(Z26-Y26)/Y26*100</f>
        <v>10.931751933011729</v>
      </c>
      <c r="AA66" s="61">
        <f t="shared" ref="AA66:AA81" si="175">(AA26-Z26)/Z26*100</f>
        <v>5.1760777191087941</v>
      </c>
      <c r="AB66" s="61">
        <f t="shared" ref="AB66:AB81" si="176">(AB26-AA26)/AA26*100</f>
        <v>-1.1963891917594438</v>
      </c>
      <c r="AC66" s="61">
        <f t="shared" ref="AC66:AC81" si="177">(AC26-AB26)/AB26*100</f>
        <v>-4.5179887754023804</v>
      </c>
      <c r="AD66" s="61">
        <f t="shared" ref="AD66:AD81" si="178">(AD26-AC26)/AC26*100</f>
        <v>7.1753771411147653</v>
      </c>
      <c r="AE66" s="61">
        <f t="shared" ref="AE66:AE81" si="179">(AE26-AD26)/AD26*100</f>
        <v>11.605709091357358</v>
      </c>
      <c r="AF66" s="61">
        <f t="shared" ref="AF66:AF81" si="180">(AF26-AE26)/AE26*100</f>
        <v>2.322924872071757</v>
      </c>
      <c r="AG66" s="61">
        <f t="shared" ref="AG66:AG81" si="181">(AG26-AF26)/AF26*100</f>
        <v>-6.3175744242319753</v>
      </c>
      <c r="AH66" s="61">
        <f t="shared" ref="AH66:AH81" si="182">(AH26-AG26)/AG26*100</f>
        <v>13.886455237615101</v>
      </c>
      <c r="AI66" s="61">
        <f t="shared" ref="AI66:AI81" si="183">(AI26-AH26)/AH26*100</f>
        <v>6.7022118997952518</v>
      </c>
      <c r="AJ66" s="61">
        <f t="shared" ref="AJ66:AJ81" si="184">(AJ26-AI26)/AI26*100</f>
        <v>0.67547668282412254</v>
      </c>
      <c r="AK66" s="61">
        <f t="shared" ref="AK66:AK81" si="185">(AK26-AJ26)/AJ26*100</f>
        <v>-6.409386624519632</v>
      </c>
      <c r="AL66" s="61">
        <f t="shared" ref="AL66:AL81" si="186">(AL26-AK26)/AK26*100</f>
        <v>0.52685979784575243</v>
      </c>
      <c r="AM66" s="61">
        <f t="shared" ref="AM66:AM81" si="187">(AM26-AL26)/AL26*100</f>
        <v>5.1655961419089813</v>
      </c>
      <c r="AN66" s="61">
        <f t="shared" ref="AN66:AN81" si="188">(AN26-AM26)/AM26*100</f>
        <v>0.15490462775351976</v>
      </c>
      <c r="AO66" s="61">
        <f t="shared" ref="AO66:AO81" si="189">(AO26-AN26)/AN26*100</f>
        <v>-6.2898962866520511</v>
      </c>
      <c r="AP66" s="61">
        <f t="shared" ref="AP66:AP81" si="190">(AP26-AO26)/AO26*100</f>
        <v>-10.701876757774732</v>
      </c>
      <c r="AQ66" s="61">
        <f t="shared" ref="AQ66:AQ81" si="191">(AQ26-AP26)/AP26*100</f>
        <v>5.539213146820023</v>
      </c>
      <c r="AR66" s="61">
        <f t="shared" ref="AR66:AR81" si="192">(AR26-AQ26)/AQ26*100</f>
        <v>3.2986519787457342</v>
      </c>
      <c r="AS66" s="61">
        <f t="shared" ref="AS66:AS81" si="193">(AS26-AR26)/AR26*100</f>
        <v>-6.2411830355726758</v>
      </c>
      <c r="AT66" s="61">
        <f t="shared" ref="AT66:AT81" si="194">(AT26-AS26)/AS26*100</f>
        <v>10.482196605418176</v>
      </c>
      <c r="AU66" s="61">
        <f t="shared" ref="AU66:AU81" si="195">(AU26-AT26)/AT26*100</f>
        <v>5.1596697054465066</v>
      </c>
      <c r="AV66" s="61">
        <f t="shared" ref="AV66:AV81" si="196">(AV26-AU26)/AU26*100</f>
        <v>3.0912434808123046</v>
      </c>
      <c r="AW66" s="61">
        <f t="shared" ref="AW66:AW81" si="197">(AW26-AV26)/AV26*100</f>
        <v>-3.9870698566321834</v>
      </c>
      <c r="AX66" s="61">
        <f t="shared" ref="AX66:AX81" si="198">(AX26-AW26)/AW26*100</f>
        <v>13.622167490761445</v>
      </c>
      <c r="AY66" s="61">
        <f t="shared" ref="AY66:AY81" si="199">(AY26-AX26)/AX26*100</f>
        <v>4.916908249781704</v>
      </c>
      <c r="AZ66" s="61">
        <f t="shared" ref="AZ66:AZ81" si="200">(AZ26-AY26)/AY26*100</f>
        <v>3.0636130690433956</v>
      </c>
      <c r="BA66" s="61">
        <f t="shared" ref="BA66:BA81" si="201">(BA26-AZ26)/AZ26*100</f>
        <v>-3.5500129493131674</v>
      </c>
      <c r="BB66" s="61">
        <f t="shared" ref="BB66:BB81" si="202">(BB26-BA26)/BA26*100</f>
        <v>13.847860089806993</v>
      </c>
      <c r="BC66" s="61">
        <f t="shared" ref="BC66:BC81" si="203">(BC26-BB26)/BB26*100</f>
        <v>1.9610613064506348</v>
      </c>
      <c r="BD66" s="61">
        <f t="shared" ref="BD66:BD81" si="204">(BD26-BC26)/BC26*100</f>
        <v>2.4093832918484095</v>
      </c>
      <c r="BE66" s="61">
        <f t="shared" ref="BE66:BE81" si="205">(BE26-BD26)/BD26*100</f>
        <v>-2.0739340190094491</v>
      </c>
      <c r="BF66" s="61">
        <f t="shared" ref="BF66:BF81" si="206">(BF26-BE26)/BE26*100</f>
        <v>9.5489390105089278</v>
      </c>
      <c r="BG66" s="61">
        <f t="shared" ref="BG66:BG81" si="207">(BG26-BF26)/BF26*100</f>
        <v>0.71773080841063808</v>
      </c>
      <c r="BH66" s="61">
        <f t="shared" ref="BH66:BH81" si="208">(BH26-BG26)/BG26*100</f>
        <v>1.1727458679748881</v>
      </c>
      <c r="BI66" s="61">
        <f t="shared" ref="BI66:BI81" si="209">(BI26-BH26)/BH26*100</f>
        <v>-4.6157920786448061</v>
      </c>
      <c r="BJ66" s="61">
        <f t="shared" ref="BJ66:BJ81" si="210">(BJ26-BI26)/BI26*100</f>
        <v>12.947717841931194</v>
      </c>
      <c r="BK66" s="61">
        <f t="shared" ref="BK66:BK81" si="211">(BK26-BJ26)/BJ26*100</f>
        <v>1.8906152939072816</v>
      </c>
      <c r="BL66" s="61">
        <f t="shared" ref="BL66:BL81" si="212">(BL26-BK26)/BK26*100</f>
        <v>1.2050113130929254</v>
      </c>
      <c r="BM66" s="61">
        <f t="shared" ref="BM66:BM81" si="213">(BM26-BL26)/BL26*100</f>
        <v>-6.409049114398119</v>
      </c>
      <c r="BN66" s="61">
        <f t="shared" ref="BN66:BN79" si="214">(BN26-BM26)/BM26*100</f>
        <v>14.235493044227891</v>
      </c>
      <c r="BO66" s="61">
        <f t="shared" ref="BO66:BO79" si="215">(BO26-BN26)/BN26*100</f>
        <v>3.2077258503489143</v>
      </c>
      <c r="BP66" s="61">
        <f t="shared" ref="BP66:BP79" si="216">(BP26-BO26)/BO26*100</f>
        <v>-0.58075684527547977</v>
      </c>
      <c r="BQ66" s="61">
        <f t="shared" ref="BQ66:BQ79" si="217">(BQ26-BP26)/BP26*100</f>
        <v>-3.3576074454909532</v>
      </c>
      <c r="BR66" s="61">
        <f t="shared" ref="BR66:BR79" si="218">(BR26-BQ26)/BQ26*100</f>
        <v>4.1230114271534353</v>
      </c>
      <c r="BS66" s="61">
        <f t="shared" ref="BS66:BS79" si="219">(BS26-BR26)/BR26*100</f>
        <v>3.0970990093177173</v>
      </c>
      <c r="BT66" s="61">
        <f t="shared" ref="BT66:BT79" si="220">(BT26-BS26)/BS26*100</f>
        <v>-0.19408140165797413</v>
      </c>
      <c r="BU66" s="61">
        <f t="shared" ref="BU66:BU79" si="221">(BU26-BT26)/BT26*100</f>
        <v>-2.2469989465487696</v>
      </c>
      <c r="BV66" s="61">
        <f t="shared" ref="BV66:BV79" si="222">(BV26-BU26)/BU26*100</f>
        <v>6.9279212001219932</v>
      </c>
      <c r="BW66" s="61">
        <f t="shared" ref="BW66:BW79" si="223">(BW26-BV26)/BV26*100</f>
        <v>5.5550048954100468</v>
      </c>
      <c r="BX66" s="61">
        <f t="shared" ref="BX66:BX79" si="224">(BX26-BW26)/BW26*100</f>
        <v>-1.0245304605976142</v>
      </c>
      <c r="BY66" s="61">
        <f t="shared" ref="BY66:BY79" si="225">(BY26-BX26)/BX26*100</f>
        <v>-2.7946150922775779</v>
      </c>
      <c r="BZ66" s="61">
        <f t="shared" ref="BZ66:BZ79" si="226">(BZ26-BY26)/BY26*100</f>
        <v>2.3336175632692768</v>
      </c>
      <c r="CA66" s="61">
        <f t="shared" ref="CA66:CA79" si="227">(CA26-BZ26)/BZ26*100</f>
        <v>6.6739908768399552</v>
      </c>
      <c r="CB66" s="61">
        <f t="shared" ref="CB66:CB79" si="228">(CB26-CA26)/CA26*100</f>
        <v>3.7564680843286653</v>
      </c>
      <c r="CC66" s="61">
        <f t="shared" ref="CC66:CC79" si="229">(CC26-CB26)/CB26*100</f>
        <v>-3.3666477162353319</v>
      </c>
      <c r="CD66" s="61">
        <f t="shared" ref="CD66:CD79" si="230">(CD26-CC26)/CC26*100</f>
        <v>0.752100641656129</v>
      </c>
      <c r="CE66" s="61">
        <f t="shared" ref="CE66:CE79" si="231">(CE26-CD26)/CD26*100</f>
        <v>5.7999683318762738</v>
      </c>
      <c r="CF66" s="61">
        <f t="shared" ref="CF66:CF79" si="232">(CF26-CE26)/CE26*100</f>
        <v>3.5647390448538987</v>
      </c>
      <c r="CG66" s="61">
        <f t="shared" ref="CG66:CG79" si="233">(CG26-CF26)/CF26*100</f>
        <v>-3.2821135867618501</v>
      </c>
      <c r="CH66" s="61">
        <f t="shared" ref="CH66:CH79" si="234">(CH26-CG26)/CG26*100</f>
        <v>-0.14211954642616367</v>
      </c>
      <c r="CI66" s="61">
        <f t="shared" ref="CI66:CI79" si="235">(CI26-CH26)/CH26*100</f>
        <v>6.1772804001481028</v>
      </c>
      <c r="CJ66" s="61">
        <f t="shared" ref="CJ66:CJ79" si="236">(CJ26-CI26)/CI26*100</f>
        <v>3.4884475192445321</v>
      </c>
      <c r="CK66" s="61">
        <f t="shared" ref="CK66:CK79" si="237">(CK26-CJ26)/CJ26*100</f>
        <v>-2.9710399579719047</v>
      </c>
    </row>
    <row r="67" spans="1:89">
      <c r="A67" s="54" t="s">
        <v>1</v>
      </c>
      <c r="B67" s="136"/>
      <c r="C67" s="63">
        <f t="shared" si="151"/>
        <v>7.5460989248421484</v>
      </c>
      <c r="D67" s="63">
        <f t="shared" si="152"/>
        <v>-0.42759389974033585</v>
      </c>
      <c r="E67" s="63">
        <f t="shared" si="153"/>
        <v>-7.9670428948287668</v>
      </c>
      <c r="F67" s="63">
        <f t="shared" si="154"/>
        <v>1.8624241901754108</v>
      </c>
      <c r="G67" s="63">
        <f t="shared" si="155"/>
        <v>7.5293062200957372</v>
      </c>
      <c r="H67" s="63">
        <f t="shared" si="156"/>
        <v>-0.43328568488619179</v>
      </c>
      <c r="I67" s="63">
        <f t="shared" si="157"/>
        <v>-7.9364281325065624</v>
      </c>
      <c r="J67" s="63">
        <f t="shared" si="158"/>
        <v>7.266875650415666</v>
      </c>
      <c r="K67" s="63">
        <f t="shared" si="159"/>
        <v>7.5837742504409169</v>
      </c>
      <c r="L67" s="63">
        <f t="shared" si="160"/>
        <v>-0.40049802863661427</v>
      </c>
      <c r="M67" s="63">
        <f t="shared" si="161"/>
        <v>-8.0234181302998255</v>
      </c>
      <c r="N67" s="63">
        <f t="shared" si="162"/>
        <v>21.87944633442542</v>
      </c>
      <c r="O67" s="63">
        <f t="shared" si="163"/>
        <v>7.6150710806243262</v>
      </c>
      <c r="P67" s="63">
        <f t="shared" si="164"/>
        <v>-0.45265588914554605</v>
      </c>
      <c r="Q67" s="63">
        <f t="shared" si="165"/>
        <v>-8.0363771343726444</v>
      </c>
      <c r="R67" s="63">
        <f t="shared" si="166"/>
        <v>0.65342284896943892</v>
      </c>
      <c r="S67" s="63">
        <f t="shared" si="167"/>
        <v>6.6353964077336691</v>
      </c>
      <c r="T67" s="63">
        <f t="shared" si="168"/>
        <v>-3.5618495869541911</v>
      </c>
      <c r="U67" s="63">
        <f t="shared" si="169"/>
        <v>-8.8107687173211406</v>
      </c>
      <c r="V67" s="63">
        <f t="shared" si="170"/>
        <v>10.307245755161889</v>
      </c>
      <c r="W67" s="63">
        <f t="shared" si="171"/>
        <v>8.7023060979982159</v>
      </c>
      <c r="X67" s="63">
        <f t="shared" si="172"/>
        <v>-2.4175382139983865</v>
      </c>
      <c r="Y67" s="63">
        <f t="shared" si="173"/>
        <v>-8.8948431509955146</v>
      </c>
      <c r="Z67" s="63">
        <f t="shared" si="174"/>
        <v>15.451791005729989</v>
      </c>
      <c r="AA67" s="63">
        <f t="shared" si="175"/>
        <v>7.2594545270201687</v>
      </c>
      <c r="AB67" s="63">
        <f t="shared" si="176"/>
        <v>-3.5920219302391558</v>
      </c>
      <c r="AC67" s="63">
        <f t="shared" si="177"/>
        <v>-9.0989312677713343</v>
      </c>
      <c r="AD67" s="63">
        <f t="shared" si="178"/>
        <v>11.878675415186231</v>
      </c>
      <c r="AE67" s="63">
        <f t="shared" si="179"/>
        <v>16.566626650660286</v>
      </c>
      <c r="AF67" s="63">
        <f t="shared" si="180"/>
        <v>0.59217301750772289</v>
      </c>
      <c r="AG67" s="63">
        <f t="shared" si="181"/>
        <v>-10.954696698233951</v>
      </c>
      <c r="AH67" s="63">
        <f t="shared" si="182"/>
        <v>21.210800212665127</v>
      </c>
      <c r="AI67" s="63">
        <f t="shared" si="183"/>
        <v>10.835992162573472</v>
      </c>
      <c r="AJ67" s="63">
        <f t="shared" si="184"/>
        <v>-0.8107342283222595</v>
      </c>
      <c r="AK67" s="63">
        <f t="shared" si="185"/>
        <v>-10.021375599412172</v>
      </c>
      <c r="AL67" s="63">
        <f t="shared" si="186"/>
        <v>0.38712727840584937</v>
      </c>
      <c r="AM67" s="63">
        <f t="shared" si="187"/>
        <v>7.0235405568984426</v>
      </c>
      <c r="AN67" s="63">
        <f t="shared" si="188"/>
        <v>-0.73766789694250601</v>
      </c>
      <c r="AO67" s="63">
        <f t="shared" si="189"/>
        <v>-10.448420072979147</v>
      </c>
      <c r="AP67" s="63">
        <f t="shared" si="190"/>
        <v>-11.145930024427752</v>
      </c>
      <c r="AQ67" s="63">
        <f t="shared" si="191"/>
        <v>7.8306107444372071</v>
      </c>
      <c r="AR67" s="63">
        <f t="shared" si="192"/>
        <v>0.9827187213747326</v>
      </c>
      <c r="AS67" s="63">
        <f t="shared" si="193"/>
        <v>-11.447303147760794</v>
      </c>
      <c r="AT67" s="63">
        <f t="shared" si="194"/>
        <v>16.581118417289673</v>
      </c>
      <c r="AU67" s="63">
        <f t="shared" si="195"/>
        <v>7.2257670061682644</v>
      </c>
      <c r="AV67" s="63">
        <f t="shared" si="196"/>
        <v>0.92070111617358863</v>
      </c>
      <c r="AW67" s="63">
        <f t="shared" si="197"/>
        <v>-9.366505347943896</v>
      </c>
      <c r="AX67" s="63">
        <f t="shared" si="198"/>
        <v>19.521860636069562</v>
      </c>
      <c r="AY67" s="63">
        <f t="shared" si="199"/>
        <v>6.2804708400813221</v>
      </c>
      <c r="AZ67" s="63">
        <f t="shared" si="200"/>
        <v>1.2736699640432099</v>
      </c>
      <c r="BA67" s="63">
        <f t="shared" si="201"/>
        <v>-9.1427700634078839</v>
      </c>
      <c r="BB67" s="63">
        <f t="shared" si="202"/>
        <v>21.634767952269744</v>
      </c>
      <c r="BC67" s="63">
        <f t="shared" si="203"/>
        <v>1.478115505743085</v>
      </c>
      <c r="BD67" s="63">
        <f t="shared" si="204"/>
        <v>0.55534387457403489</v>
      </c>
      <c r="BE67" s="63">
        <f t="shared" si="205"/>
        <v>-6.3173295757347523</v>
      </c>
      <c r="BF67" s="63">
        <f t="shared" si="206"/>
        <v>15.734223636987855</v>
      </c>
      <c r="BG67" s="63">
        <f t="shared" si="207"/>
        <v>1.1822122713211478</v>
      </c>
      <c r="BH67" s="63">
        <f t="shared" si="208"/>
        <v>-1.1826298292316975</v>
      </c>
      <c r="BI67" s="63">
        <f t="shared" si="209"/>
        <v>-8.8473343856959321</v>
      </c>
      <c r="BJ67" s="63">
        <f t="shared" si="210"/>
        <v>18.054708241459338</v>
      </c>
      <c r="BK67" s="63">
        <f t="shared" si="211"/>
        <v>1.8218218218218236</v>
      </c>
      <c r="BL67" s="63">
        <f t="shared" si="212"/>
        <v>-2.6936688950058878</v>
      </c>
      <c r="BM67" s="63">
        <f t="shared" si="213"/>
        <v>-9.7999595877955237</v>
      </c>
      <c r="BN67" s="63">
        <f t="shared" si="214"/>
        <v>23.230107503420236</v>
      </c>
      <c r="BO67" s="63">
        <f t="shared" si="215"/>
        <v>3.408423114593532</v>
      </c>
      <c r="BP67" s="63">
        <f t="shared" si="216"/>
        <v>-3.2960788028035579</v>
      </c>
      <c r="BQ67" s="63">
        <f t="shared" si="217"/>
        <v>-9.6571988246816947</v>
      </c>
      <c r="BR67" s="63">
        <f t="shared" si="218"/>
        <v>9.0843330220199228</v>
      </c>
      <c r="BS67" s="63">
        <f t="shared" si="219"/>
        <v>2.7417562060022358</v>
      </c>
      <c r="BT67" s="63">
        <f t="shared" si="220"/>
        <v>-1.4244500540930367</v>
      </c>
      <c r="BU67" s="63">
        <f t="shared" si="221"/>
        <v>-8.2129138467166598</v>
      </c>
      <c r="BV67" s="63">
        <f t="shared" si="222"/>
        <v>14.165512639929071</v>
      </c>
      <c r="BW67" s="63">
        <f t="shared" si="223"/>
        <v>6.4476458186928891</v>
      </c>
      <c r="BX67" s="63">
        <f t="shared" si="224"/>
        <v>-2.0795510810364641</v>
      </c>
      <c r="BY67" s="63">
        <f t="shared" si="225"/>
        <v>-8.5285690207314993</v>
      </c>
      <c r="BZ67" s="63">
        <f t="shared" si="226"/>
        <v>14.148259364718175</v>
      </c>
      <c r="CA67" s="63">
        <f t="shared" si="227"/>
        <v>7.9565710581753208</v>
      </c>
      <c r="CB67" s="63">
        <f t="shared" si="228"/>
        <v>-2.3266286400480163</v>
      </c>
      <c r="CC67" s="63">
        <f t="shared" si="229"/>
        <v>-9.0364223144306219</v>
      </c>
      <c r="CD67" s="63">
        <f t="shared" si="230"/>
        <v>10.612579504753425</v>
      </c>
      <c r="CE67" s="63">
        <f t="shared" si="231"/>
        <v>7.4499005660088535</v>
      </c>
      <c r="CF67" s="63">
        <f t="shared" si="232"/>
        <v>-1.4806378132118299</v>
      </c>
      <c r="CG67" s="63">
        <f t="shared" si="233"/>
        <v>-8.7283236994219742</v>
      </c>
      <c r="CH67" s="63">
        <f t="shared" si="234"/>
        <v>9.5369006193430064</v>
      </c>
      <c r="CI67" s="63">
        <f t="shared" si="235"/>
        <v>7.8821309333720224</v>
      </c>
      <c r="CJ67" s="63">
        <f t="shared" si="236"/>
        <v>-1.7491926803013813</v>
      </c>
      <c r="CK67" s="63">
        <f t="shared" si="237"/>
        <v>-8.6003834565872328</v>
      </c>
    </row>
    <row r="68" spans="1:89">
      <c r="A68" s="57" t="s">
        <v>2</v>
      </c>
      <c r="B68" s="137"/>
      <c r="C68" s="64">
        <f t="shared" si="151"/>
        <v>1.8157709898536516</v>
      </c>
      <c r="D68" s="64">
        <f t="shared" si="152"/>
        <v>7.276535676881779</v>
      </c>
      <c r="E68" s="64">
        <f t="shared" si="153"/>
        <v>6.8381510250859296</v>
      </c>
      <c r="F68" s="64">
        <f t="shared" si="154"/>
        <v>-1.07823999700812</v>
      </c>
      <c r="G68" s="64">
        <f t="shared" si="155"/>
        <v>-2.0491803278688532</v>
      </c>
      <c r="H68" s="64">
        <f t="shared" si="156"/>
        <v>4.64435146443516</v>
      </c>
      <c r="I68" s="64">
        <f t="shared" si="157"/>
        <v>6.0975609756097322</v>
      </c>
      <c r="J68" s="64">
        <f t="shared" si="158"/>
        <v>0.4848533411152039</v>
      </c>
      <c r="K68" s="64">
        <f t="shared" si="159"/>
        <v>-2.0508451510310302</v>
      </c>
      <c r="L68" s="64">
        <f t="shared" si="160"/>
        <v>5.6907721940115756</v>
      </c>
      <c r="M68" s="64">
        <f t="shared" si="161"/>
        <v>6.0508326850491221</v>
      </c>
      <c r="N68" s="64">
        <f t="shared" si="162"/>
        <v>-2.3471823881174196</v>
      </c>
      <c r="O68" s="64">
        <f t="shared" si="163"/>
        <v>-2.5924645696508914</v>
      </c>
      <c r="P68" s="64">
        <f t="shared" si="164"/>
        <v>3.1582682753726132</v>
      </c>
      <c r="Q68" s="64">
        <f t="shared" si="165"/>
        <v>7.6711386308909555</v>
      </c>
      <c r="R68" s="64">
        <f t="shared" si="166"/>
        <v>-7.0100861899470335</v>
      </c>
      <c r="S68" s="64">
        <f t="shared" si="167"/>
        <v>2.9260763606823783</v>
      </c>
      <c r="T68" s="64">
        <f t="shared" si="168"/>
        <v>5.6163280769048534</v>
      </c>
      <c r="U68" s="64">
        <f t="shared" si="169"/>
        <v>2.2134540943669805</v>
      </c>
      <c r="V68" s="64">
        <f t="shared" si="170"/>
        <v>0.51981796795652491</v>
      </c>
      <c r="W68" s="64">
        <f t="shared" si="171"/>
        <v>-0.20502717886980976</v>
      </c>
      <c r="X68" s="64">
        <f t="shared" si="172"/>
        <v>3.7741091143053525</v>
      </c>
      <c r="Y68" s="64">
        <f t="shared" si="173"/>
        <v>5.2551854356893184</v>
      </c>
      <c r="Z68" s="64">
        <f t="shared" si="174"/>
        <v>1.2831181619766399</v>
      </c>
      <c r="AA68" s="64">
        <f t="shared" si="175"/>
        <v>0.10669511869832907</v>
      </c>
      <c r="AB68" s="64">
        <f t="shared" si="176"/>
        <v>5.0492938982147599</v>
      </c>
      <c r="AC68" s="64">
        <f t="shared" si="177"/>
        <v>6.442612555485093</v>
      </c>
      <c r="AD68" s="64">
        <f t="shared" si="178"/>
        <v>-2.4348914850387819</v>
      </c>
      <c r="AE68" s="64">
        <f t="shared" si="179"/>
        <v>-1.8082092700872739E-2</v>
      </c>
      <c r="AF68" s="64">
        <f t="shared" si="180"/>
        <v>7.0508801543284303</v>
      </c>
      <c r="AG68" s="64">
        <f t="shared" si="181"/>
        <v>5.5855521016353649</v>
      </c>
      <c r="AH68" s="64">
        <f t="shared" si="182"/>
        <v>-1.9693322318424573</v>
      </c>
      <c r="AI68" s="64">
        <f t="shared" si="183"/>
        <v>-4.3626441774921876</v>
      </c>
      <c r="AJ68" s="64">
        <f t="shared" si="184"/>
        <v>5.2858074027818853</v>
      </c>
      <c r="AK68" s="64">
        <f t="shared" si="185"/>
        <v>4.1464557043683481</v>
      </c>
      <c r="AL68" s="64">
        <f t="shared" si="186"/>
        <v>0.87966812165542563</v>
      </c>
      <c r="AM68" s="64">
        <f t="shared" si="187"/>
        <v>0.4974071330299456</v>
      </c>
      <c r="AN68" s="64">
        <f t="shared" si="188"/>
        <v>2.5431760741364586</v>
      </c>
      <c r="AO68" s="64">
        <f t="shared" si="189"/>
        <v>4.4811296534018261</v>
      </c>
      <c r="AP68" s="64">
        <f t="shared" si="190"/>
        <v>-9.7160778243653585</v>
      </c>
      <c r="AQ68" s="64">
        <f t="shared" si="191"/>
        <v>0.53286974638555451</v>
      </c>
      <c r="AR68" s="64">
        <f t="shared" si="192"/>
        <v>8.7259067237243837</v>
      </c>
      <c r="AS68" s="64">
        <f t="shared" si="193"/>
        <v>5.0901856947785094</v>
      </c>
      <c r="AT68" s="64">
        <f t="shared" si="194"/>
        <v>-0.70344465417746271</v>
      </c>
      <c r="AU68" s="64">
        <f t="shared" si="195"/>
        <v>0.71076989134786639</v>
      </c>
      <c r="AV68" s="64">
        <f t="shared" si="196"/>
        <v>8.067392389377348</v>
      </c>
      <c r="AW68" s="64">
        <f t="shared" si="197"/>
        <v>7.5301429563545907</v>
      </c>
      <c r="AX68" s="64">
        <f t="shared" si="198"/>
        <v>2.9758695920307696</v>
      </c>
      <c r="AY68" s="64">
        <f t="shared" si="199"/>
        <v>2.0609217812940028</v>
      </c>
      <c r="AZ68" s="64">
        <f t="shared" si="200"/>
        <v>6.9676532404029849</v>
      </c>
      <c r="BA68" s="64">
        <f t="shared" si="201"/>
        <v>7.9990059027394365</v>
      </c>
      <c r="BB68" s="64">
        <f t="shared" si="202"/>
        <v>0.32016202751291173</v>
      </c>
      <c r="BC68" s="64">
        <f t="shared" si="203"/>
        <v>2.978309120928623</v>
      </c>
      <c r="BD68" s="64">
        <f t="shared" si="204"/>
        <v>6.2577280463737717</v>
      </c>
      <c r="BE68" s="64">
        <f t="shared" si="205"/>
        <v>6.2612109054200342</v>
      </c>
      <c r="BF68" s="64">
        <f t="shared" si="206"/>
        <v>-1.1624015704112718</v>
      </c>
      <c r="BG68" s="64">
        <f t="shared" si="207"/>
        <v>-0.22414175020950078</v>
      </c>
      <c r="BH68" s="64">
        <f t="shared" si="208"/>
        <v>6.0162831372274725</v>
      </c>
      <c r="BI68" s="64">
        <f t="shared" si="209"/>
        <v>3.4949737206051039</v>
      </c>
      <c r="BJ68" s="64">
        <f t="shared" si="210"/>
        <v>4.3263072216923524</v>
      </c>
      <c r="BK68" s="64">
        <f t="shared" si="211"/>
        <v>2.022031823745392</v>
      </c>
      <c r="BL68" s="64">
        <f t="shared" si="212"/>
        <v>8.6380650734235598</v>
      </c>
      <c r="BM68" s="64">
        <f t="shared" si="213"/>
        <v>-0.61842918985775863</v>
      </c>
      <c r="BN68" s="64">
        <f t="shared" si="214"/>
        <v>0.29454962475166713</v>
      </c>
      <c r="BO68" s="64">
        <f t="shared" si="215"/>
        <v>2.8255259589730279</v>
      </c>
      <c r="BP68" s="64">
        <f t="shared" si="216"/>
        <v>4.6195074226891748</v>
      </c>
      <c r="BQ68" s="64">
        <f t="shared" si="217"/>
        <v>7.7942671274649307</v>
      </c>
      <c r="BR68" s="64">
        <f t="shared" si="218"/>
        <v>-3.2378859550522532</v>
      </c>
      <c r="BS68" s="64">
        <f t="shared" si="219"/>
        <v>3.6914430886485325</v>
      </c>
      <c r="BT68" s="64">
        <f t="shared" si="220"/>
        <v>1.8449773554087125</v>
      </c>
      <c r="BU68" s="64">
        <f t="shared" si="221"/>
        <v>7.3227628941133647</v>
      </c>
      <c r="BV68" s="64">
        <f t="shared" si="222"/>
        <v>-3.0011329185418596</v>
      </c>
      <c r="BW68" s="64">
        <f t="shared" si="223"/>
        <v>4.1136899940126179</v>
      </c>
      <c r="BX68" s="64">
        <f t="shared" si="224"/>
        <v>0.71716112445450764</v>
      </c>
      <c r="BY68" s="64">
        <f t="shared" si="225"/>
        <v>6.4084909145870537</v>
      </c>
      <c r="BZ68" s="64">
        <f t="shared" si="226"/>
        <v>-13.967222026164567</v>
      </c>
      <c r="CA68" s="64">
        <f t="shared" si="227"/>
        <v>4.3260925497114764</v>
      </c>
      <c r="CB68" s="64">
        <f t="shared" si="228"/>
        <v>15.279735062006768</v>
      </c>
      <c r="CC68" s="64">
        <f t="shared" si="229"/>
        <v>5.7333211087680533</v>
      </c>
      <c r="CD68" s="64">
        <f t="shared" si="230"/>
        <v>-12.863216964642071</v>
      </c>
      <c r="CE68" s="64">
        <f t="shared" si="231"/>
        <v>2.9079644249025551</v>
      </c>
      <c r="CF68" s="64">
        <f t="shared" si="232"/>
        <v>12.798601670227244</v>
      </c>
      <c r="CG68" s="64">
        <f t="shared" si="233"/>
        <v>5.423553719008253</v>
      </c>
      <c r="CH68" s="64">
        <f t="shared" si="234"/>
        <v>-13.536956876494008</v>
      </c>
      <c r="CI68" s="64">
        <f t="shared" si="235"/>
        <v>3.188305346397406</v>
      </c>
      <c r="CJ68" s="64">
        <f t="shared" si="236"/>
        <v>13.08887735474614</v>
      </c>
      <c r="CK68" s="64">
        <f t="shared" si="237"/>
        <v>5.9935205183585287</v>
      </c>
    </row>
    <row r="69" spans="1:89">
      <c r="A69" s="53" t="s">
        <v>3</v>
      </c>
      <c r="B69" s="138"/>
      <c r="C69" s="66">
        <f t="shared" si="151"/>
        <v>1.3237963785888172</v>
      </c>
      <c r="D69" s="66">
        <f t="shared" si="152"/>
        <v>5.5379095781384908</v>
      </c>
      <c r="E69" s="66">
        <f t="shared" si="153"/>
        <v>13.570481533771906</v>
      </c>
      <c r="F69" s="66">
        <f t="shared" si="154"/>
        <v>-10.772544189327233</v>
      </c>
      <c r="G69" s="66">
        <f t="shared" si="155"/>
        <v>0.16870850731077158</v>
      </c>
      <c r="H69" s="66">
        <f t="shared" si="156"/>
        <v>5.5576405397170348</v>
      </c>
      <c r="I69" s="66">
        <f t="shared" si="157"/>
        <v>9.524573160762742</v>
      </c>
      <c r="J69" s="66">
        <f t="shared" si="158"/>
        <v>-9.1343268531801112</v>
      </c>
      <c r="K69" s="66">
        <f t="shared" si="159"/>
        <v>2.7923751322100867</v>
      </c>
      <c r="L69" s="66">
        <f t="shared" si="160"/>
        <v>3.9913222106822124</v>
      </c>
      <c r="M69" s="66">
        <f t="shared" si="161"/>
        <v>10.468703359870398</v>
      </c>
      <c r="N69" s="66">
        <f t="shared" si="162"/>
        <v>-7.6983099524186649</v>
      </c>
      <c r="O69" s="66">
        <f t="shared" si="163"/>
        <v>3.3887883961766034</v>
      </c>
      <c r="P69" s="66">
        <f t="shared" si="164"/>
        <v>3.3321922124951859</v>
      </c>
      <c r="Q69" s="66">
        <f t="shared" si="165"/>
        <v>11.92656788397867</v>
      </c>
      <c r="R69" s="66">
        <f t="shared" si="166"/>
        <v>-11.011554848487702</v>
      </c>
      <c r="S69" s="66">
        <f t="shared" si="167"/>
        <v>2.0258450598917745</v>
      </c>
      <c r="T69" s="66">
        <f t="shared" si="168"/>
        <v>2.352628205540872</v>
      </c>
      <c r="U69" s="66">
        <f t="shared" si="169"/>
        <v>13.238867099788607</v>
      </c>
      <c r="V69" s="66">
        <f t="shared" si="170"/>
        <v>-8.7220736583894496</v>
      </c>
      <c r="W69" s="66">
        <f t="shared" si="171"/>
        <v>3.2504176905208757</v>
      </c>
      <c r="X69" s="66">
        <f t="shared" si="172"/>
        <v>3.0772458244405372</v>
      </c>
      <c r="Y69" s="66">
        <f t="shared" si="173"/>
        <v>11.465495834739215</v>
      </c>
      <c r="Z69" s="66">
        <f t="shared" si="174"/>
        <v>-7.6849703008239008</v>
      </c>
      <c r="AA69" s="66">
        <f t="shared" si="175"/>
        <v>1.9907038326128108</v>
      </c>
      <c r="AB69" s="66">
        <f t="shared" si="176"/>
        <v>2.5462973046375401</v>
      </c>
      <c r="AC69" s="66">
        <f t="shared" si="177"/>
        <v>11.926850467536882</v>
      </c>
      <c r="AD69" s="66">
        <f t="shared" si="178"/>
        <v>-9.2686540521400218</v>
      </c>
      <c r="AE69" s="66">
        <f t="shared" si="179"/>
        <v>4.7805770064536777</v>
      </c>
      <c r="AF69" s="66">
        <f t="shared" si="180"/>
        <v>2.7290735723636246</v>
      </c>
      <c r="AG69" s="66">
        <f t="shared" si="181"/>
        <v>11.262123205771829</v>
      </c>
      <c r="AH69" s="66">
        <f t="shared" si="182"/>
        <v>-9.6287514226254718</v>
      </c>
      <c r="AI69" s="66">
        <f t="shared" si="183"/>
        <v>2.5627675331855353</v>
      </c>
      <c r="AJ69" s="66">
        <f t="shared" si="184"/>
        <v>1.6513614076751886</v>
      </c>
      <c r="AK69" s="66">
        <f t="shared" si="185"/>
        <v>12.039744605790597</v>
      </c>
      <c r="AL69" s="66">
        <f t="shared" si="186"/>
        <v>-8.8909373649290782</v>
      </c>
      <c r="AM69" s="66">
        <f t="shared" si="187"/>
        <v>4.1775257828176731</v>
      </c>
      <c r="AN69" s="66">
        <f t="shared" si="188"/>
        <v>1.4993098289562858</v>
      </c>
      <c r="AO69" s="66">
        <f t="shared" si="189"/>
        <v>11.767498835255671</v>
      </c>
      <c r="AP69" s="66">
        <f t="shared" si="190"/>
        <v>-8.0248901337107927</v>
      </c>
      <c r="AQ69" s="66">
        <f t="shared" si="191"/>
        <v>3.6716109538630208</v>
      </c>
      <c r="AR69" s="66">
        <f t="shared" si="192"/>
        <v>1.7242487608992163</v>
      </c>
      <c r="AS69" s="66">
        <f t="shared" si="193"/>
        <v>13.115896146432299</v>
      </c>
      <c r="AT69" s="66">
        <f t="shared" si="194"/>
        <v>-8.3896598264266995</v>
      </c>
      <c r="AU69" s="66">
        <f t="shared" si="195"/>
        <v>5.4777721838863913</v>
      </c>
      <c r="AV69" s="66">
        <f t="shared" si="196"/>
        <v>1.7667794602060778</v>
      </c>
      <c r="AW69" s="66">
        <f t="shared" si="197"/>
        <v>14.379154326478623</v>
      </c>
      <c r="AX69" s="66">
        <f t="shared" si="198"/>
        <v>-6.5585260758973281</v>
      </c>
      <c r="AY69" s="66">
        <f t="shared" si="199"/>
        <v>7.4301687690556086</v>
      </c>
      <c r="AZ69" s="66">
        <f t="shared" si="200"/>
        <v>2.9337292101738339</v>
      </c>
      <c r="BA69" s="66">
        <f t="shared" si="201"/>
        <v>15.372745728306148</v>
      </c>
      <c r="BB69" s="66">
        <f t="shared" si="202"/>
        <v>-10.046539130853475</v>
      </c>
      <c r="BC69" s="66">
        <f t="shared" si="203"/>
        <v>7.678570911133864</v>
      </c>
      <c r="BD69" s="66">
        <f t="shared" si="204"/>
        <v>3.9645370670909426</v>
      </c>
      <c r="BE69" s="66">
        <f t="shared" si="205"/>
        <v>13.144669591641666</v>
      </c>
      <c r="BF69" s="66">
        <f t="shared" si="206"/>
        <v>-15.859857687051896</v>
      </c>
      <c r="BG69" s="66">
        <f t="shared" si="207"/>
        <v>4.9441772979247993</v>
      </c>
      <c r="BH69" s="66">
        <f t="shared" si="208"/>
        <v>6.7388366708737033</v>
      </c>
      <c r="BI69" s="66">
        <f t="shared" si="209"/>
        <v>14.284816757029754</v>
      </c>
      <c r="BJ69" s="66">
        <f t="shared" si="210"/>
        <v>-13.199051228608999</v>
      </c>
      <c r="BK69" s="66">
        <f t="shared" si="211"/>
        <v>6.2262296383642184</v>
      </c>
      <c r="BL69" s="66">
        <f t="shared" si="212"/>
        <v>3.128500946817371</v>
      </c>
      <c r="BM69" s="66">
        <f t="shared" si="213"/>
        <v>16.014950757782582</v>
      </c>
      <c r="BN69" s="66">
        <f t="shared" si="214"/>
        <v>-14.213976772095762</v>
      </c>
      <c r="BO69" s="66">
        <f t="shared" si="215"/>
        <v>3.9851477461630314</v>
      </c>
      <c r="BP69" s="66">
        <f t="shared" si="216"/>
        <v>2.8119683473489721</v>
      </c>
      <c r="BQ69" s="66">
        <f t="shared" si="217"/>
        <v>16.0075873945711</v>
      </c>
      <c r="BR69" s="66">
        <f t="shared" si="218"/>
        <v>-12.742015904710049</v>
      </c>
      <c r="BS69" s="66">
        <f t="shared" si="219"/>
        <v>4.7322742671283011</v>
      </c>
      <c r="BT69" s="66">
        <f t="shared" si="220"/>
        <v>2.7294425076602442</v>
      </c>
      <c r="BU69" s="66">
        <f t="shared" si="221"/>
        <v>15.983266754812639</v>
      </c>
      <c r="BV69" s="66">
        <f t="shared" si="222"/>
        <v>-11.67458444095821</v>
      </c>
      <c r="BW69" s="66">
        <f t="shared" si="223"/>
        <v>6.4907479421924918</v>
      </c>
      <c r="BX69" s="66">
        <f t="shared" si="224"/>
        <v>1.4128554163997376</v>
      </c>
      <c r="BY69" s="66">
        <f t="shared" si="225"/>
        <v>14.925273157941534</v>
      </c>
      <c r="BZ69" s="66">
        <f t="shared" si="226"/>
        <v>-12.418284745367311</v>
      </c>
      <c r="CA69" s="66">
        <f t="shared" si="227"/>
        <v>6.6499372249771342</v>
      </c>
      <c r="CB69" s="66">
        <f t="shared" si="228"/>
        <v>0.86825570449078648</v>
      </c>
      <c r="CC69" s="66">
        <f t="shared" si="229"/>
        <v>16.009952186631196</v>
      </c>
      <c r="CD69" s="66">
        <f t="shared" si="230"/>
        <v>-14.028605355876309</v>
      </c>
      <c r="CE69" s="66">
        <f t="shared" si="231"/>
        <v>7.2464716469680859</v>
      </c>
      <c r="CF69" s="66">
        <f t="shared" si="232"/>
        <v>0.7499397021796852</v>
      </c>
      <c r="CG69" s="66">
        <f t="shared" si="233"/>
        <v>15.271825714008248</v>
      </c>
      <c r="CH69" s="66">
        <f t="shared" si="234"/>
        <v>-13.088480641522873</v>
      </c>
      <c r="CI69" s="66">
        <f t="shared" si="235"/>
        <v>7.4765820378456667</v>
      </c>
      <c r="CJ69" s="66">
        <f t="shared" si="236"/>
        <v>1.7670474101590072</v>
      </c>
      <c r="CK69" s="66">
        <f t="shared" si="237"/>
        <v>13.349550195584788</v>
      </c>
    </row>
    <row r="70" spans="1:89">
      <c r="A70" s="54" t="s">
        <v>4</v>
      </c>
      <c r="B70" s="136"/>
      <c r="C70" s="63">
        <f t="shared" si="151"/>
        <v>0.25907920203606039</v>
      </c>
      <c r="D70" s="63">
        <f t="shared" si="152"/>
        <v>6.8241445878365115</v>
      </c>
      <c r="E70" s="63">
        <f t="shared" si="153"/>
        <v>14.889208895162511</v>
      </c>
      <c r="F70" s="63">
        <f t="shared" si="154"/>
        <v>-11.298944319550287</v>
      </c>
      <c r="G70" s="63">
        <f t="shared" si="155"/>
        <v>-0.92683405256962881</v>
      </c>
      <c r="H70" s="63">
        <f t="shared" si="156"/>
        <v>6.285488010974313</v>
      </c>
      <c r="I70" s="63">
        <f t="shared" si="157"/>
        <v>9.8928880314017817</v>
      </c>
      <c r="J70" s="63">
        <f t="shared" si="158"/>
        <v>-9.7520807404913139</v>
      </c>
      <c r="K70" s="63">
        <f t="shared" si="159"/>
        <v>1.7699589691329947</v>
      </c>
      <c r="L70" s="63">
        <f t="shared" si="160"/>
        <v>4.4269941236923325</v>
      </c>
      <c r="M70" s="63">
        <f t="shared" si="161"/>
        <v>10.939021928385779</v>
      </c>
      <c r="N70" s="63">
        <f t="shared" si="162"/>
        <v>-4.5138299074029087</v>
      </c>
      <c r="O70" s="63">
        <f t="shared" si="163"/>
        <v>2.6136026136026125</v>
      </c>
      <c r="P70" s="63">
        <f t="shared" si="164"/>
        <v>3.5021707670043254</v>
      </c>
      <c r="Q70" s="63">
        <f t="shared" si="165"/>
        <v>12.751677852348974</v>
      </c>
      <c r="R70" s="63">
        <f t="shared" si="166"/>
        <v>-10.906132619491117</v>
      </c>
      <c r="S70" s="63">
        <f t="shared" si="167"/>
        <v>2.1999662409272451</v>
      </c>
      <c r="T70" s="63">
        <f t="shared" si="168"/>
        <v>2.6150627615062776</v>
      </c>
      <c r="U70" s="63">
        <f t="shared" si="169"/>
        <v>13.235688609903953</v>
      </c>
      <c r="V70" s="63">
        <f t="shared" si="170"/>
        <v>-7.9536906695421514</v>
      </c>
      <c r="W70" s="63">
        <f t="shared" si="171"/>
        <v>3.6203775536591638</v>
      </c>
      <c r="X70" s="63">
        <f t="shared" si="172"/>
        <v>2.8300474170202246</v>
      </c>
      <c r="Y70" s="63">
        <f t="shared" si="173"/>
        <v>11.746432385205313</v>
      </c>
      <c r="Z70" s="63">
        <f t="shared" si="174"/>
        <v>-9.4377719736133319</v>
      </c>
      <c r="AA70" s="63">
        <f t="shared" si="175"/>
        <v>2.282252971234962</v>
      </c>
      <c r="AB70" s="63">
        <f t="shared" si="176"/>
        <v>2.3099160795980809</v>
      </c>
      <c r="AC70" s="63">
        <f t="shared" si="177"/>
        <v>12.380664984088668</v>
      </c>
      <c r="AD70" s="63">
        <f t="shared" si="178"/>
        <v>-6.1341621597905087</v>
      </c>
      <c r="AE70" s="63">
        <f t="shared" si="179"/>
        <v>4.8073367672476701</v>
      </c>
      <c r="AF70" s="63">
        <f t="shared" si="180"/>
        <v>2.5938308931215919</v>
      </c>
      <c r="AG70" s="63">
        <f t="shared" si="181"/>
        <v>11.005902774167904</v>
      </c>
      <c r="AH70" s="63">
        <f t="shared" si="182"/>
        <v>-9.5720382379678384</v>
      </c>
      <c r="AI70" s="63">
        <f t="shared" si="183"/>
        <v>2.134024381441165</v>
      </c>
      <c r="AJ70" s="63">
        <f t="shared" si="184"/>
        <v>1.2598519500314729</v>
      </c>
      <c r="AK70" s="63">
        <f t="shared" si="185"/>
        <v>11.97788205278032</v>
      </c>
      <c r="AL70" s="63">
        <f t="shared" si="186"/>
        <v>-8.3217383128620828</v>
      </c>
      <c r="AM70" s="63">
        <f t="shared" si="187"/>
        <v>3.4689761601022071</v>
      </c>
      <c r="AN70" s="63">
        <f t="shared" si="188"/>
        <v>1.1989814311089597</v>
      </c>
      <c r="AO70" s="63">
        <f t="shared" si="189"/>
        <v>11.403245437200264</v>
      </c>
      <c r="AP70" s="63">
        <f t="shared" si="190"/>
        <v>-7.229667345433116</v>
      </c>
      <c r="AQ70" s="63">
        <f t="shared" si="191"/>
        <v>1.8246066570716972</v>
      </c>
      <c r="AR70" s="63">
        <f t="shared" si="192"/>
        <v>1.5394085133972244</v>
      </c>
      <c r="AS70" s="63">
        <f t="shared" si="193"/>
        <v>12.939082241196143</v>
      </c>
      <c r="AT70" s="63">
        <f t="shared" si="194"/>
        <v>-7.5605914436415196</v>
      </c>
      <c r="AU70" s="63">
        <f t="shared" si="195"/>
        <v>4.1910888640497594</v>
      </c>
      <c r="AV70" s="63">
        <f t="shared" si="196"/>
        <v>1.6438044821619697</v>
      </c>
      <c r="AW70" s="63">
        <f t="shared" si="197"/>
        <v>15.051649719337098</v>
      </c>
      <c r="AX70" s="63">
        <f t="shared" si="198"/>
        <v>-6.9126073477773149</v>
      </c>
      <c r="AY70" s="63">
        <f t="shared" si="199"/>
        <v>4.7037870918674693</v>
      </c>
      <c r="AZ70" s="63">
        <f t="shared" si="200"/>
        <v>2.8042518372595651</v>
      </c>
      <c r="BA70" s="63">
        <f t="shared" si="201"/>
        <v>16.150180353334555</v>
      </c>
      <c r="BB70" s="63">
        <f t="shared" si="202"/>
        <v>-8.2877689141965423</v>
      </c>
      <c r="BC70" s="63">
        <f t="shared" si="203"/>
        <v>4.8732845256539123</v>
      </c>
      <c r="BD70" s="63">
        <f t="shared" si="204"/>
        <v>3.6756329672865928</v>
      </c>
      <c r="BE70" s="63">
        <f t="shared" si="205"/>
        <v>14.054152429091635</v>
      </c>
      <c r="BF70" s="63">
        <f t="shared" si="206"/>
        <v>-15.167697060600277</v>
      </c>
      <c r="BG70" s="63">
        <f t="shared" si="207"/>
        <v>1.9752573414228596</v>
      </c>
      <c r="BH70" s="63">
        <f t="shared" si="208"/>
        <v>6.7775635519191084</v>
      </c>
      <c r="BI70" s="63">
        <f t="shared" si="209"/>
        <v>14.601714441336799</v>
      </c>
      <c r="BJ70" s="63">
        <f t="shared" si="210"/>
        <v>-10.500238368113433</v>
      </c>
      <c r="BK70" s="63">
        <f t="shared" si="211"/>
        <v>3.3698595363005701</v>
      </c>
      <c r="BL70" s="63">
        <f t="shared" si="212"/>
        <v>3.3336744090862327</v>
      </c>
      <c r="BM70" s="63">
        <f t="shared" si="213"/>
        <v>16.942607042420889</v>
      </c>
      <c r="BN70" s="63">
        <f t="shared" si="214"/>
        <v>-13.49933669285989</v>
      </c>
      <c r="BO70" s="63">
        <f t="shared" si="215"/>
        <v>1.4723134678554672</v>
      </c>
      <c r="BP70" s="63">
        <f t="shared" si="216"/>
        <v>2.0521417422972408</v>
      </c>
      <c r="BQ70" s="63">
        <f t="shared" si="217"/>
        <v>17.463464370680871</v>
      </c>
      <c r="BR70" s="63">
        <f t="shared" si="218"/>
        <v>-11.452882281641552</v>
      </c>
      <c r="BS70" s="63">
        <f t="shared" si="219"/>
        <v>1.6893604693271405</v>
      </c>
      <c r="BT70" s="63">
        <f t="shared" si="220"/>
        <v>2.6228165452894396</v>
      </c>
      <c r="BU70" s="63">
        <f t="shared" si="221"/>
        <v>17.390776277891536</v>
      </c>
      <c r="BV70" s="63">
        <f t="shared" si="222"/>
        <v>-10.600847818672996</v>
      </c>
      <c r="BW70" s="63">
        <f t="shared" si="223"/>
        <v>3.8917649393824005</v>
      </c>
      <c r="BX70" s="63">
        <f t="shared" si="224"/>
        <v>1.8865221129047718</v>
      </c>
      <c r="BY70" s="63">
        <f t="shared" si="225"/>
        <v>15.597118704979762</v>
      </c>
      <c r="BZ70" s="63">
        <f t="shared" si="226"/>
        <v>-11.138376808852978</v>
      </c>
      <c r="CA70" s="63">
        <f t="shared" si="227"/>
        <v>4.1556346815179808</v>
      </c>
      <c r="CB70" s="63">
        <f t="shared" si="228"/>
        <v>1.1278470101827784</v>
      </c>
      <c r="CC70" s="63">
        <f t="shared" si="229"/>
        <v>16.93561202525245</v>
      </c>
      <c r="CD70" s="63">
        <f t="shared" si="230"/>
        <v>-13.086571528232149</v>
      </c>
      <c r="CE70" s="63">
        <f t="shared" si="231"/>
        <v>4.7117217054925122</v>
      </c>
      <c r="CF70" s="63">
        <f t="shared" si="232"/>
        <v>1.1395276189441332</v>
      </c>
      <c r="CG70" s="63">
        <f t="shared" si="233"/>
        <v>16.177852979883443</v>
      </c>
      <c r="CH70" s="63">
        <f t="shared" si="234"/>
        <v>-11.887503010195061</v>
      </c>
      <c r="CI70" s="63">
        <f t="shared" si="235"/>
        <v>5.2130214005484579</v>
      </c>
      <c r="CJ70" s="63">
        <f t="shared" si="236"/>
        <v>2.2772054972189713</v>
      </c>
      <c r="CK70" s="63">
        <f t="shared" si="237"/>
        <v>13.410232648880644</v>
      </c>
    </row>
    <row r="71" spans="1:89">
      <c r="A71" s="54" t="s">
        <v>5</v>
      </c>
      <c r="B71" s="136"/>
      <c r="C71" s="63">
        <f t="shared" si="151"/>
        <v>12.618587086672179</v>
      </c>
      <c r="D71" s="63">
        <f t="shared" si="152"/>
        <v>5.0952809356342552</v>
      </c>
      <c r="E71" s="63">
        <f t="shared" si="153"/>
        <v>5.0583657587548583</v>
      </c>
      <c r="F71" s="63">
        <f t="shared" si="154"/>
        <v>-1.3505975166164454</v>
      </c>
      <c r="G71" s="63">
        <f t="shared" si="155"/>
        <v>11.55849955343853</v>
      </c>
      <c r="H71" s="63">
        <f t="shared" si="156"/>
        <v>5.5020348255387113</v>
      </c>
      <c r="I71" s="63">
        <f t="shared" si="157"/>
        <v>5.8955209723214992</v>
      </c>
      <c r="J71" s="63">
        <f t="shared" si="158"/>
        <v>-11.996261487545258</v>
      </c>
      <c r="K71" s="63">
        <f t="shared" si="159"/>
        <v>11.797372341866447</v>
      </c>
      <c r="L71" s="63">
        <f t="shared" si="160"/>
        <v>4.1919069542040308</v>
      </c>
      <c r="M71" s="63">
        <f t="shared" si="161"/>
        <v>5.5581395348837237</v>
      </c>
      <c r="N71" s="63">
        <f t="shared" si="162"/>
        <v>-18.837006575080309</v>
      </c>
      <c r="O71" s="63">
        <f t="shared" si="163"/>
        <v>11.969532100108816</v>
      </c>
      <c r="P71" s="63">
        <f t="shared" si="164"/>
        <v>5.3267735665694715</v>
      </c>
      <c r="Q71" s="63">
        <f t="shared" si="165"/>
        <v>8.0156853699325072</v>
      </c>
      <c r="R71" s="63">
        <f t="shared" si="166"/>
        <v>-5.2844131825685503</v>
      </c>
      <c r="S71" s="63">
        <f t="shared" si="167"/>
        <v>3.6417100203573916</v>
      </c>
      <c r="T71" s="63">
        <f t="shared" si="168"/>
        <v>3.0881711043212596</v>
      </c>
      <c r="U71" s="63">
        <f t="shared" si="169"/>
        <v>20.112204932782895</v>
      </c>
      <c r="V71" s="63">
        <f t="shared" si="170"/>
        <v>-16.740189050978017</v>
      </c>
      <c r="W71" s="63">
        <f t="shared" si="171"/>
        <v>4.618689581095599</v>
      </c>
      <c r="X71" s="63">
        <f t="shared" si="172"/>
        <v>5.8521560574948621</v>
      </c>
      <c r="Y71" s="63">
        <f t="shared" si="173"/>
        <v>11.251212415130956</v>
      </c>
      <c r="Z71" s="63">
        <f t="shared" si="174"/>
        <v>-14.213053694419406</v>
      </c>
      <c r="AA71" s="63">
        <f t="shared" si="175"/>
        <v>2.8333333333333526</v>
      </c>
      <c r="AB71" s="63">
        <f t="shared" si="176"/>
        <v>4.0012155591571927</v>
      </c>
      <c r="AC71" s="63">
        <f t="shared" si="177"/>
        <v>10.071101587610794</v>
      </c>
      <c r="AD71" s="63">
        <f t="shared" si="178"/>
        <v>-0.59248728698688746</v>
      </c>
      <c r="AE71" s="63">
        <f t="shared" si="179"/>
        <v>8.9916632963831074</v>
      </c>
      <c r="AF71" s="63">
        <f t="shared" si="180"/>
        <v>0.46299542293845369</v>
      </c>
      <c r="AG71" s="63">
        <f t="shared" si="181"/>
        <v>12.37412726262788</v>
      </c>
      <c r="AH71" s="63">
        <f t="shared" si="182"/>
        <v>-10.233065224545914</v>
      </c>
      <c r="AI71" s="63">
        <f t="shared" si="183"/>
        <v>5.8135799503245407</v>
      </c>
      <c r="AJ71" s="63">
        <f t="shared" si="184"/>
        <v>-0.66039941442935068</v>
      </c>
      <c r="AK71" s="63">
        <f t="shared" si="185"/>
        <v>13.923600184802313</v>
      </c>
      <c r="AL71" s="63">
        <f t="shared" si="186"/>
        <v>-15.260034649684068</v>
      </c>
      <c r="AM71" s="63">
        <f t="shared" si="187"/>
        <v>11.304279110197935</v>
      </c>
      <c r="AN71" s="63">
        <f t="shared" si="188"/>
        <v>-3.0149094781682679</v>
      </c>
      <c r="AO71" s="63">
        <f t="shared" si="189"/>
        <v>17.609614687764218</v>
      </c>
      <c r="AP71" s="63">
        <f t="shared" si="190"/>
        <v>-12.05790515147728</v>
      </c>
      <c r="AQ71" s="63">
        <f t="shared" si="191"/>
        <v>11.174056678203424</v>
      </c>
      <c r="AR71" s="63">
        <f t="shared" si="192"/>
        <v>-3.1077583890198177</v>
      </c>
      <c r="AS71" s="63">
        <f t="shared" si="193"/>
        <v>17.529334194744166</v>
      </c>
      <c r="AT71" s="63">
        <f t="shared" si="194"/>
        <v>-11.812479495413461</v>
      </c>
      <c r="AU71" s="63">
        <f t="shared" si="195"/>
        <v>11.933372919630813</v>
      </c>
      <c r="AV71" s="63">
        <f t="shared" si="196"/>
        <v>-3.1835954824595585</v>
      </c>
      <c r="AW71" s="63">
        <f t="shared" si="197"/>
        <v>14.905561581107449</v>
      </c>
      <c r="AX71" s="63">
        <f t="shared" si="198"/>
        <v>-12.28138105656172</v>
      </c>
      <c r="AY71" s="63">
        <f t="shared" si="199"/>
        <v>12.584902843047452</v>
      </c>
      <c r="AZ71" s="63">
        <f t="shared" si="200"/>
        <v>-0.70143733692435672</v>
      </c>
      <c r="BA71" s="63">
        <f t="shared" si="201"/>
        <v>16.319982247514151</v>
      </c>
      <c r="BB71" s="63">
        <f t="shared" si="202"/>
        <v>-13.803327889184184</v>
      </c>
      <c r="BC71" s="63">
        <f t="shared" si="203"/>
        <v>13.060698382330315</v>
      </c>
      <c r="BD71" s="63">
        <f t="shared" si="204"/>
        <v>1.0394463206898066</v>
      </c>
      <c r="BE71" s="63">
        <f t="shared" si="205"/>
        <v>14.056654037683295</v>
      </c>
      <c r="BF71" s="63">
        <f t="shared" si="206"/>
        <v>-16.521829103780156</v>
      </c>
      <c r="BG71" s="63">
        <f t="shared" si="207"/>
        <v>9.9200448100770604</v>
      </c>
      <c r="BH71" s="63">
        <f t="shared" si="208"/>
        <v>9.0580910079549035</v>
      </c>
      <c r="BI71" s="63">
        <f t="shared" si="209"/>
        <v>13.092168313851912</v>
      </c>
      <c r="BJ71" s="63">
        <f t="shared" si="210"/>
        <v>-19.017207404035847</v>
      </c>
      <c r="BK71" s="63">
        <f t="shared" si="211"/>
        <v>10.927360267950574</v>
      </c>
      <c r="BL71" s="63">
        <f t="shared" si="212"/>
        <v>5.8879033779958458</v>
      </c>
      <c r="BM71" s="63">
        <f t="shared" si="213"/>
        <v>14.150775262876506</v>
      </c>
      <c r="BN71" s="63">
        <f t="shared" si="214"/>
        <v>-9.044472659469216</v>
      </c>
      <c r="BO71" s="63">
        <f t="shared" si="215"/>
        <v>6.9953133136608168</v>
      </c>
      <c r="BP71" s="63">
        <f t="shared" si="216"/>
        <v>5.094094743672926</v>
      </c>
      <c r="BQ71" s="63">
        <f t="shared" si="217"/>
        <v>18.107440568076573</v>
      </c>
      <c r="BR71" s="63">
        <f t="shared" si="218"/>
        <v>-14.644239365304305</v>
      </c>
      <c r="BS71" s="63">
        <f t="shared" si="219"/>
        <v>8.7637660927563097</v>
      </c>
      <c r="BT71" s="63">
        <f t="shared" si="220"/>
        <v>5.2196235025670532</v>
      </c>
      <c r="BU71" s="63">
        <f t="shared" si="221"/>
        <v>17.091352670100285</v>
      </c>
      <c r="BV71" s="63">
        <f t="shared" si="222"/>
        <v>-16.414952730770796</v>
      </c>
      <c r="BW71" s="63">
        <f t="shared" si="223"/>
        <v>9.5297200386153804</v>
      </c>
      <c r="BX71" s="63">
        <f t="shared" si="224"/>
        <v>0.93175522538402755</v>
      </c>
      <c r="BY71" s="63">
        <f t="shared" si="225"/>
        <v>20.084830339321346</v>
      </c>
      <c r="BZ71" s="63">
        <f t="shared" si="226"/>
        <v>-18.463201948979417</v>
      </c>
      <c r="CA71" s="63">
        <f t="shared" si="227"/>
        <v>8.889170682221657</v>
      </c>
      <c r="CB71" s="63">
        <f t="shared" si="228"/>
        <v>0.33771980901362236</v>
      </c>
      <c r="CC71" s="63">
        <f t="shared" si="229"/>
        <v>20.055710306406674</v>
      </c>
      <c r="CD71" s="63">
        <f t="shared" si="230"/>
        <v>-17.536717356114401</v>
      </c>
      <c r="CE71" s="63">
        <f t="shared" si="231"/>
        <v>10.195025108022872</v>
      </c>
      <c r="CF71" s="63">
        <f t="shared" si="232"/>
        <v>-0.29673590504452041</v>
      </c>
      <c r="CG71" s="63">
        <f t="shared" si="233"/>
        <v>19.674744897959197</v>
      </c>
      <c r="CH71" s="63">
        <f t="shared" si="234"/>
        <v>-18.1555578343253</v>
      </c>
      <c r="CI71" s="63">
        <f t="shared" si="235"/>
        <v>10.449218749999998</v>
      </c>
      <c r="CJ71" s="63">
        <f t="shared" si="236"/>
        <v>0.36349346694174439</v>
      </c>
      <c r="CK71" s="63">
        <f t="shared" si="237"/>
        <v>20.418950665622567</v>
      </c>
    </row>
    <row r="72" spans="1:89">
      <c r="A72" s="57" t="s">
        <v>6</v>
      </c>
      <c r="B72" s="137"/>
      <c r="C72" s="64">
        <f t="shared" si="151"/>
        <v>2.9040104923202632</v>
      </c>
      <c r="D72" s="64">
        <f t="shared" si="152"/>
        <v>0.16027978356646957</v>
      </c>
      <c r="E72" s="64">
        <f t="shared" si="153"/>
        <v>10.2290023945095</v>
      </c>
      <c r="F72" s="64">
        <f t="shared" si="154"/>
        <v>-11.097356570941086</v>
      </c>
      <c r="G72" s="64">
        <f t="shared" si="155"/>
        <v>1.5758845970497566</v>
      </c>
      <c r="H72" s="64">
        <f t="shared" si="156"/>
        <v>2.2046666961886574</v>
      </c>
      <c r="I72" s="64">
        <f t="shared" si="157"/>
        <v>9.1215405679647592</v>
      </c>
      <c r="J72" s="64">
        <f t="shared" si="158"/>
        <v>-5.0857614681417029</v>
      </c>
      <c r="K72" s="64">
        <f t="shared" si="159"/>
        <v>4.4474322280135459</v>
      </c>
      <c r="L72" s="64">
        <f t="shared" si="160"/>
        <v>1.9591215700108318</v>
      </c>
      <c r="M72" s="64">
        <f t="shared" si="161"/>
        <v>10.129884582396643</v>
      </c>
      <c r="N72" s="64">
        <f t="shared" si="162"/>
        <v>-18.499965820633033</v>
      </c>
      <c r="O72" s="64">
        <f t="shared" si="163"/>
        <v>4.5546142331949646</v>
      </c>
      <c r="P72" s="64">
        <f t="shared" si="164"/>
        <v>1.6666666666666787</v>
      </c>
      <c r="Q72" s="64">
        <f t="shared" si="165"/>
        <v>8.9864995178399099</v>
      </c>
      <c r="R72" s="64">
        <f t="shared" si="166"/>
        <v>-13.840774004320924</v>
      </c>
      <c r="S72" s="64">
        <f t="shared" si="167"/>
        <v>0.3203838060548857</v>
      </c>
      <c r="T72" s="64">
        <f t="shared" si="168"/>
        <v>0.47300603490458792</v>
      </c>
      <c r="U72" s="64">
        <f t="shared" si="169"/>
        <v>10.129870129870142</v>
      </c>
      <c r="V72" s="64">
        <f t="shared" si="170"/>
        <v>-9.5181017514462205</v>
      </c>
      <c r="W72" s="64">
        <f t="shared" si="171"/>
        <v>0.2861394706321822</v>
      </c>
      <c r="X72" s="64">
        <f t="shared" si="172"/>
        <v>3.3700733683190065</v>
      </c>
      <c r="Y72" s="64">
        <f t="shared" si="173"/>
        <v>9.7441752528302636</v>
      </c>
      <c r="Z72" s="64">
        <f t="shared" si="174"/>
        <v>7.1437496107671024</v>
      </c>
      <c r="AA72" s="64">
        <f t="shared" si="175"/>
        <v>2.6167488540921692E-2</v>
      </c>
      <c r="AB72" s="64">
        <f t="shared" si="176"/>
        <v>3.3059833766522337</v>
      </c>
      <c r="AC72" s="64">
        <f t="shared" si="177"/>
        <v>10.116797087091669</v>
      </c>
      <c r="AD72" s="64">
        <f t="shared" si="178"/>
        <v>-30.94435044257418</v>
      </c>
      <c r="AE72" s="64">
        <f t="shared" si="179"/>
        <v>2.086577390221128</v>
      </c>
      <c r="AF72" s="64">
        <f t="shared" si="180"/>
        <v>5.247101891397195</v>
      </c>
      <c r="AG72" s="64">
        <f t="shared" si="181"/>
        <v>12.608695652173921</v>
      </c>
      <c r="AH72" s="64">
        <f t="shared" si="182"/>
        <v>-9.7059262307813032</v>
      </c>
      <c r="AI72" s="64">
        <f t="shared" si="183"/>
        <v>3.9529015979814814</v>
      </c>
      <c r="AJ72" s="64">
        <f t="shared" si="184"/>
        <v>6.0409924487594422</v>
      </c>
      <c r="AK72" s="64">
        <f t="shared" si="185"/>
        <v>11.419125127161742</v>
      </c>
      <c r="AL72" s="64">
        <f t="shared" si="186"/>
        <v>-9.354674527580876</v>
      </c>
      <c r="AM72" s="64">
        <f t="shared" si="187"/>
        <v>5.5499239736441872</v>
      </c>
      <c r="AN72" s="64">
        <f t="shared" si="188"/>
        <v>6.2665066026410514</v>
      </c>
      <c r="AO72" s="64">
        <f t="shared" si="189"/>
        <v>11.229100768187971</v>
      </c>
      <c r="AP72" s="64">
        <f t="shared" si="190"/>
        <v>-11.299237698427545</v>
      </c>
      <c r="AQ72" s="64">
        <f t="shared" si="191"/>
        <v>12.930232558139544</v>
      </c>
      <c r="AR72" s="64">
        <f t="shared" si="192"/>
        <v>5.5395387149917656</v>
      </c>
      <c r="AS72" s="64">
        <f t="shared" si="193"/>
        <v>12.039024390243904</v>
      </c>
      <c r="AT72" s="64">
        <f t="shared" si="194"/>
        <v>-11.859177053991782</v>
      </c>
      <c r="AU72" s="64">
        <f t="shared" si="195"/>
        <v>10.663324334747394</v>
      </c>
      <c r="AV72" s="64">
        <f t="shared" si="196"/>
        <v>5.1402683394319562</v>
      </c>
      <c r="AW72" s="64">
        <f t="shared" si="197"/>
        <v>10.059661915810411</v>
      </c>
      <c r="AX72" s="64">
        <f t="shared" si="198"/>
        <v>-1.4266312367075722</v>
      </c>
      <c r="AY72" s="64">
        <f t="shared" si="199"/>
        <v>21.376370280146176</v>
      </c>
      <c r="AZ72" s="64">
        <f t="shared" si="200"/>
        <v>5.1179126944305082</v>
      </c>
      <c r="BA72" s="64">
        <f t="shared" si="201"/>
        <v>11.085918854415276</v>
      </c>
      <c r="BB72" s="64">
        <f t="shared" si="202"/>
        <v>-17.751356431147805</v>
      </c>
      <c r="BC72" s="64">
        <f t="shared" si="203"/>
        <v>21.811992668237764</v>
      </c>
      <c r="BD72" s="64">
        <f t="shared" si="204"/>
        <v>6.5993121238177199</v>
      </c>
      <c r="BE72" s="64">
        <f t="shared" si="205"/>
        <v>8.3282919943536839</v>
      </c>
      <c r="BF72" s="64">
        <f t="shared" si="206"/>
        <v>-19.175457178024153</v>
      </c>
      <c r="BG72" s="64">
        <f t="shared" si="207"/>
        <v>19.005576208178436</v>
      </c>
      <c r="BH72" s="64">
        <f t="shared" si="208"/>
        <v>5.6716126513080951</v>
      </c>
      <c r="BI72" s="64">
        <f t="shared" si="209"/>
        <v>13.265588914549644</v>
      </c>
      <c r="BJ72" s="64">
        <f t="shared" si="210"/>
        <v>-23.74498513115531</v>
      </c>
      <c r="BK72" s="64">
        <f t="shared" si="211"/>
        <v>20.20725388601036</v>
      </c>
      <c r="BL72" s="64">
        <f t="shared" si="212"/>
        <v>1.0775862068965394</v>
      </c>
      <c r="BM72" s="64">
        <f t="shared" si="213"/>
        <v>12.215707178393755</v>
      </c>
      <c r="BN72" s="64">
        <f t="shared" si="214"/>
        <v>-19.997388450794354</v>
      </c>
      <c r="BO72" s="64">
        <f t="shared" si="215"/>
        <v>16.474756421612064</v>
      </c>
      <c r="BP72" s="64">
        <f t="shared" si="216"/>
        <v>5.4921841994085172</v>
      </c>
      <c r="BQ72" s="64">
        <f t="shared" si="217"/>
        <v>8.3219863836603931</v>
      </c>
      <c r="BR72" s="64">
        <f t="shared" si="218"/>
        <v>-18.370052049760734</v>
      </c>
      <c r="BS72" s="64">
        <f t="shared" si="219"/>
        <v>19.448449891852942</v>
      </c>
      <c r="BT72" s="64">
        <f t="shared" si="220"/>
        <v>2.1201146823600268</v>
      </c>
      <c r="BU72" s="64">
        <f t="shared" si="221"/>
        <v>8.8732914665681601</v>
      </c>
      <c r="BV72" s="64">
        <f t="shared" si="222"/>
        <v>-14.77009751484041</v>
      </c>
      <c r="BW72" s="64">
        <f t="shared" si="223"/>
        <v>18.810776343057547</v>
      </c>
      <c r="BX72" s="64">
        <f t="shared" si="224"/>
        <v>-0.57024017174292219</v>
      </c>
      <c r="BY72" s="64">
        <f t="shared" si="225"/>
        <v>9.3988259901491116</v>
      </c>
      <c r="BZ72" s="64">
        <f t="shared" si="226"/>
        <v>-15.84734949545158</v>
      </c>
      <c r="CA72" s="64">
        <f t="shared" si="227"/>
        <v>18.803230543318637</v>
      </c>
      <c r="CB72" s="64">
        <f t="shared" si="228"/>
        <v>-0.10506149187317564</v>
      </c>
      <c r="CC72" s="64">
        <f t="shared" si="229"/>
        <v>9.8614204404850181</v>
      </c>
      <c r="CD72" s="64">
        <f t="shared" si="230"/>
        <v>-17.051759204211169</v>
      </c>
      <c r="CE72" s="64">
        <f t="shared" si="231"/>
        <v>19.136348180890852</v>
      </c>
      <c r="CF72" s="64">
        <f t="shared" si="232"/>
        <v>-0.58222501284317685</v>
      </c>
      <c r="CG72" s="64">
        <f t="shared" si="233"/>
        <v>9.0543721651260221</v>
      </c>
      <c r="CH72" s="64">
        <f t="shared" si="234"/>
        <v>-16.614053352638493</v>
      </c>
      <c r="CI72" s="64">
        <f t="shared" si="235"/>
        <v>18.010107391029674</v>
      </c>
      <c r="CJ72" s="64">
        <f t="shared" si="236"/>
        <v>-5.3530324929038685E-3</v>
      </c>
      <c r="CK72" s="64">
        <f t="shared" si="237"/>
        <v>9.8661670235546008</v>
      </c>
    </row>
    <row r="73" spans="1:89">
      <c r="A73" s="53" t="s">
        <v>7</v>
      </c>
      <c r="B73" s="138"/>
      <c r="C73" s="66">
        <f t="shared" si="151"/>
        <v>4.7568231211532215</v>
      </c>
      <c r="D73" s="66">
        <f t="shared" si="152"/>
        <v>2.5015677648742773</v>
      </c>
      <c r="E73" s="66">
        <f t="shared" si="153"/>
        <v>5.5786412323111447</v>
      </c>
      <c r="F73" s="66">
        <f t="shared" si="154"/>
        <v>0.64337063305029996</v>
      </c>
      <c r="G73" s="66">
        <f t="shared" si="155"/>
        <v>6.0990600401551323</v>
      </c>
      <c r="H73" s="66">
        <f t="shared" si="156"/>
        <v>2.2405947603525909</v>
      </c>
      <c r="I73" s="66">
        <f t="shared" si="157"/>
        <v>5.1179765097179493</v>
      </c>
      <c r="J73" s="66">
        <f t="shared" si="158"/>
        <v>-1.4719170741248342</v>
      </c>
      <c r="K73" s="66">
        <f t="shared" si="159"/>
        <v>2.8142021638713981</v>
      </c>
      <c r="L73" s="66">
        <f t="shared" si="160"/>
        <v>2.6103344680730909</v>
      </c>
      <c r="M73" s="66">
        <f t="shared" si="161"/>
        <v>5.4416967762465109</v>
      </c>
      <c r="N73" s="66">
        <f t="shared" si="162"/>
        <v>-0.49260236038282235</v>
      </c>
      <c r="O73" s="66">
        <f t="shared" si="163"/>
        <v>2.6397556902438404</v>
      </c>
      <c r="P73" s="66">
        <f t="shared" si="164"/>
        <v>2.714061527671161</v>
      </c>
      <c r="Q73" s="66">
        <f t="shared" si="165"/>
        <v>5.470261673570965</v>
      </c>
      <c r="R73" s="66">
        <f t="shared" si="166"/>
        <v>-3.0156620136343379</v>
      </c>
      <c r="S73" s="66">
        <f t="shared" si="167"/>
        <v>3.8286297890069756</v>
      </c>
      <c r="T73" s="66">
        <f t="shared" si="168"/>
        <v>2.0162541777542433</v>
      </c>
      <c r="U73" s="66">
        <f t="shared" si="169"/>
        <v>4.68165924930467</v>
      </c>
      <c r="V73" s="66">
        <f t="shared" si="170"/>
        <v>-1.0395011118755659</v>
      </c>
      <c r="W73" s="66">
        <f t="shared" si="171"/>
        <v>3.710896300401028</v>
      </c>
      <c r="X73" s="66">
        <f t="shared" si="172"/>
        <v>1.8814632670014275</v>
      </c>
      <c r="Y73" s="66">
        <f t="shared" si="173"/>
        <v>4.6559014785461406</v>
      </c>
      <c r="Z73" s="66">
        <f t="shared" si="174"/>
        <v>-0.5818460779020076</v>
      </c>
      <c r="AA73" s="66">
        <f t="shared" si="175"/>
        <v>2.0130303530137708</v>
      </c>
      <c r="AB73" s="66">
        <f t="shared" si="176"/>
        <v>1.7488324867078753</v>
      </c>
      <c r="AC73" s="66">
        <f t="shared" si="177"/>
        <v>4.3918507008466232</v>
      </c>
      <c r="AD73" s="66">
        <f t="shared" si="178"/>
        <v>0.16445592553181612</v>
      </c>
      <c r="AE73" s="66">
        <f t="shared" si="179"/>
        <v>3.6358358648374138</v>
      </c>
      <c r="AF73" s="66">
        <f t="shared" si="180"/>
        <v>3.0180039181731928</v>
      </c>
      <c r="AG73" s="66">
        <f t="shared" si="181"/>
        <v>2.8357643643551076</v>
      </c>
      <c r="AH73" s="66">
        <f t="shared" si="182"/>
        <v>1.1117482221091699</v>
      </c>
      <c r="AI73" s="66">
        <f t="shared" si="183"/>
        <v>4.1255078205771758</v>
      </c>
      <c r="AJ73" s="66">
        <f t="shared" si="184"/>
        <v>2.3428684279725385</v>
      </c>
      <c r="AK73" s="66">
        <f t="shared" si="185"/>
        <v>5.1520392322512043</v>
      </c>
      <c r="AL73" s="66">
        <f t="shared" si="186"/>
        <v>-0.61767368267601086</v>
      </c>
      <c r="AM73" s="66">
        <f t="shared" si="187"/>
        <v>2.3874244229257173</v>
      </c>
      <c r="AN73" s="66">
        <f t="shared" si="188"/>
        <v>2.6282652792963845</v>
      </c>
      <c r="AO73" s="66">
        <f t="shared" si="189"/>
        <v>9.1114396156757653</v>
      </c>
      <c r="AP73" s="66">
        <f t="shared" si="190"/>
        <v>-4.3929824966576092</v>
      </c>
      <c r="AQ73" s="66">
        <f t="shared" si="191"/>
        <v>4.819185518695539</v>
      </c>
      <c r="AR73" s="66">
        <f t="shared" si="192"/>
        <v>4.5634411572643581</v>
      </c>
      <c r="AS73" s="66">
        <f t="shared" si="193"/>
        <v>5.920459868776323</v>
      </c>
      <c r="AT73" s="66">
        <f t="shared" si="194"/>
        <v>-4.4932519051581057</v>
      </c>
      <c r="AU73" s="66">
        <f t="shared" si="195"/>
        <v>3.905697376683384</v>
      </c>
      <c r="AV73" s="66">
        <f t="shared" si="196"/>
        <v>4.3128362013619137</v>
      </c>
      <c r="AW73" s="66">
        <f t="shared" si="197"/>
        <v>7.0293528020819247</v>
      </c>
      <c r="AX73" s="66">
        <f t="shared" si="198"/>
        <v>-3.6525617422416592</v>
      </c>
      <c r="AY73" s="66">
        <f t="shared" si="199"/>
        <v>4.3618241683954224</v>
      </c>
      <c r="AZ73" s="66">
        <f t="shared" si="200"/>
        <v>4.9416903226057611</v>
      </c>
      <c r="BA73" s="66">
        <f t="shared" si="201"/>
        <v>6.9443968225065014</v>
      </c>
      <c r="BB73" s="66">
        <f t="shared" si="202"/>
        <v>-3.5878431109541253</v>
      </c>
      <c r="BC73" s="66">
        <f t="shared" si="203"/>
        <v>4.2444429320064136</v>
      </c>
      <c r="BD73" s="66">
        <f t="shared" si="204"/>
        <v>5.423103199169149</v>
      </c>
      <c r="BE73" s="66">
        <f t="shared" si="205"/>
        <v>4.6015446288865194</v>
      </c>
      <c r="BF73" s="66">
        <f t="shared" si="206"/>
        <v>-4.2168568482831708</v>
      </c>
      <c r="BG73" s="66">
        <f t="shared" si="207"/>
        <v>2.1453140857327972</v>
      </c>
      <c r="BH73" s="66">
        <f t="shared" si="208"/>
        <v>6.6378557287214299</v>
      </c>
      <c r="BI73" s="66">
        <f t="shared" si="209"/>
        <v>6.0712582029675266</v>
      </c>
      <c r="BJ73" s="66">
        <f t="shared" si="210"/>
        <v>-1.7243748129047023</v>
      </c>
      <c r="BK73" s="66">
        <f t="shared" si="211"/>
        <v>1.8618636313677366</v>
      </c>
      <c r="BL73" s="66">
        <f t="shared" si="212"/>
        <v>4.8741313413849303</v>
      </c>
      <c r="BM73" s="66">
        <f t="shared" si="213"/>
        <v>5.4689934795216084</v>
      </c>
      <c r="BN73" s="66">
        <f t="shared" si="214"/>
        <v>-2.6587731225771778</v>
      </c>
      <c r="BO73" s="66">
        <f t="shared" si="215"/>
        <v>4.5546202894125978</v>
      </c>
      <c r="BP73" s="66">
        <f t="shared" si="216"/>
        <v>3.6299172000165165</v>
      </c>
      <c r="BQ73" s="66">
        <f t="shared" si="217"/>
        <v>3.665579765484797</v>
      </c>
      <c r="BR73" s="66">
        <f t="shared" si="218"/>
        <v>-2.8780766222253158</v>
      </c>
      <c r="BS73" s="66">
        <f t="shared" si="219"/>
        <v>3.4306367648499823</v>
      </c>
      <c r="BT73" s="66">
        <f t="shared" si="220"/>
        <v>2.9643681457338782</v>
      </c>
      <c r="BU73" s="66">
        <f t="shared" si="221"/>
        <v>4.2499331985877236</v>
      </c>
      <c r="BV73" s="66">
        <f t="shared" si="222"/>
        <v>-1.4111195915628472</v>
      </c>
      <c r="BW73" s="66">
        <f t="shared" si="223"/>
        <v>4.3640036939276952</v>
      </c>
      <c r="BX73" s="66">
        <f t="shared" si="224"/>
        <v>2.5923724411562707</v>
      </c>
      <c r="BY73" s="66">
        <f t="shared" si="225"/>
        <v>5.0899240072687428</v>
      </c>
      <c r="BZ73" s="66">
        <f t="shared" si="226"/>
        <v>-2.4387718269998295</v>
      </c>
      <c r="CA73" s="66">
        <f t="shared" si="227"/>
        <v>4.4689797677309109</v>
      </c>
      <c r="CB73" s="66">
        <f t="shared" si="228"/>
        <v>1.9942961751683708</v>
      </c>
      <c r="CC73" s="66">
        <f t="shared" si="229"/>
        <v>5.0463250059194706</v>
      </c>
      <c r="CD73" s="66">
        <f t="shared" si="230"/>
        <v>-3.9127395116834753</v>
      </c>
      <c r="CE73" s="66">
        <f t="shared" si="231"/>
        <v>4.1433416731199406</v>
      </c>
      <c r="CF73" s="66">
        <f t="shared" si="232"/>
        <v>2.1197328196514698</v>
      </c>
      <c r="CG73" s="66">
        <f t="shared" si="233"/>
        <v>5.152510287624132</v>
      </c>
      <c r="CH73" s="66">
        <f t="shared" si="234"/>
        <v>-3.0050293639937964</v>
      </c>
      <c r="CI73" s="66">
        <f t="shared" si="235"/>
        <v>3.5133086918015741</v>
      </c>
      <c r="CJ73" s="66">
        <f t="shared" si="236"/>
        <v>2.229031519222084</v>
      </c>
      <c r="CK73" s="66">
        <f t="shared" si="237"/>
        <v>4.0782980549582497</v>
      </c>
    </row>
    <row r="74" spans="1:89">
      <c r="A74" s="60" t="s">
        <v>8</v>
      </c>
      <c r="B74" s="136"/>
      <c r="C74" s="63">
        <f t="shared" si="151"/>
        <v>5.4396726737943633</v>
      </c>
      <c r="D74" s="63">
        <f t="shared" si="152"/>
        <v>3.8311627482299113</v>
      </c>
      <c r="E74" s="63">
        <f t="shared" si="153"/>
        <v>15.972499800143902</v>
      </c>
      <c r="F74" s="63">
        <f t="shared" si="154"/>
        <v>-11.094482265393037</v>
      </c>
      <c r="G74" s="63">
        <f t="shared" si="155"/>
        <v>-0.21787325128047913</v>
      </c>
      <c r="H74" s="63">
        <f t="shared" si="156"/>
        <v>3.0453936027580668</v>
      </c>
      <c r="I74" s="63">
        <f t="shared" si="157"/>
        <v>13.737652681890623</v>
      </c>
      <c r="J74" s="63">
        <f t="shared" si="158"/>
        <v>-8.6159475883336487</v>
      </c>
      <c r="K74" s="63">
        <f t="shared" si="159"/>
        <v>2.3437360073075215</v>
      </c>
      <c r="L74" s="63">
        <f t="shared" si="160"/>
        <v>4.0001100030250969</v>
      </c>
      <c r="M74" s="63">
        <f t="shared" si="161"/>
        <v>15.019627922853712</v>
      </c>
      <c r="N74" s="63">
        <f t="shared" si="162"/>
        <v>-13.375876269006479</v>
      </c>
      <c r="O74" s="63">
        <f t="shared" si="163"/>
        <v>0.39404132628544314</v>
      </c>
      <c r="P74" s="63">
        <f t="shared" si="164"/>
        <v>8.8742102240092056</v>
      </c>
      <c r="Q74" s="63">
        <f t="shared" si="165"/>
        <v>21.621383979600793</v>
      </c>
      <c r="R74" s="63">
        <f t="shared" si="166"/>
        <v>-14.025177978276762</v>
      </c>
      <c r="S74" s="63">
        <f t="shared" si="167"/>
        <v>9.7358490566037581</v>
      </c>
      <c r="T74" s="63">
        <f t="shared" si="168"/>
        <v>4.0730551734678242</v>
      </c>
      <c r="U74" s="63">
        <f t="shared" si="169"/>
        <v>16.234672149203327</v>
      </c>
      <c r="V74" s="63">
        <f t="shared" si="170"/>
        <v>-12.429815016278178</v>
      </c>
      <c r="W74" s="63">
        <f t="shared" si="171"/>
        <v>8.1605467392563398</v>
      </c>
      <c r="X74" s="63">
        <f t="shared" si="172"/>
        <v>2.014725568942429</v>
      </c>
      <c r="Y74" s="63">
        <f t="shared" si="173"/>
        <v>14.959648317039559</v>
      </c>
      <c r="Z74" s="63">
        <f t="shared" si="174"/>
        <v>-12.232311621167991</v>
      </c>
      <c r="AA74" s="63">
        <f t="shared" si="175"/>
        <v>3.0275402955292283</v>
      </c>
      <c r="AB74" s="63">
        <f t="shared" si="176"/>
        <v>1.5026797789391044</v>
      </c>
      <c r="AC74" s="63">
        <f t="shared" si="177"/>
        <v>13.883177339496342</v>
      </c>
      <c r="AD74" s="63">
        <f t="shared" si="178"/>
        <v>-11.873407813857954</v>
      </c>
      <c r="AE74" s="63">
        <f t="shared" si="179"/>
        <v>4.8395993296318194</v>
      </c>
      <c r="AF74" s="63">
        <f t="shared" si="180"/>
        <v>3.4546314853305149</v>
      </c>
      <c r="AG74" s="63">
        <f t="shared" si="181"/>
        <v>16.468818695133677</v>
      </c>
      <c r="AH74" s="63">
        <f t="shared" si="182"/>
        <v>-12.252621573490549</v>
      </c>
      <c r="AI74" s="63">
        <f t="shared" si="183"/>
        <v>5.6680124418676581</v>
      </c>
      <c r="AJ74" s="63">
        <f t="shared" si="184"/>
        <v>3.7278206643184335</v>
      </c>
      <c r="AK74" s="63">
        <f t="shared" si="185"/>
        <v>16.53785160312934</v>
      </c>
      <c r="AL74" s="63">
        <f t="shared" si="186"/>
        <v>-14.063299933983545</v>
      </c>
      <c r="AM74" s="63">
        <f t="shared" si="187"/>
        <v>7.6016650963066592</v>
      </c>
      <c r="AN74" s="63">
        <f t="shared" si="188"/>
        <v>3.4320623789341038</v>
      </c>
      <c r="AO74" s="63">
        <f t="shared" si="189"/>
        <v>20.401227513694067</v>
      </c>
      <c r="AP74" s="63">
        <f t="shared" si="190"/>
        <v>-18.420708289848946</v>
      </c>
      <c r="AQ74" s="63">
        <f t="shared" si="191"/>
        <v>5.9370079603528314</v>
      </c>
      <c r="AR74" s="63">
        <f t="shared" si="192"/>
        <v>7.711705992066749</v>
      </c>
      <c r="AS74" s="63">
        <f t="shared" si="193"/>
        <v>15.893806747784357</v>
      </c>
      <c r="AT74" s="63">
        <f t="shared" si="194"/>
        <v>-12.784523724135902</v>
      </c>
      <c r="AU74" s="63">
        <f t="shared" si="195"/>
        <v>5.996806320772671</v>
      </c>
      <c r="AV74" s="63">
        <f t="shared" si="196"/>
        <v>4.026119437790725</v>
      </c>
      <c r="AW74" s="63">
        <f t="shared" si="197"/>
        <v>17.433194325873579</v>
      </c>
      <c r="AX74" s="63">
        <f t="shared" si="198"/>
        <v>-16.660381500646171</v>
      </c>
      <c r="AY74" s="63">
        <f t="shared" si="199"/>
        <v>6.9136151523012046</v>
      </c>
      <c r="AZ74" s="63">
        <f t="shared" si="200"/>
        <v>5.7226267057125266</v>
      </c>
      <c r="BA74" s="63">
        <f t="shared" si="201"/>
        <v>16.227600902975492</v>
      </c>
      <c r="BB74" s="63">
        <f t="shared" si="202"/>
        <v>-15.395757420729646</v>
      </c>
      <c r="BC74" s="63">
        <f t="shared" si="203"/>
        <v>9.1154842789565986</v>
      </c>
      <c r="BD74" s="63">
        <f t="shared" si="204"/>
        <v>3.0869597597778551</v>
      </c>
      <c r="BE74" s="63">
        <f t="shared" si="205"/>
        <v>14.805393500689842</v>
      </c>
      <c r="BF74" s="63">
        <f t="shared" si="206"/>
        <v>-16.108093667014124</v>
      </c>
      <c r="BG74" s="63">
        <f t="shared" si="207"/>
        <v>6.4579637603801308</v>
      </c>
      <c r="BH74" s="63">
        <f t="shared" si="208"/>
        <v>6.809922956155674</v>
      </c>
      <c r="BI74" s="63">
        <f t="shared" si="209"/>
        <v>11.692755547835475</v>
      </c>
      <c r="BJ74" s="63">
        <f t="shared" si="210"/>
        <v>-14.22899366118004</v>
      </c>
      <c r="BK74" s="63">
        <f t="shared" si="211"/>
        <v>7.9104340644213931</v>
      </c>
      <c r="BL74" s="63">
        <f t="shared" si="212"/>
        <v>5.6722510417552607</v>
      </c>
      <c r="BM74" s="63">
        <f t="shared" si="213"/>
        <v>14.80497880787596</v>
      </c>
      <c r="BN74" s="63">
        <f t="shared" si="214"/>
        <v>-13.419901200081044</v>
      </c>
      <c r="BO74" s="63">
        <f t="shared" si="215"/>
        <v>5.761272054018745</v>
      </c>
      <c r="BP74" s="63">
        <f t="shared" si="216"/>
        <v>5.2105859334774838</v>
      </c>
      <c r="BQ74" s="63">
        <f t="shared" si="217"/>
        <v>14.326612508564182</v>
      </c>
      <c r="BR74" s="63">
        <f t="shared" si="218"/>
        <v>-13.912751211146285</v>
      </c>
      <c r="BS74" s="63">
        <f t="shared" si="219"/>
        <v>5.5462967501593212</v>
      </c>
      <c r="BT74" s="63">
        <f t="shared" si="220"/>
        <v>4.2981539533263655</v>
      </c>
      <c r="BU74" s="63">
        <f t="shared" si="221"/>
        <v>12.601300204826787</v>
      </c>
      <c r="BV74" s="63">
        <f t="shared" si="222"/>
        <v>-9.8081111606124409</v>
      </c>
      <c r="BW74" s="63">
        <f t="shared" si="223"/>
        <v>4.3722687045699011</v>
      </c>
      <c r="BX74" s="63">
        <f t="shared" si="224"/>
        <v>3.3580205352634258</v>
      </c>
      <c r="BY74" s="63">
        <f t="shared" si="225"/>
        <v>13.113752951714044</v>
      </c>
      <c r="BZ74" s="63">
        <f t="shared" si="226"/>
        <v>-10.925318572812698</v>
      </c>
      <c r="CA74" s="63">
        <f t="shared" si="227"/>
        <v>3.8232795242140982</v>
      </c>
      <c r="CB74" s="63">
        <f t="shared" si="228"/>
        <v>5.3366845920037402</v>
      </c>
      <c r="CC74" s="63">
        <f t="shared" si="229"/>
        <v>12.154338456985357</v>
      </c>
      <c r="CD74" s="63">
        <f t="shared" si="230"/>
        <v>-12.279224802648772</v>
      </c>
      <c r="CE74" s="63">
        <f t="shared" si="231"/>
        <v>3.2004068792736451</v>
      </c>
      <c r="CF74" s="63">
        <f t="shared" si="232"/>
        <v>5.3572080458511229</v>
      </c>
      <c r="CG74" s="63">
        <f t="shared" si="233"/>
        <v>12.316141438991025</v>
      </c>
      <c r="CH74" s="63">
        <f t="shared" si="234"/>
        <v>-12.086127897035793</v>
      </c>
      <c r="CI74" s="63">
        <f t="shared" si="235"/>
        <v>3.0389696980330809</v>
      </c>
      <c r="CJ74" s="63">
        <f t="shared" si="236"/>
        <v>5.8135376756066472</v>
      </c>
      <c r="CK74" s="63">
        <f t="shared" si="237"/>
        <v>12.983794396433805</v>
      </c>
    </row>
    <row r="75" spans="1:89">
      <c r="A75" s="60" t="s">
        <v>9</v>
      </c>
      <c r="B75" s="136"/>
      <c r="C75" s="63">
        <f t="shared" si="151"/>
        <v>9.4926674593737861</v>
      </c>
      <c r="D75" s="63">
        <f t="shared" si="152"/>
        <v>2.7730316742081391</v>
      </c>
      <c r="E75" s="63">
        <f t="shared" si="153"/>
        <v>6.124993615945872</v>
      </c>
      <c r="F75" s="63">
        <f t="shared" si="154"/>
        <v>-4.0186232306692933</v>
      </c>
      <c r="G75" s="63">
        <f t="shared" si="155"/>
        <v>6.9158432708688249</v>
      </c>
      <c r="H75" s="63">
        <f t="shared" si="156"/>
        <v>1.7852248898973362</v>
      </c>
      <c r="I75" s="63">
        <f t="shared" si="157"/>
        <v>5.8328115216030048</v>
      </c>
      <c r="J75" s="63">
        <f t="shared" si="158"/>
        <v>-4.1415717417879705</v>
      </c>
      <c r="K75" s="63">
        <f t="shared" si="159"/>
        <v>2.3642449432311805</v>
      </c>
      <c r="L75" s="63">
        <f t="shared" si="160"/>
        <v>2.1167623897211252</v>
      </c>
      <c r="M75" s="63">
        <f t="shared" si="161"/>
        <v>5.5576493781346725</v>
      </c>
      <c r="N75" s="63">
        <f t="shared" si="162"/>
        <v>-4.8024141408267171</v>
      </c>
      <c r="O75" s="63">
        <f t="shared" si="163"/>
        <v>6.127766801248451</v>
      </c>
      <c r="P75" s="63">
        <f t="shared" si="164"/>
        <v>0.73118743760623772</v>
      </c>
      <c r="Q75" s="63">
        <f t="shared" si="165"/>
        <v>5.2391921572828934</v>
      </c>
      <c r="R75" s="63">
        <f t="shared" si="166"/>
        <v>-8.4701558207391958</v>
      </c>
      <c r="S75" s="63">
        <f t="shared" si="167"/>
        <v>5.294841975646464</v>
      </c>
      <c r="T75" s="63">
        <f t="shared" si="168"/>
        <v>2.0530145530145441</v>
      </c>
      <c r="U75" s="63">
        <f t="shared" si="169"/>
        <v>4.8255665902724685</v>
      </c>
      <c r="V75" s="63">
        <f t="shared" si="170"/>
        <v>-5.685141891029474</v>
      </c>
      <c r="W75" s="63">
        <f t="shared" si="171"/>
        <v>5.8176299481472222</v>
      </c>
      <c r="X75" s="63">
        <f t="shared" si="172"/>
        <v>1.3983506633201761</v>
      </c>
      <c r="Y75" s="63">
        <f t="shared" si="173"/>
        <v>4.5261669024045306</v>
      </c>
      <c r="Z75" s="63">
        <f t="shared" si="174"/>
        <v>-3.9785813695058798</v>
      </c>
      <c r="AA75" s="63">
        <f t="shared" si="175"/>
        <v>4.4312630844382426</v>
      </c>
      <c r="AB75" s="63">
        <f t="shared" si="176"/>
        <v>0.75732264171957608</v>
      </c>
      <c r="AC75" s="63">
        <f t="shared" si="177"/>
        <v>6.2230573670830012</v>
      </c>
      <c r="AD75" s="63">
        <f t="shared" si="178"/>
        <v>-8.3945129297547751</v>
      </c>
      <c r="AE75" s="63">
        <f t="shared" si="179"/>
        <v>5.8011745363974914</v>
      </c>
      <c r="AF75" s="63">
        <f t="shared" si="180"/>
        <v>1.6405167466196457</v>
      </c>
      <c r="AG75" s="63">
        <f t="shared" si="181"/>
        <v>7.8070615809686643</v>
      </c>
      <c r="AH75" s="63">
        <f t="shared" si="182"/>
        <v>-3.6264711584896316</v>
      </c>
      <c r="AI75" s="63">
        <f t="shared" si="183"/>
        <v>6.7476476082518664</v>
      </c>
      <c r="AJ75" s="63">
        <f t="shared" si="184"/>
        <v>0.64550525082694998</v>
      </c>
      <c r="AK75" s="63">
        <f t="shared" si="185"/>
        <v>7.6707286053212185</v>
      </c>
      <c r="AL75" s="63">
        <f t="shared" si="186"/>
        <v>-10.458441310933368</v>
      </c>
      <c r="AM75" s="63">
        <f t="shared" si="187"/>
        <v>5.994181099123538</v>
      </c>
      <c r="AN75" s="63">
        <f t="shared" si="188"/>
        <v>9.9387500459713412</v>
      </c>
      <c r="AO75" s="63">
        <f t="shared" si="189"/>
        <v>15.497038295202287</v>
      </c>
      <c r="AP75" s="63">
        <f t="shared" si="190"/>
        <v>-18.023093050864507</v>
      </c>
      <c r="AQ75" s="63">
        <f t="shared" si="191"/>
        <v>13.308803822014717</v>
      </c>
      <c r="AR75" s="63">
        <f t="shared" si="192"/>
        <v>4.6179848194643647</v>
      </c>
      <c r="AS75" s="63">
        <f t="shared" si="193"/>
        <v>4.2880541711275404</v>
      </c>
      <c r="AT75" s="63">
        <f t="shared" si="194"/>
        <v>-7.6502037360498001</v>
      </c>
      <c r="AU75" s="63">
        <f t="shared" si="195"/>
        <v>7.2593479031679884</v>
      </c>
      <c r="AV75" s="63">
        <f t="shared" si="196"/>
        <v>3.8483649415633163</v>
      </c>
      <c r="AW75" s="63">
        <f t="shared" si="197"/>
        <v>7.4289909880632123</v>
      </c>
      <c r="AX75" s="63">
        <f t="shared" si="198"/>
        <v>-7.5804168554456615</v>
      </c>
      <c r="AY75" s="63">
        <f t="shared" si="199"/>
        <v>5.5245344288275664</v>
      </c>
      <c r="AZ75" s="63">
        <f t="shared" si="200"/>
        <v>5.1637682986093063</v>
      </c>
      <c r="BA75" s="63">
        <f t="shared" si="201"/>
        <v>7.1619386292044336</v>
      </c>
      <c r="BB75" s="63">
        <f t="shared" si="202"/>
        <v>-9.0586677341886421</v>
      </c>
      <c r="BC75" s="63">
        <f t="shared" si="203"/>
        <v>4.9602607720623055</v>
      </c>
      <c r="BD75" s="63">
        <f t="shared" si="204"/>
        <v>6.1500743372176432</v>
      </c>
      <c r="BE75" s="63">
        <f t="shared" si="205"/>
        <v>4.2600736771897916</v>
      </c>
      <c r="BF75" s="63">
        <f t="shared" si="206"/>
        <v>-11.057286202640181</v>
      </c>
      <c r="BG75" s="63">
        <f t="shared" si="207"/>
        <v>5.930213959511339</v>
      </c>
      <c r="BH75" s="63">
        <f t="shared" si="208"/>
        <v>7.4641981291730355</v>
      </c>
      <c r="BI75" s="63">
        <f t="shared" si="209"/>
        <v>5.6392698170046343</v>
      </c>
      <c r="BJ75" s="63">
        <f t="shared" si="210"/>
        <v>-7.9401904236653724</v>
      </c>
      <c r="BK75" s="63">
        <f t="shared" si="211"/>
        <v>4.298576822538493</v>
      </c>
      <c r="BL75" s="63">
        <f t="shared" si="212"/>
        <v>5.8145363408521247</v>
      </c>
      <c r="BM75" s="63">
        <f t="shared" si="213"/>
        <v>7.8635717669350997</v>
      </c>
      <c r="BN75" s="63">
        <f t="shared" si="214"/>
        <v>-9.5160529967880336</v>
      </c>
      <c r="BO75" s="63">
        <f t="shared" si="215"/>
        <v>9.5826395230166188</v>
      </c>
      <c r="BP75" s="63">
        <f t="shared" si="216"/>
        <v>2.5930101465614279</v>
      </c>
      <c r="BQ75" s="63">
        <f t="shared" si="217"/>
        <v>8.6622073578595291</v>
      </c>
      <c r="BR75" s="63">
        <f t="shared" si="218"/>
        <v>-11.700006278919226</v>
      </c>
      <c r="BS75" s="63">
        <f t="shared" si="219"/>
        <v>9.2519978160520093</v>
      </c>
      <c r="BT75" s="63">
        <f t="shared" si="220"/>
        <v>3.0984507746126897</v>
      </c>
      <c r="BU75" s="63">
        <f t="shared" si="221"/>
        <v>8.9719296699422788</v>
      </c>
      <c r="BV75" s="63">
        <f t="shared" si="222"/>
        <v>-6.5687338897729877</v>
      </c>
      <c r="BW75" s="63">
        <f t="shared" si="223"/>
        <v>8.7275092130934464</v>
      </c>
      <c r="BX75" s="63">
        <f t="shared" si="224"/>
        <v>1.5710981736980538</v>
      </c>
      <c r="BY75" s="63">
        <f t="shared" si="225"/>
        <v>9.3867776381909547</v>
      </c>
      <c r="BZ75" s="63">
        <f t="shared" si="226"/>
        <v>-10.11843756973232</v>
      </c>
      <c r="CA75" s="63">
        <f t="shared" si="227"/>
        <v>9.4948849104859381</v>
      </c>
      <c r="CB75" s="63">
        <f t="shared" si="228"/>
        <v>1.3576642335766367</v>
      </c>
      <c r="CC75" s="63">
        <f t="shared" si="229"/>
        <v>10.078496327236087</v>
      </c>
      <c r="CD75" s="63">
        <f t="shared" si="230"/>
        <v>-11.840945250998006</v>
      </c>
      <c r="CE75" s="63">
        <f t="shared" si="231"/>
        <v>10.027472527472533</v>
      </c>
      <c r="CF75" s="63">
        <f t="shared" si="232"/>
        <v>0.75918615244458065</v>
      </c>
      <c r="CG75" s="63">
        <f t="shared" si="233"/>
        <v>10.444712343446531</v>
      </c>
      <c r="CH75" s="63">
        <f t="shared" si="234"/>
        <v>-11.837783641958641</v>
      </c>
      <c r="CI75" s="63">
        <f t="shared" si="235"/>
        <v>9.2356906989543042</v>
      </c>
      <c r="CJ75" s="63">
        <f t="shared" si="236"/>
        <v>2.3490883899612749</v>
      </c>
      <c r="CK75" s="63">
        <f t="shared" si="237"/>
        <v>8.4699873857797563</v>
      </c>
    </row>
    <row r="76" spans="1:89">
      <c r="A76" s="60" t="s">
        <v>10</v>
      </c>
      <c r="B76" s="136"/>
      <c r="C76" s="63">
        <f t="shared" si="151"/>
        <v>8.1562716300981588</v>
      </c>
      <c r="D76" s="63">
        <f t="shared" si="152"/>
        <v>2.9789053591790093</v>
      </c>
      <c r="E76" s="63">
        <f t="shared" si="153"/>
        <v>5.9930795847750895</v>
      </c>
      <c r="F76" s="63">
        <f t="shared" si="154"/>
        <v>-4.8269844857710966</v>
      </c>
      <c r="G76" s="63">
        <f t="shared" si="155"/>
        <v>8.8774065879701549</v>
      </c>
      <c r="H76" s="63">
        <f t="shared" si="156"/>
        <v>2.9282207272589336</v>
      </c>
      <c r="I76" s="63">
        <f t="shared" si="157"/>
        <v>5.9838869881911556</v>
      </c>
      <c r="J76" s="63">
        <f t="shared" si="158"/>
        <v>-2.0816748163542464</v>
      </c>
      <c r="K76" s="63">
        <f t="shared" si="159"/>
        <v>8.8976128069206304</v>
      </c>
      <c r="L76" s="63">
        <f t="shared" si="160"/>
        <v>0.96061479346781042</v>
      </c>
      <c r="M76" s="63">
        <f t="shared" si="161"/>
        <v>6.7352655042281855</v>
      </c>
      <c r="N76" s="63">
        <f t="shared" si="162"/>
        <v>3.9327607337523531</v>
      </c>
      <c r="O76" s="63">
        <f t="shared" si="163"/>
        <v>6.0041387752722759</v>
      </c>
      <c r="P76" s="63">
        <f t="shared" si="164"/>
        <v>2.5479108047915457</v>
      </c>
      <c r="Q76" s="63">
        <f t="shared" si="165"/>
        <v>1.7343081089293806</v>
      </c>
      <c r="R76" s="63">
        <f t="shared" si="166"/>
        <v>4.230112383924701</v>
      </c>
      <c r="S76" s="63">
        <f t="shared" si="167"/>
        <v>4.0171587610965798</v>
      </c>
      <c r="T76" s="63">
        <f t="shared" si="168"/>
        <v>1.7180151017749823</v>
      </c>
      <c r="U76" s="63">
        <f t="shared" si="169"/>
        <v>2.0509949288233211</v>
      </c>
      <c r="V76" s="63">
        <f t="shared" si="170"/>
        <v>-4.1032835142220329E-2</v>
      </c>
      <c r="W76" s="63">
        <f t="shared" si="171"/>
        <v>4.7443372176310685</v>
      </c>
      <c r="X76" s="63">
        <f t="shared" si="172"/>
        <v>2.9485510922874347</v>
      </c>
      <c r="Y76" s="63">
        <f t="shared" si="173"/>
        <v>3.5709132984308196</v>
      </c>
      <c r="Z76" s="63">
        <f t="shared" si="174"/>
        <v>-1.9058370151531649</v>
      </c>
      <c r="AA76" s="63">
        <f t="shared" si="175"/>
        <v>5.3380177162271583</v>
      </c>
      <c r="AB76" s="63">
        <f t="shared" si="176"/>
        <v>6.3728500235923731</v>
      </c>
      <c r="AC76" s="63">
        <f t="shared" si="177"/>
        <v>2.4241890253721103</v>
      </c>
      <c r="AD76" s="63">
        <f t="shared" si="178"/>
        <v>0.9424167317123413</v>
      </c>
      <c r="AE76" s="63">
        <f t="shared" si="179"/>
        <v>8.0054144808314813</v>
      </c>
      <c r="AF76" s="63">
        <f t="shared" si="180"/>
        <v>2.9525987731751</v>
      </c>
      <c r="AG76" s="63">
        <f t="shared" si="181"/>
        <v>0.92476489028210618</v>
      </c>
      <c r="AH76" s="63">
        <f t="shared" si="182"/>
        <v>1.1651208437308274</v>
      </c>
      <c r="AI76" s="63">
        <f t="shared" si="183"/>
        <v>6.4583507437201568</v>
      </c>
      <c r="AJ76" s="63">
        <f t="shared" si="184"/>
        <v>6.3188662267110338</v>
      </c>
      <c r="AK76" s="63">
        <f t="shared" si="185"/>
        <v>2.4885431123082595</v>
      </c>
      <c r="AL76" s="63">
        <f t="shared" si="186"/>
        <v>0.53407733318645112</v>
      </c>
      <c r="AM76" s="63">
        <f t="shared" si="187"/>
        <v>4.820323333820677</v>
      </c>
      <c r="AN76" s="63">
        <f t="shared" si="188"/>
        <v>7.7560008622475225</v>
      </c>
      <c r="AO76" s="63">
        <f t="shared" si="189"/>
        <v>3.0985208342322439</v>
      </c>
      <c r="AP76" s="63">
        <f t="shared" si="190"/>
        <v>1.4194719259977111</v>
      </c>
      <c r="AQ76" s="63">
        <f t="shared" si="191"/>
        <v>8.8820826952526986</v>
      </c>
      <c r="AR76" s="63">
        <f t="shared" si="192"/>
        <v>7.8293483356774329</v>
      </c>
      <c r="AS76" s="63">
        <f t="shared" si="193"/>
        <v>3.8394983277591881</v>
      </c>
      <c r="AT76" s="63">
        <f t="shared" si="194"/>
        <v>-5.4537586160405045</v>
      </c>
      <c r="AU76" s="63">
        <f t="shared" si="195"/>
        <v>7.6030776105903444</v>
      </c>
      <c r="AV76" s="63">
        <f t="shared" si="196"/>
        <v>4.9272077125350346</v>
      </c>
      <c r="AW76" s="63">
        <f t="shared" si="197"/>
        <v>2.583282080087784</v>
      </c>
      <c r="AX76" s="63">
        <f t="shared" si="198"/>
        <v>0.72644033799179808</v>
      </c>
      <c r="AY76" s="63">
        <f t="shared" si="199"/>
        <v>7.1290247618063933</v>
      </c>
      <c r="AZ76" s="63">
        <f t="shared" si="200"/>
        <v>5.1985752925738442</v>
      </c>
      <c r="BA76" s="63">
        <f t="shared" si="201"/>
        <v>5.1445183823716745</v>
      </c>
      <c r="BB76" s="63">
        <f t="shared" si="202"/>
        <v>-1.1257921639725499</v>
      </c>
      <c r="BC76" s="63">
        <f t="shared" si="203"/>
        <v>2.8522840437880799</v>
      </c>
      <c r="BD76" s="63">
        <f t="shared" si="204"/>
        <v>8.0618754910393449</v>
      </c>
      <c r="BE76" s="63">
        <f t="shared" si="205"/>
        <v>-3.875865413751022</v>
      </c>
      <c r="BF76" s="63">
        <f t="shared" si="206"/>
        <v>-4.0229772620293049</v>
      </c>
      <c r="BG76" s="63">
        <f t="shared" si="207"/>
        <v>2.3765185071748904</v>
      </c>
      <c r="BH76" s="63">
        <f t="shared" si="208"/>
        <v>8.4366564584195274</v>
      </c>
      <c r="BI76" s="63">
        <f t="shared" si="209"/>
        <v>-2.548530528142297</v>
      </c>
      <c r="BJ76" s="63">
        <f t="shared" si="210"/>
        <v>4.0879860806933426</v>
      </c>
      <c r="BK76" s="63">
        <f t="shared" si="211"/>
        <v>3.209459459459453</v>
      </c>
      <c r="BL76" s="63">
        <f t="shared" si="212"/>
        <v>5.0695063083967113</v>
      </c>
      <c r="BM76" s="63">
        <f t="shared" si="213"/>
        <v>-0.33717170123827755</v>
      </c>
      <c r="BN76" s="63">
        <f t="shared" si="214"/>
        <v>3.1378735805084559</v>
      </c>
      <c r="BO76" s="63">
        <f t="shared" si="215"/>
        <v>3.0623384085032996</v>
      </c>
      <c r="BP76" s="63">
        <f t="shared" si="216"/>
        <v>4.7348273683428204</v>
      </c>
      <c r="BQ76" s="63">
        <f t="shared" si="217"/>
        <v>-0.89244526453995421</v>
      </c>
      <c r="BR76" s="63">
        <f t="shared" si="218"/>
        <v>4.046420862884383</v>
      </c>
      <c r="BS76" s="63">
        <f t="shared" si="219"/>
        <v>2.3213089985062623</v>
      </c>
      <c r="BT76" s="63">
        <f t="shared" si="220"/>
        <v>-0.39600637637385649</v>
      </c>
      <c r="BU76" s="63">
        <f t="shared" si="221"/>
        <v>-0.60984854866153415</v>
      </c>
      <c r="BV76" s="63">
        <f t="shared" si="222"/>
        <v>5.6082689174675044</v>
      </c>
      <c r="BW76" s="63">
        <f t="shared" si="223"/>
        <v>4.1540166738952378</v>
      </c>
      <c r="BX76" s="63">
        <f t="shared" si="224"/>
        <v>1.0564629312604994</v>
      </c>
      <c r="BY76" s="63">
        <f t="shared" si="225"/>
        <v>1.4742689701483502</v>
      </c>
      <c r="BZ76" s="63">
        <f t="shared" si="226"/>
        <v>2.2697530365911458</v>
      </c>
      <c r="CA76" s="63">
        <f t="shared" si="227"/>
        <v>4.4981527546769779</v>
      </c>
      <c r="CB76" s="63">
        <f t="shared" si="228"/>
        <v>1.2423410099302896</v>
      </c>
      <c r="CC76" s="63">
        <f t="shared" si="229"/>
        <v>3.5199020548993389</v>
      </c>
      <c r="CD76" s="63">
        <f t="shared" si="230"/>
        <v>1.6403537176480676</v>
      </c>
      <c r="CE76" s="63">
        <f t="shared" si="231"/>
        <v>2.7097115639057896</v>
      </c>
      <c r="CF76" s="63">
        <f t="shared" si="232"/>
        <v>0.11078476838255061</v>
      </c>
      <c r="CG76" s="63">
        <f t="shared" si="233"/>
        <v>3.074092184162442</v>
      </c>
      <c r="CH76" s="63">
        <f t="shared" si="234"/>
        <v>3.0931165216658667</v>
      </c>
      <c r="CI76" s="63">
        <f t="shared" si="235"/>
        <v>1.9019370460048475</v>
      </c>
      <c r="CJ76" s="63">
        <f t="shared" si="236"/>
        <v>0.97301921089211707</v>
      </c>
      <c r="CK76" s="63">
        <f t="shared" si="237"/>
        <v>1.3072126132486199</v>
      </c>
    </row>
    <row r="77" spans="1:89">
      <c r="A77" s="60" t="s">
        <v>11</v>
      </c>
      <c r="B77" s="136"/>
      <c r="C77" s="63">
        <f t="shared" si="151"/>
        <v>3.7648285202267289</v>
      </c>
      <c r="D77" s="63">
        <f t="shared" si="152"/>
        <v>4.2882473658482034</v>
      </c>
      <c r="E77" s="63">
        <f t="shared" si="153"/>
        <v>1.3260651788462117</v>
      </c>
      <c r="F77" s="63">
        <f t="shared" si="154"/>
        <v>1.8941366371881734</v>
      </c>
      <c r="G77" s="63">
        <f t="shared" si="155"/>
        <v>4.1314551121598919</v>
      </c>
      <c r="H77" s="63">
        <f t="shared" si="156"/>
        <v>4.1392906736877304</v>
      </c>
      <c r="I77" s="63">
        <f t="shared" si="157"/>
        <v>1.5566339280052397</v>
      </c>
      <c r="J77" s="63">
        <f t="shared" si="158"/>
        <v>4.9798926951136115</v>
      </c>
      <c r="K77" s="63">
        <f t="shared" si="159"/>
        <v>3.5764133965803939</v>
      </c>
      <c r="L77" s="63">
        <f t="shared" si="160"/>
        <v>3.6936974313601163</v>
      </c>
      <c r="M77" s="63">
        <f t="shared" si="161"/>
        <v>1.345376408917289</v>
      </c>
      <c r="N77" s="63">
        <f t="shared" si="162"/>
        <v>1.0266752950963933</v>
      </c>
      <c r="O77" s="63">
        <f t="shared" si="163"/>
        <v>2.4683661637548471</v>
      </c>
      <c r="P77" s="63">
        <f t="shared" si="164"/>
        <v>4.6404144180968885</v>
      </c>
      <c r="Q77" s="63">
        <f t="shared" si="165"/>
        <v>1.1901101357805794</v>
      </c>
      <c r="R77" s="63">
        <f t="shared" si="166"/>
        <v>3.4773195355246553</v>
      </c>
      <c r="S77" s="63">
        <f t="shared" si="167"/>
        <v>2.2150436966830598</v>
      </c>
      <c r="T77" s="63">
        <f t="shared" si="168"/>
        <v>4.5541230879980965</v>
      </c>
      <c r="U77" s="63">
        <f t="shared" si="169"/>
        <v>0.96235420783587178</v>
      </c>
      <c r="V77" s="63">
        <f t="shared" si="170"/>
        <v>6.29271927025684</v>
      </c>
      <c r="W77" s="63">
        <f t="shared" si="171"/>
        <v>4.1138107098920695</v>
      </c>
      <c r="X77" s="63">
        <f t="shared" si="172"/>
        <v>2.8498465169954046</v>
      </c>
      <c r="Y77" s="63">
        <f t="shared" si="173"/>
        <v>4.7607987838077022E-2</v>
      </c>
      <c r="Z77" s="63">
        <f t="shared" si="174"/>
        <v>6.3322234921855927</v>
      </c>
      <c r="AA77" s="63">
        <f t="shared" si="175"/>
        <v>0.95916076390092464</v>
      </c>
      <c r="AB77" s="63">
        <f t="shared" si="176"/>
        <v>0.70508299653242201</v>
      </c>
      <c r="AC77" s="63">
        <f t="shared" si="177"/>
        <v>-1.085813501503021</v>
      </c>
      <c r="AD77" s="63">
        <f t="shared" si="178"/>
        <v>12.445755047596151</v>
      </c>
      <c r="AE77" s="63">
        <f t="shared" si="179"/>
        <v>2.0549289282111278</v>
      </c>
      <c r="AF77" s="63">
        <f t="shared" si="180"/>
        <v>0.48472473378326048</v>
      </c>
      <c r="AG77" s="63">
        <f t="shared" si="181"/>
        <v>-7.3389455840074155E-2</v>
      </c>
      <c r="AH77" s="63">
        <f t="shared" si="182"/>
        <v>6.9141332625773071</v>
      </c>
      <c r="AI77" s="63">
        <f t="shared" si="183"/>
        <v>2.9588428372323894</v>
      </c>
      <c r="AJ77" s="63">
        <f t="shared" si="184"/>
        <v>0.71585778767675512</v>
      </c>
      <c r="AK77" s="63">
        <f t="shared" si="185"/>
        <v>2.2724048653489115</v>
      </c>
      <c r="AL77" s="63">
        <f t="shared" si="186"/>
        <v>5.8182835045045334</v>
      </c>
      <c r="AM77" s="63">
        <f t="shared" si="187"/>
        <v>-1.086148592867489</v>
      </c>
      <c r="AN77" s="63">
        <f t="shared" si="188"/>
        <v>-7.0870020282895338E-2</v>
      </c>
      <c r="AO77" s="63">
        <f t="shared" si="189"/>
        <v>3.4811308092355802</v>
      </c>
      <c r="AP77" s="63">
        <f t="shared" si="190"/>
        <v>5.1868478785255263</v>
      </c>
      <c r="AQ77" s="63">
        <f t="shared" si="191"/>
        <v>1.820122374692712</v>
      </c>
      <c r="AR77" s="63">
        <f t="shared" si="192"/>
        <v>0.81320677922378704</v>
      </c>
      <c r="AS77" s="63">
        <f t="shared" si="193"/>
        <v>0.67202964860108672</v>
      </c>
      <c r="AT77" s="63">
        <f t="shared" si="194"/>
        <v>4.6274673667800865</v>
      </c>
      <c r="AU77" s="63">
        <f t="shared" si="195"/>
        <v>2.8060324961957339</v>
      </c>
      <c r="AV77" s="63">
        <f t="shared" si="196"/>
        <v>0.80101563831316525</v>
      </c>
      <c r="AW77" s="63">
        <f t="shared" si="197"/>
        <v>1.2028963732792226</v>
      </c>
      <c r="AX77" s="63">
        <f t="shared" si="198"/>
        <v>7.7441515060190387</v>
      </c>
      <c r="AY77" s="63">
        <f t="shared" si="199"/>
        <v>2.6432296897938459</v>
      </c>
      <c r="AZ77" s="63">
        <f t="shared" si="200"/>
        <v>0.45136858063588176</v>
      </c>
      <c r="BA77" s="63">
        <f t="shared" si="201"/>
        <v>1.561730966618428</v>
      </c>
      <c r="BB77" s="63">
        <f t="shared" si="202"/>
        <v>4.7362142154720708</v>
      </c>
      <c r="BC77" s="63">
        <f t="shared" si="203"/>
        <v>-1.9285498503924671E-2</v>
      </c>
      <c r="BD77" s="63">
        <f t="shared" si="204"/>
        <v>1.6117413538113721</v>
      </c>
      <c r="BE77" s="63">
        <f t="shared" si="205"/>
        <v>1.6149437225819185</v>
      </c>
      <c r="BF77" s="63">
        <f t="shared" si="206"/>
        <v>2.2124638419468856</v>
      </c>
      <c r="BG77" s="63">
        <f t="shared" si="207"/>
        <v>-7.8391161596845765E-3</v>
      </c>
      <c r="BH77" s="63">
        <f t="shared" si="208"/>
        <v>3.0009525940448252</v>
      </c>
      <c r="BI77" s="63">
        <f t="shared" si="209"/>
        <v>0.48759662937103859</v>
      </c>
      <c r="BJ77" s="63">
        <f t="shared" si="210"/>
        <v>2.3916528671120694</v>
      </c>
      <c r="BK77" s="63">
        <f t="shared" si="211"/>
        <v>0.66750856936677372</v>
      </c>
      <c r="BL77" s="63">
        <f t="shared" si="212"/>
        <v>2.5403225806451672</v>
      </c>
      <c r="BM77" s="63">
        <f t="shared" si="213"/>
        <v>0.69471752523266439</v>
      </c>
      <c r="BN77" s="63">
        <f t="shared" si="214"/>
        <v>4.683354105121242</v>
      </c>
      <c r="BO77" s="63">
        <f t="shared" si="215"/>
        <v>-9.143047128251397E-2</v>
      </c>
      <c r="BP77" s="63">
        <f t="shared" si="216"/>
        <v>4.1846921797004919</v>
      </c>
      <c r="BQ77" s="63">
        <f t="shared" si="217"/>
        <v>-1.5531422183182992</v>
      </c>
      <c r="BR77" s="63">
        <f t="shared" si="218"/>
        <v>5.3067982717744284</v>
      </c>
      <c r="BS77" s="63">
        <f t="shared" si="219"/>
        <v>-7.6519876037818004E-3</v>
      </c>
      <c r="BT77" s="63">
        <f t="shared" si="220"/>
        <v>3.6311459728333459</v>
      </c>
      <c r="BU77" s="63">
        <f t="shared" si="221"/>
        <v>-1.8091862354157422</v>
      </c>
      <c r="BV77" s="63">
        <f t="shared" si="222"/>
        <v>5.9265328862782507</v>
      </c>
      <c r="BW77" s="63">
        <f t="shared" si="223"/>
        <v>-0.24150300102993372</v>
      </c>
      <c r="BX77" s="63">
        <f t="shared" si="224"/>
        <v>2.7306062871586727</v>
      </c>
      <c r="BY77" s="63">
        <f t="shared" si="225"/>
        <v>-0.55794288882726906</v>
      </c>
      <c r="BZ77" s="63">
        <f t="shared" si="226"/>
        <v>5.6328801995806472</v>
      </c>
      <c r="CA77" s="63">
        <f t="shared" si="227"/>
        <v>0.64707824364477695</v>
      </c>
      <c r="CB77" s="63">
        <f t="shared" si="228"/>
        <v>2.3420586498720719</v>
      </c>
      <c r="CC77" s="63">
        <f t="shared" si="229"/>
        <v>-1.128205128205138</v>
      </c>
      <c r="CD77" s="63">
        <f t="shared" si="230"/>
        <v>4.3581663844489489</v>
      </c>
      <c r="CE77" s="63">
        <f t="shared" si="231"/>
        <v>3.3461873367334278</v>
      </c>
      <c r="CF77" s="63">
        <f t="shared" si="232"/>
        <v>0.54766490129994794</v>
      </c>
      <c r="CG77" s="63">
        <f t="shared" si="233"/>
        <v>-0.69431974621416326</v>
      </c>
      <c r="CH77" s="63">
        <f t="shared" si="234"/>
        <v>3.4232299939404833</v>
      </c>
      <c r="CI77" s="63">
        <f t="shared" si="235"/>
        <v>4.3276796642769764</v>
      </c>
      <c r="CJ77" s="63">
        <f t="shared" si="236"/>
        <v>0.70113690326545852</v>
      </c>
      <c r="CK77" s="63">
        <f t="shared" si="237"/>
        <v>-0.82940360610262065</v>
      </c>
    </row>
    <row r="78" spans="1:89">
      <c r="A78" s="57" t="s">
        <v>12</v>
      </c>
      <c r="B78" s="137"/>
      <c r="C78" s="64">
        <f t="shared" si="151"/>
        <v>1.5348020615053437</v>
      </c>
      <c r="D78" s="64">
        <f t="shared" si="152"/>
        <v>0.99843819723340277</v>
      </c>
      <c r="E78" s="64">
        <f t="shared" si="153"/>
        <v>1.2260451758988278</v>
      </c>
      <c r="F78" s="64">
        <f t="shared" si="154"/>
        <v>11.503831615163751</v>
      </c>
      <c r="G78" s="64">
        <f t="shared" si="155"/>
        <v>8.344646348905874</v>
      </c>
      <c r="H78" s="64">
        <f t="shared" si="156"/>
        <v>1.3346208228437402</v>
      </c>
      <c r="I78" s="64">
        <f t="shared" si="157"/>
        <v>1.7923586532353257</v>
      </c>
      <c r="J78" s="64">
        <f t="shared" si="158"/>
        <v>1.5523594722570286</v>
      </c>
      <c r="K78" s="64">
        <f t="shared" si="159"/>
        <v>0.94347641308966113</v>
      </c>
      <c r="L78" s="64">
        <f t="shared" si="160"/>
        <v>2.4713708319299434</v>
      </c>
      <c r="M78" s="64">
        <f t="shared" si="161"/>
        <v>1.87353629976581</v>
      </c>
      <c r="N78" s="64">
        <f t="shared" si="162"/>
        <v>5.821593364304543</v>
      </c>
      <c r="O78" s="64">
        <f t="shared" si="163"/>
        <v>1.0214464621164665</v>
      </c>
      <c r="P78" s="64">
        <f t="shared" si="164"/>
        <v>0.48037810405609749</v>
      </c>
      <c r="Q78" s="64">
        <f t="shared" si="165"/>
        <v>1.1103828507537443</v>
      </c>
      <c r="R78" s="64">
        <f t="shared" si="166"/>
        <v>0.40662760996860908</v>
      </c>
      <c r="S78" s="64">
        <f t="shared" si="167"/>
        <v>0.96121852933565077</v>
      </c>
      <c r="T78" s="64">
        <f t="shared" si="168"/>
        <v>0.28195832875608801</v>
      </c>
      <c r="U78" s="64">
        <f t="shared" si="169"/>
        <v>0.97860220550646582</v>
      </c>
      <c r="V78" s="64">
        <f t="shared" si="170"/>
        <v>4.909905547065943</v>
      </c>
      <c r="W78" s="64">
        <f t="shared" si="171"/>
        <v>0.10407271213486463</v>
      </c>
      <c r="X78" s="64">
        <f t="shared" si="172"/>
        <v>1.2059883559745037</v>
      </c>
      <c r="Y78" s="64">
        <f t="shared" si="173"/>
        <v>1.2224352828379601</v>
      </c>
      <c r="Z78" s="64">
        <f t="shared" si="174"/>
        <v>6.218134566889467</v>
      </c>
      <c r="AA78" s="64">
        <f t="shared" si="175"/>
        <v>-0.44128621953991343</v>
      </c>
      <c r="AB78" s="64">
        <f t="shared" si="176"/>
        <v>0.62249454095103063</v>
      </c>
      <c r="AC78" s="64">
        <f t="shared" si="177"/>
        <v>1.4704929714322654</v>
      </c>
      <c r="AD78" s="64">
        <f t="shared" si="178"/>
        <v>6.3211609149084147</v>
      </c>
      <c r="AE78" s="64">
        <f t="shared" si="179"/>
        <v>0.89200191570880072</v>
      </c>
      <c r="AF78" s="64">
        <f t="shared" si="180"/>
        <v>4.2989378745623847</v>
      </c>
      <c r="AG78" s="64">
        <f t="shared" si="181"/>
        <v>-4.0392547290570242</v>
      </c>
      <c r="AH78" s="64">
        <f t="shared" si="182"/>
        <v>9.1822987158831548</v>
      </c>
      <c r="AI78" s="64">
        <f t="shared" si="183"/>
        <v>1.7495545115826892</v>
      </c>
      <c r="AJ78" s="64">
        <f t="shared" si="184"/>
        <v>0.98179695377594978</v>
      </c>
      <c r="AK78" s="64">
        <f t="shared" si="185"/>
        <v>0.53342442715996241</v>
      </c>
      <c r="AL78" s="64">
        <f t="shared" si="186"/>
        <v>8.718328278965755</v>
      </c>
      <c r="AM78" s="64">
        <f t="shared" si="187"/>
        <v>-1.2623726868454945</v>
      </c>
      <c r="AN78" s="64">
        <f t="shared" si="188"/>
        <v>-2.06305390091529</v>
      </c>
      <c r="AO78" s="64">
        <f t="shared" si="189"/>
        <v>5.6148939326509426</v>
      </c>
      <c r="AP78" s="64">
        <f t="shared" si="190"/>
        <v>4.0107734006456681</v>
      </c>
      <c r="AQ78" s="64">
        <f t="shared" si="191"/>
        <v>0.22774934042887574</v>
      </c>
      <c r="AR78" s="64">
        <f t="shared" si="192"/>
        <v>2.4140568754499721</v>
      </c>
      <c r="AS78" s="64">
        <f t="shared" si="193"/>
        <v>4.2354078337470478</v>
      </c>
      <c r="AT78" s="64">
        <f t="shared" si="194"/>
        <v>-0.7639439200661311</v>
      </c>
      <c r="AU78" s="64">
        <f t="shared" si="195"/>
        <v>-0.21432815550464132</v>
      </c>
      <c r="AV78" s="64">
        <f t="shared" si="196"/>
        <v>5.661059481530315</v>
      </c>
      <c r="AW78" s="64">
        <f t="shared" si="197"/>
        <v>5.8428097011170461</v>
      </c>
      <c r="AX78" s="64">
        <f t="shared" si="198"/>
        <v>-0.49635886351945996</v>
      </c>
      <c r="AY78" s="64">
        <f t="shared" si="199"/>
        <v>1.5637276507674991</v>
      </c>
      <c r="AZ78" s="64">
        <f t="shared" si="200"/>
        <v>6.0076605218966419</v>
      </c>
      <c r="BA78" s="64">
        <f t="shared" si="201"/>
        <v>4.8217432319384796</v>
      </c>
      <c r="BB78" s="64">
        <f t="shared" si="202"/>
        <v>1.3351681232687538</v>
      </c>
      <c r="BC78" s="64">
        <f t="shared" si="203"/>
        <v>3.9189415508290049</v>
      </c>
      <c r="BD78" s="64">
        <f t="shared" si="204"/>
        <v>6.1676067687348874</v>
      </c>
      <c r="BE78" s="64">
        <f t="shared" si="205"/>
        <v>5.6635851662947729</v>
      </c>
      <c r="BF78" s="64">
        <f t="shared" si="206"/>
        <v>2.7877785730801619</v>
      </c>
      <c r="BG78" s="64">
        <f t="shared" si="207"/>
        <v>-0.45046305363586014</v>
      </c>
      <c r="BH78" s="64">
        <f t="shared" si="208"/>
        <v>6.493816750983691</v>
      </c>
      <c r="BI78" s="64">
        <f t="shared" si="209"/>
        <v>9.9497235454797366</v>
      </c>
      <c r="BJ78" s="64">
        <f t="shared" si="210"/>
        <v>2.5530904818331543</v>
      </c>
      <c r="BK78" s="64">
        <f t="shared" si="211"/>
        <v>-1.7271035083999142</v>
      </c>
      <c r="BL78" s="64">
        <f t="shared" si="212"/>
        <v>4.8060324158434833</v>
      </c>
      <c r="BM78" s="64">
        <f t="shared" si="213"/>
        <v>4.7789533886188185</v>
      </c>
      <c r="BN78" s="64">
        <f t="shared" si="214"/>
        <v>0.10469113520731865</v>
      </c>
      <c r="BO78" s="64">
        <f t="shared" si="215"/>
        <v>4.705435608115434</v>
      </c>
      <c r="BP78" s="64">
        <f t="shared" si="216"/>
        <v>2.5148434828561603</v>
      </c>
      <c r="BQ78" s="64">
        <f t="shared" si="217"/>
        <v>1.0845614247882447</v>
      </c>
      <c r="BR78" s="64">
        <f t="shared" si="218"/>
        <v>-4.9771550456941885E-2</v>
      </c>
      <c r="BS78" s="64">
        <f t="shared" si="219"/>
        <v>2.4119016455683644</v>
      </c>
      <c r="BT78" s="64">
        <f t="shared" si="220"/>
        <v>3.8887425488531768</v>
      </c>
      <c r="BU78" s="64">
        <f t="shared" si="221"/>
        <v>3.1149342173222903</v>
      </c>
      <c r="BV78" s="64">
        <f t="shared" si="222"/>
        <v>-0.90234422839290884</v>
      </c>
      <c r="BW78" s="64">
        <f t="shared" si="223"/>
        <v>4.488193320582619</v>
      </c>
      <c r="BX78" s="64">
        <f t="shared" si="224"/>
        <v>3.3132980736229625</v>
      </c>
      <c r="BY78" s="64">
        <f t="shared" si="225"/>
        <v>3.4395815942350021</v>
      </c>
      <c r="BZ78" s="64">
        <f t="shared" si="226"/>
        <v>-0.12268675363890857</v>
      </c>
      <c r="CA78" s="64">
        <f t="shared" si="227"/>
        <v>4.3426271822402445</v>
      </c>
      <c r="CB78" s="64">
        <f t="shared" si="228"/>
        <v>0.98001248725588186</v>
      </c>
      <c r="CC78" s="64">
        <f t="shared" si="229"/>
        <v>2.6328765193434971</v>
      </c>
      <c r="CD78" s="64">
        <f t="shared" si="230"/>
        <v>-2.0505872710154112</v>
      </c>
      <c r="CE78" s="64">
        <f t="shared" si="231"/>
        <v>3.8223405995187045</v>
      </c>
      <c r="CF78" s="64">
        <f t="shared" si="232"/>
        <v>2.5706805889986706</v>
      </c>
      <c r="CG78" s="64">
        <f t="shared" si="233"/>
        <v>2.8346180286386886</v>
      </c>
      <c r="CH78" s="64">
        <f t="shared" si="234"/>
        <v>-0.2876555366721455</v>
      </c>
      <c r="CI78" s="64">
        <f t="shared" si="235"/>
        <v>2.6936987708572651</v>
      </c>
      <c r="CJ78" s="64">
        <f t="shared" si="236"/>
        <v>1.6616303706019135</v>
      </c>
      <c r="CK78" s="64">
        <f t="shared" si="237"/>
        <v>1.3208333618044803</v>
      </c>
    </row>
    <row r="79" spans="1:89" hidden="1">
      <c r="A79" s="53" t="s">
        <v>13</v>
      </c>
      <c r="B79" s="138"/>
      <c r="C79" s="66">
        <f t="shared" si="151"/>
        <v>3.7122033649341533</v>
      </c>
      <c r="D79" s="66">
        <f t="shared" si="152"/>
        <v>3.4099638412574977</v>
      </c>
      <c r="E79" s="66">
        <f t="shared" si="153"/>
        <v>7.6314370677320209</v>
      </c>
      <c r="F79" s="66">
        <f t="shared" si="154"/>
        <v>-3.2444016945735759</v>
      </c>
      <c r="G79" s="66">
        <f t="shared" si="155"/>
        <v>4.1573128238574082</v>
      </c>
      <c r="H79" s="66">
        <f t="shared" si="156"/>
        <v>3.1791193084441423</v>
      </c>
      <c r="I79" s="66">
        <f t="shared" si="157"/>
        <v>6.0185493620799964</v>
      </c>
      <c r="J79" s="66">
        <f t="shared" si="158"/>
        <v>-3.6205306679746823</v>
      </c>
      <c r="K79" s="66">
        <f t="shared" si="159"/>
        <v>2.9039183254501335</v>
      </c>
      <c r="L79" s="66">
        <f t="shared" si="160"/>
        <v>2.9595547800098392</v>
      </c>
      <c r="M79" s="66">
        <f t="shared" si="161"/>
        <v>6.4986269708116788</v>
      </c>
      <c r="N79" s="66">
        <f t="shared" si="162"/>
        <v>-2.1031886322934774</v>
      </c>
      <c r="O79" s="66">
        <f t="shared" si="163"/>
        <v>2.9790906859377775</v>
      </c>
      <c r="P79" s="66">
        <f t="shared" si="164"/>
        <v>2.7771136819887694</v>
      </c>
      <c r="Q79" s="66">
        <f t="shared" si="165"/>
        <v>6.9150867730311445</v>
      </c>
      <c r="R79" s="66">
        <f t="shared" si="166"/>
        <v>-5.4682193618672814</v>
      </c>
      <c r="S79" s="66">
        <f t="shared" si="167"/>
        <v>3.3820766845157815</v>
      </c>
      <c r="T79" s="66">
        <f t="shared" si="168"/>
        <v>1.9576038953844073</v>
      </c>
      <c r="U79" s="66">
        <f t="shared" si="169"/>
        <v>6.6890503208220844</v>
      </c>
      <c r="V79" s="66">
        <f t="shared" si="170"/>
        <v>-3.0752782270515313</v>
      </c>
      <c r="W79" s="66">
        <f t="shared" si="171"/>
        <v>3.6903072523671336</v>
      </c>
      <c r="X79" s="66">
        <f t="shared" si="172"/>
        <v>2.1034759704386783</v>
      </c>
      <c r="Y79" s="66">
        <f t="shared" si="173"/>
        <v>6.212693614261374</v>
      </c>
      <c r="Z79" s="66">
        <f t="shared" si="174"/>
        <v>-2.2882904318139441</v>
      </c>
      <c r="AA79" s="66">
        <f t="shared" si="175"/>
        <v>2.1609759219648579</v>
      </c>
      <c r="AB79" s="66">
        <f t="shared" si="176"/>
        <v>1.8338905190243642</v>
      </c>
      <c r="AC79" s="66">
        <f t="shared" si="177"/>
        <v>6.1755414578130345</v>
      </c>
      <c r="AD79" s="66">
        <f t="shared" si="178"/>
        <v>-2.4555741716813362</v>
      </c>
      <c r="AE79" s="66">
        <f t="shared" si="179"/>
        <v>4.3504740999343747</v>
      </c>
      <c r="AF79" s="66">
        <f t="shared" si="180"/>
        <v>2.8984174423888192</v>
      </c>
      <c r="AG79" s="66">
        <f t="shared" si="181"/>
        <v>4.8050129687233456</v>
      </c>
      <c r="AH79" s="66">
        <f t="shared" si="182"/>
        <v>-1.6025381986361049</v>
      </c>
      <c r="AI79" s="66">
        <f t="shared" si="183"/>
        <v>3.8212313865232654</v>
      </c>
      <c r="AJ79" s="66">
        <f t="shared" si="184"/>
        <v>2.0592256297909985</v>
      </c>
      <c r="AK79" s="66">
        <f t="shared" si="185"/>
        <v>6.4425638395959188</v>
      </c>
      <c r="AL79" s="66">
        <f t="shared" si="186"/>
        <v>-2.9812163338957953</v>
      </c>
      <c r="AM79" s="66">
        <f t="shared" si="187"/>
        <v>3.0147735940326474</v>
      </c>
      <c r="AN79" s="66">
        <f t="shared" si="188"/>
        <v>2.1912566769869057</v>
      </c>
      <c r="AO79" s="66">
        <f t="shared" si="189"/>
        <v>9.0886579519771313</v>
      </c>
      <c r="AP79" s="66">
        <f t="shared" si="190"/>
        <v>-5.6843176825219315</v>
      </c>
      <c r="AQ79" s="66">
        <f t="shared" si="191"/>
        <v>4.5318437985856184</v>
      </c>
      <c r="AR79" s="66">
        <f t="shared" si="192"/>
        <v>3.7370444453919696</v>
      </c>
      <c r="AS79" s="66">
        <f t="shared" si="193"/>
        <v>7.3602312385724673</v>
      </c>
      <c r="AT79" s="66">
        <f t="shared" si="194"/>
        <v>-5.0686319327529263</v>
      </c>
      <c r="AU79" s="66">
        <f t="shared" si="195"/>
        <v>4.3848932426170242</v>
      </c>
      <c r="AV79" s="66">
        <f t="shared" si="196"/>
        <v>3.5620918298217084</v>
      </c>
      <c r="AW79" s="66">
        <f t="shared" si="197"/>
        <v>8.5667377320013465</v>
      </c>
      <c r="AX79" s="66">
        <f t="shared" si="198"/>
        <v>-3.8563191502532179</v>
      </c>
      <c r="AY79" s="66">
        <f t="shared" si="199"/>
        <v>5.235072250470604</v>
      </c>
      <c r="AZ79" s="66">
        <f t="shared" si="200"/>
        <v>4.2941956264797172</v>
      </c>
      <c r="BA79" s="66">
        <f t="shared" si="201"/>
        <v>8.8541564769466703</v>
      </c>
      <c r="BB79" s="66">
        <f t="shared" si="202"/>
        <v>-4.8476300093246927</v>
      </c>
      <c r="BC79" s="66">
        <f t="shared" si="203"/>
        <v>5.1025048259554717</v>
      </c>
      <c r="BD79" s="66">
        <f t="shared" si="204"/>
        <v>4.8750436422728729</v>
      </c>
      <c r="BE79" s="66">
        <f t="shared" si="205"/>
        <v>6.7447573391507225</v>
      </c>
      <c r="BF79" s="66">
        <f t="shared" si="206"/>
        <v>-7.1867412280186587</v>
      </c>
      <c r="BG79" s="66">
        <f t="shared" si="207"/>
        <v>2.8434895608049544</v>
      </c>
      <c r="BH79" s="66">
        <f t="shared" si="208"/>
        <v>6.4211454579576746</v>
      </c>
      <c r="BI79" s="66">
        <f t="shared" si="209"/>
        <v>7.9092153413174993</v>
      </c>
      <c r="BJ79" s="66">
        <f t="shared" si="210"/>
        <v>-4.5648706590335424</v>
      </c>
      <c r="BK79" s="66">
        <f t="shared" si="211"/>
        <v>3.0368450089305368</v>
      </c>
      <c r="BL79" s="66">
        <f t="shared" si="212"/>
        <v>4.2285025871427306</v>
      </c>
      <c r="BM79" s="66">
        <f t="shared" si="213"/>
        <v>7.8539027739858964</v>
      </c>
      <c r="BN79" s="66">
        <f t="shared" si="214"/>
        <v>-5.4413910655774433</v>
      </c>
      <c r="BO79" s="66">
        <f t="shared" si="215"/>
        <v>4.3417652503193889</v>
      </c>
      <c r="BP79" s="66">
        <f t="shared" si="216"/>
        <v>3.2249148662984153</v>
      </c>
      <c r="BQ79" s="66">
        <f t="shared" si="217"/>
        <v>6.6451140937866677</v>
      </c>
      <c r="BR79" s="66">
        <f t="shared" si="218"/>
        <v>-5.4582325708165955</v>
      </c>
      <c r="BS79" s="66">
        <f t="shared" si="219"/>
        <v>3.7636712796681779</v>
      </c>
      <c r="BT79" s="66">
        <f t="shared" si="220"/>
        <v>2.7672987807429283</v>
      </c>
      <c r="BU79" s="66">
        <f t="shared" si="221"/>
        <v>7.1409431482344949</v>
      </c>
      <c r="BV79" s="66">
        <f t="shared" si="222"/>
        <v>-4.0887505816750842</v>
      </c>
      <c r="BW79" s="66">
        <f t="shared" si="223"/>
        <v>4.9845474377220187</v>
      </c>
      <c r="BX79" s="66">
        <f t="shared" si="224"/>
        <v>2.11911986253569</v>
      </c>
      <c r="BY79" s="66">
        <f t="shared" si="225"/>
        <v>7.4269681744719387</v>
      </c>
      <c r="BZ79" s="66">
        <f t="shared" si="226"/>
        <v>-5.148517301650644</v>
      </c>
      <c r="CA79" s="66">
        <f t="shared" si="227"/>
        <v>5.1391183567307017</v>
      </c>
      <c r="CB79" s="66">
        <f t="shared" si="228"/>
        <v>1.7604895976219708</v>
      </c>
      <c r="CC79" s="66">
        <f t="shared" si="229"/>
        <v>7.6432957865969682</v>
      </c>
      <c r="CD79" s="66">
        <f t="shared" si="230"/>
        <v>-6.6672280632300236</v>
      </c>
      <c r="CE79" s="66">
        <f t="shared" si="231"/>
        <v>5.0365208447113803</v>
      </c>
      <c r="CF79" s="66">
        <f t="shared" si="232"/>
        <v>1.8050652774372395</v>
      </c>
      <c r="CG79" s="66">
        <f t="shared" si="233"/>
        <v>7.5327782712597298</v>
      </c>
      <c r="CH79" s="66">
        <f t="shared" si="234"/>
        <v>-5.8107315855566366</v>
      </c>
      <c r="CI79" s="66">
        <f t="shared" si="235"/>
        <v>4.6729634833041684</v>
      </c>
      <c r="CJ79" s="66">
        <f t="shared" si="236"/>
        <v>2.1524919213154541</v>
      </c>
      <c r="CK79" s="66">
        <f t="shared" si="237"/>
        <v>6.3220916732837624</v>
      </c>
    </row>
    <row r="80" spans="1:89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  <c r="CA80" s="63"/>
      <c r="CB80" s="63"/>
      <c r="CC80" s="63"/>
      <c r="CD80" s="63"/>
      <c r="CE80" s="63"/>
      <c r="CF80" s="63"/>
      <c r="CG80" s="63"/>
      <c r="CH80" s="63"/>
      <c r="CI80" s="63"/>
      <c r="CJ80" s="63"/>
      <c r="CK80" s="63"/>
    </row>
    <row r="81" spans="1:89" ht="14.25" customHeight="1" thickBot="1">
      <c r="A81" s="71" t="str">
        <f>A41</f>
        <v>KZN - Annual Compensation of Employees</v>
      </c>
      <c r="B81" s="139"/>
      <c r="C81" s="65">
        <f t="shared" si="151"/>
        <v>3.7122033649341533</v>
      </c>
      <c r="D81" s="65">
        <f t="shared" si="152"/>
        <v>3.4099638412574977</v>
      </c>
      <c r="E81" s="65">
        <f t="shared" si="153"/>
        <v>7.6314370677320209</v>
      </c>
      <c r="F81" s="65">
        <f t="shared" si="154"/>
        <v>-3.2444016945735759</v>
      </c>
      <c r="G81" s="65">
        <f t="shared" si="155"/>
        <v>4.1573128238574082</v>
      </c>
      <c r="H81" s="65">
        <f t="shared" si="156"/>
        <v>3.1791193084441423</v>
      </c>
      <c r="I81" s="65">
        <f t="shared" si="157"/>
        <v>6.0185493620799964</v>
      </c>
      <c r="J81" s="65">
        <f t="shared" si="158"/>
        <v>-3.6205306679746823</v>
      </c>
      <c r="K81" s="65">
        <f t="shared" si="159"/>
        <v>2.9039183254501335</v>
      </c>
      <c r="L81" s="65">
        <f t="shared" si="160"/>
        <v>2.9595547800098392</v>
      </c>
      <c r="M81" s="65">
        <f t="shared" si="161"/>
        <v>6.4986269708116788</v>
      </c>
      <c r="N81" s="65">
        <f t="shared" si="162"/>
        <v>-2.1031886322934774</v>
      </c>
      <c r="O81" s="65">
        <f t="shared" si="163"/>
        <v>2.9790906859377775</v>
      </c>
      <c r="P81" s="65">
        <f t="shared" si="164"/>
        <v>2.7771136819887694</v>
      </c>
      <c r="Q81" s="65">
        <f t="shared" si="165"/>
        <v>6.9150867730311445</v>
      </c>
      <c r="R81" s="65">
        <f t="shared" si="166"/>
        <v>-5.4682193618672814</v>
      </c>
      <c r="S81" s="65">
        <f t="shared" si="167"/>
        <v>3.3820766845157815</v>
      </c>
      <c r="T81" s="65">
        <f t="shared" si="168"/>
        <v>1.9576038953844073</v>
      </c>
      <c r="U81" s="65">
        <f t="shared" si="169"/>
        <v>6.6890503208220844</v>
      </c>
      <c r="V81" s="65">
        <f t="shared" si="170"/>
        <v>-3.0752782270515313</v>
      </c>
      <c r="W81" s="65">
        <f t="shared" si="171"/>
        <v>3.6903072523671336</v>
      </c>
      <c r="X81" s="65">
        <f t="shared" si="172"/>
        <v>2.1034759704386783</v>
      </c>
      <c r="Y81" s="65">
        <f t="shared" si="173"/>
        <v>6.212693614261374</v>
      </c>
      <c r="Z81" s="65">
        <f t="shared" si="174"/>
        <v>-2.2882904318139441</v>
      </c>
      <c r="AA81" s="65">
        <f t="shared" si="175"/>
        <v>2.1609759219648579</v>
      </c>
      <c r="AB81" s="65">
        <f t="shared" si="176"/>
        <v>1.8338905190243642</v>
      </c>
      <c r="AC81" s="65">
        <f t="shared" si="177"/>
        <v>6.1755414578130345</v>
      </c>
      <c r="AD81" s="65">
        <f t="shared" si="178"/>
        <v>-2.4555741716813362</v>
      </c>
      <c r="AE81" s="65">
        <f t="shared" si="179"/>
        <v>4.3504740999343747</v>
      </c>
      <c r="AF81" s="65">
        <f t="shared" si="180"/>
        <v>2.8984174423888192</v>
      </c>
      <c r="AG81" s="65">
        <f t="shared" si="181"/>
        <v>4.8050129687233456</v>
      </c>
      <c r="AH81" s="65">
        <f t="shared" si="182"/>
        <v>-1.6025381986361049</v>
      </c>
      <c r="AI81" s="65">
        <f t="shared" si="183"/>
        <v>3.8212313865232654</v>
      </c>
      <c r="AJ81" s="65">
        <f t="shared" si="184"/>
        <v>2.0592256297909985</v>
      </c>
      <c r="AK81" s="65">
        <f t="shared" si="185"/>
        <v>6.4425638395959188</v>
      </c>
      <c r="AL81" s="65">
        <f t="shared" si="186"/>
        <v>-2.9812163338957953</v>
      </c>
      <c r="AM81" s="65">
        <f t="shared" si="187"/>
        <v>3.0147735940326474</v>
      </c>
      <c r="AN81" s="65">
        <f t="shared" si="188"/>
        <v>2.1912566769869057</v>
      </c>
      <c r="AO81" s="65">
        <f t="shared" si="189"/>
        <v>9.0886579519771313</v>
      </c>
      <c r="AP81" s="65">
        <f t="shared" si="190"/>
        <v>-5.6843176825219315</v>
      </c>
      <c r="AQ81" s="65">
        <f t="shared" si="191"/>
        <v>4.5318437985856184</v>
      </c>
      <c r="AR81" s="65">
        <f t="shared" si="192"/>
        <v>3.7370444453919696</v>
      </c>
      <c r="AS81" s="65">
        <f t="shared" si="193"/>
        <v>7.3602312385724673</v>
      </c>
      <c r="AT81" s="65">
        <f t="shared" si="194"/>
        <v>-5.0686319327529263</v>
      </c>
      <c r="AU81" s="65">
        <f t="shared" si="195"/>
        <v>4.3848932426170242</v>
      </c>
      <c r="AV81" s="65">
        <f t="shared" si="196"/>
        <v>3.5620918298217084</v>
      </c>
      <c r="AW81" s="65">
        <f t="shared" si="197"/>
        <v>8.5667377320013465</v>
      </c>
      <c r="AX81" s="65">
        <f t="shared" si="198"/>
        <v>-3.8563191502532179</v>
      </c>
      <c r="AY81" s="65">
        <f t="shared" si="199"/>
        <v>5.235072250470604</v>
      </c>
      <c r="AZ81" s="65">
        <f t="shared" si="200"/>
        <v>4.2941956264797172</v>
      </c>
      <c r="BA81" s="65">
        <f t="shared" si="201"/>
        <v>8.8541564769466703</v>
      </c>
      <c r="BB81" s="65">
        <f t="shared" si="202"/>
        <v>-4.8476300093246927</v>
      </c>
      <c r="BC81" s="65">
        <f t="shared" si="203"/>
        <v>5.1025048259554717</v>
      </c>
      <c r="BD81" s="65">
        <f t="shared" si="204"/>
        <v>4.8750436422728729</v>
      </c>
      <c r="BE81" s="65">
        <f t="shared" si="205"/>
        <v>6.7447573391507225</v>
      </c>
      <c r="BF81" s="65">
        <f t="shared" si="206"/>
        <v>-7.1867412280186587</v>
      </c>
      <c r="BG81" s="65">
        <f t="shared" si="207"/>
        <v>2.8434895608049544</v>
      </c>
      <c r="BH81" s="65">
        <f t="shared" si="208"/>
        <v>6.4211454579576746</v>
      </c>
      <c r="BI81" s="65">
        <f t="shared" si="209"/>
        <v>7.9092153413174993</v>
      </c>
      <c r="BJ81" s="65">
        <f t="shared" si="210"/>
        <v>-4.5648706590335424</v>
      </c>
      <c r="BK81" s="65">
        <f t="shared" si="211"/>
        <v>3.0368450089305368</v>
      </c>
      <c r="BL81" s="65">
        <f t="shared" si="212"/>
        <v>4.2285025871427306</v>
      </c>
      <c r="BM81" s="65">
        <f t="shared" si="213"/>
        <v>7.8539027739858964</v>
      </c>
      <c r="BN81" s="65">
        <f t="shared" ref="BN81:CK81" si="238">(BN41-BM41)/BM41*100</f>
        <v>-5.4413910655774433</v>
      </c>
      <c r="BO81" s="65">
        <f t="shared" si="238"/>
        <v>4.3417652503193889</v>
      </c>
      <c r="BP81" s="65">
        <f t="shared" si="238"/>
        <v>3.2249148662984153</v>
      </c>
      <c r="BQ81" s="65">
        <f t="shared" si="238"/>
        <v>6.6451140937866677</v>
      </c>
      <c r="BR81" s="65">
        <f t="shared" si="238"/>
        <v>-5.4582325708165955</v>
      </c>
      <c r="BS81" s="65">
        <f t="shared" si="238"/>
        <v>3.7636712796681779</v>
      </c>
      <c r="BT81" s="65">
        <f t="shared" si="238"/>
        <v>2.7672987807429283</v>
      </c>
      <c r="BU81" s="65">
        <f t="shared" si="238"/>
        <v>7.1409431482344949</v>
      </c>
      <c r="BV81" s="65">
        <f t="shared" si="238"/>
        <v>-4.0887505816750842</v>
      </c>
      <c r="BW81" s="65">
        <f t="shared" si="238"/>
        <v>4.9845474377220187</v>
      </c>
      <c r="BX81" s="65">
        <f t="shared" si="238"/>
        <v>2.11911986253569</v>
      </c>
      <c r="BY81" s="65">
        <f t="shared" si="238"/>
        <v>7.4269681744719387</v>
      </c>
      <c r="BZ81" s="65">
        <f t="shared" si="238"/>
        <v>-5.148517301650644</v>
      </c>
      <c r="CA81" s="65">
        <f t="shared" si="238"/>
        <v>5.1391183567307017</v>
      </c>
      <c r="CB81" s="65">
        <f t="shared" si="238"/>
        <v>1.7604895976219708</v>
      </c>
      <c r="CC81" s="65">
        <f t="shared" si="238"/>
        <v>7.6432957865969682</v>
      </c>
      <c r="CD81" s="65">
        <f t="shared" si="238"/>
        <v>-6.6672280632300236</v>
      </c>
      <c r="CE81" s="65">
        <f t="shared" si="238"/>
        <v>5.0365208447113803</v>
      </c>
      <c r="CF81" s="65">
        <f t="shared" si="238"/>
        <v>1.8050652774372395</v>
      </c>
      <c r="CG81" s="65">
        <f t="shared" si="238"/>
        <v>7.5327782712597298</v>
      </c>
      <c r="CH81" s="65">
        <f t="shared" si="238"/>
        <v>-5.8107315855566366</v>
      </c>
      <c r="CI81" s="65">
        <f t="shared" si="238"/>
        <v>4.6729634833041684</v>
      </c>
      <c r="CJ81" s="65">
        <f t="shared" si="238"/>
        <v>2.1524919213154541</v>
      </c>
      <c r="CK81" s="65">
        <f t="shared" si="238"/>
        <v>6.3220916732837624</v>
      </c>
    </row>
    <row r="83" spans="1:89" ht="18">
      <c r="A83" s="211" t="str">
        <f>A43</f>
        <v>SA – Annual Compensation of Employees</v>
      </c>
      <c r="B83" s="217"/>
      <c r="C83" s="217"/>
      <c r="D83" s="217"/>
      <c r="E83" s="217"/>
      <c r="F83" s="217"/>
      <c r="G83" s="217"/>
      <c r="H83" s="217"/>
      <c r="I83" s="217"/>
      <c r="J83" s="217"/>
      <c r="K83" s="217"/>
      <c r="L83" s="217"/>
      <c r="M83" s="217"/>
      <c r="N83" s="217"/>
      <c r="O83" s="217"/>
      <c r="P83" s="217"/>
      <c r="Q83" s="217"/>
      <c r="R83" s="217"/>
      <c r="S83" s="217"/>
      <c r="T83" s="217"/>
      <c r="U83" s="217"/>
      <c r="V83" s="217"/>
      <c r="W83" s="217"/>
      <c r="X83" s="217"/>
      <c r="Y83" s="217"/>
      <c r="Z83" s="218"/>
      <c r="AA83" s="218"/>
      <c r="AB83" s="218"/>
      <c r="AC83" s="218"/>
      <c r="AD83" s="218"/>
      <c r="AE83" s="218"/>
      <c r="AF83" s="218"/>
      <c r="AG83" s="218"/>
      <c r="AH83" s="218"/>
      <c r="AI83" s="218"/>
      <c r="AJ83" s="218"/>
      <c r="AK83" s="218"/>
      <c r="AL83" s="218"/>
      <c r="AM83" s="218"/>
      <c r="AN83" s="218"/>
      <c r="AO83" s="218"/>
      <c r="AP83" s="218"/>
      <c r="AQ83" s="218"/>
      <c r="AR83" s="218"/>
      <c r="AS83" s="218"/>
      <c r="AT83" s="218"/>
      <c r="AU83" s="218"/>
      <c r="AV83" s="218"/>
      <c r="AW83" s="218"/>
      <c r="AX83" s="218"/>
      <c r="AY83" s="218"/>
      <c r="AZ83" s="218"/>
      <c r="BA83" s="218"/>
      <c r="BB83" s="218"/>
      <c r="BC83" s="218"/>
      <c r="BD83" s="218"/>
      <c r="BE83" s="218"/>
      <c r="BF83" s="218"/>
      <c r="BG83" s="218"/>
      <c r="BH83" s="218"/>
    </row>
    <row r="84" spans="1:89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9" ht="13.5" thickBot="1">
      <c r="A85" s="25" t="s">
        <v>23</v>
      </c>
      <c r="B85" s="133" t="str">
        <f>B65</f>
        <v>1995q1</v>
      </c>
      <c r="C85" s="132" t="str">
        <f t="shared" ref="C85:BH85" si="239">C65</f>
        <v>1995q2</v>
      </c>
      <c r="D85" s="132" t="str">
        <f t="shared" si="239"/>
        <v>1995q3</v>
      </c>
      <c r="E85" s="132" t="str">
        <f t="shared" si="239"/>
        <v>1995q4</v>
      </c>
      <c r="F85" s="132" t="str">
        <f t="shared" si="239"/>
        <v>1996q1</v>
      </c>
      <c r="G85" s="132" t="str">
        <f t="shared" si="239"/>
        <v>1996q2</v>
      </c>
      <c r="H85" s="132" t="str">
        <f t="shared" si="239"/>
        <v>1996q3</v>
      </c>
      <c r="I85" s="132" t="str">
        <f t="shared" si="239"/>
        <v>1996q4</v>
      </c>
      <c r="J85" s="132" t="str">
        <f t="shared" si="239"/>
        <v>1997q1</v>
      </c>
      <c r="K85" s="132" t="str">
        <f t="shared" si="239"/>
        <v>1997q2</v>
      </c>
      <c r="L85" s="132" t="str">
        <f t="shared" si="239"/>
        <v>1997q3</v>
      </c>
      <c r="M85" s="132" t="str">
        <f t="shared" si="239"/>
        <v>1997q4</v>
      </c>
      <c r="N85" s="132" t="str">
        <f t="shared" si="239"/>
        <v>1998q1</v>
      </c>
      <c r="O85" s="132" t="str">
        <f t="shared" si="239"/>
        <v>1998q2</v>
      </c>
      <c r="P85" s="132" t="str">
        <f t="shared" si="239"/>
        <v>1998q3</v>
      </c>
      <c r="Q85" s="132" t="str">
        <f t="shared" si="239"/>
        <v>1998q4</v>
      </c>
      <c r="R85" s="132" t="str">
        <f t="shared" si="239"/>
        <v>1999q1</v>
      </c>
      <c r="S85" s="132" t="str">
        <f t="shared" si="239"/>
        <v>1999q2</v>
      </c>
      <c r="T85" s="132" t="str">
        <f t="shared" si="239"/>
        <v>1999q3</v>
      </c>
      <c r="U85" s="132" t="str">
        <f t="shared" si="239"/>
        <v>1999q4</v>
      </c>
      <c r="V85" s="132" t="str">
        <f t="shared" si="239"/>
        <v>2000q1</v>
      </c>
      <c r="W85" s="132" t="str">
        <f t="shared" si="239"/>
        <v>2000q2</v>
      </c>
      <c r="X85" s="132" t="str">
        <f t="shared" si="239"/>
        <v>2000q3</v>
      </c>
      <c r="Y85" s="132" t="str">
        <f t="shared" si="239"/>
        <v>2000q4</v>
      </c>
      <c r="Z85" s="132" t="str">
        <f t="shared" si="239"/>
        <v>2001q1</v>
      </c>
      <c r="AA85" s="132" t="str">
        <f t="shared" si="239"/>
        <v>2001q2</v>
      </c>
      <c r="AB85" s="132" t="str">
        <f t="shared" si="239"/>
        <v>2001q3</v>
      </c>
      <c r="AC85" s="132" t="str">
        <f t="shared" si="239"/>
        <v>2001q4</v>
      </c>
      <c r="AD85" s="132" t="str">
        <f t="shared" si="239"/>
        <v>2002q1</v>
      </c>
      <c r="AE85" s="132" t="str">
        <f t="shared" si="239"/>
        <v>2002q2</v>
      </c>
      <c r="AF85" s="132" t="str">
        <f t="shared" si="239"/>
        <v>2002q3</v>
      </c>
      <c r="AG85" s="132" t="str">
        <f t="shared" si="239"/>
        <v>2002q4</v>
      </c>
      <c r="AH85" s="132" t="str">
        <f t="shared" si="239"/>
        <v>2003q1</v>
      </c>
      <c r="AI85" s="132" t="str">
        <f t="shared" si="239"/>
        <v>2003q2</v>
      </c>
      <c r="AJ85" s="132" t="str">
        <f t="shared" si="239"/>
        <v>2003q3</v>
      </c>
      <c r="AK85" s="132" t="str">
        <f t="shared" si="239"/>
        <v>2003q4</v>
      </c>
      <c r="AL85" s="132" t="str">
        <f t="shared" si="239"/>
        <v>2004q1</v>
      </c>
      <c r="AM85" s="132" t="str">
        <f t="shared" si="239"/>
        <v>2004q2</v>
      </c>
      <c r="AN85" s="132" t="str">
        <f t="shared" si="239"/>
        <v>2004q3</v>
      </c>
      <c r="AO85" s="132" t="str">
        <f t="shared" si="239"/>
        <v>2004q4</v>
      </c>
      <c r="AP85" s="132" t="str">
        <f t="shared" si="239"/>
        <v>2005q1</v>
      </c>
      <c r="AQ85" s="132" t="str">
        <f t="shared" si="239"/>
        <v>2005q2</v>
      </c>
      <c r="AR85" s="132" t="str">
        <f t="shared" si="239"/>
        <v>2005q3</v>
      </c>
      <c r="AS85" s="132" t="str">
        <f t="shared" si="239"/>
        <v>2005q4</v>
      </c>
      <c r="AT85" s="132" t="str">
        <f t="shared" si="239"/>
        <v>2006q1</v>
      </c>
      <c r="AU85" s="132" t="str">
        <f t="shared" si="239"/>
        <v>2006q2</v>
      </c>
      <c r="AV85" s="132" t="str">
        <f t="shared" si="239"/>
        <v>2006q3</v>
      </c>
      <c r="AW85" s="132" t="str">
        <f t="shared" si="239"/>
        <v>2006q4</v>
      </c>
      <c r="AX85" s="132" t="str">
        <f t="shared" si="239"/>
        <v>2007q1</v>
      </c>
      <c r="AY85" s="132" t="str">
        <f t="shared" si="239"/>
        <v>2007q2</v>
      </c>
      <c r="AZ85" s="132" t="str">
        <f t="shared" si="239"/>
        <v>2007q3</v>
      </c>
      <c r="BA85" s="132" t="str">
        <f t="shared" si="239"/>
        <v>2007q4</v>
      </c>
      <c r="BB85" s="132" t="str">
        <f t="shared" si="239"/>
        <v>2008q1</v>
      </c>
      <c r="BC85" s="132" t="str">
        <f t="shared" si="239"/>
        <v>2008q2</v>
      </c>
      <c r="BD85" s="132" t="str">
        <f t="shared" si="239"/>
        <v>2008q3</v>
      </c>
      <c r="BE85" s="132" t="str">
        <f t="shared" si="239"/>
        <v>2008q4</v>
      </c>
      <c r="BF85" s="132" t="str">
        <f t="shared" si="239"/>
        <v>2009q1</v>
      </c>
      <c r="BG85" s="132" t="str">
        <f t="shared" si="239"/>
        <v>2009q2</v>
      </c>
      <c r="BH85" s="132" t="str">
        <f t="shared" si="239"/>
        <v>2009q3</v>
      </c>
      <c r="BI85" s="132" t="str">
        <f t="shared" ref="BI85:CK85" si="240">BI65</f>
        <v>2009q4</v>
      </c>
      <c r="BJ85" s="132" t="str">
        <f t="shared" si="240"/>
        <v>2010q1</v>
      </c>
      <c r="BK85" s="132" t="str">
        <f t="shared" si="240"/>
        <v>2010q2</v>
      </c>
      <c r="BL85" s="132" t="str">
        <f t="shared" si="240"/>
        <v>2010q3</v>
      </c>
      <c r="BM85" s="132" t="str">
        <f t="shared" si="240"/>
        <v>2010q4</v>
      </c>
      <c r="BN85" s="132" t="str">
        <f t="shared" si="240"/>
        <v>2011q1</v>
      </c>
      <c r="BO85" s="132" t="str">
        <f t="shared" si="240"/>
        <v>2011q2</v>
      </c>
      <c r="BP85" s="132" t="str">
        <f t="shared" si="240"/>
        <v>2011q3</v>
      </c>
      <c r="BQ85" s="132" t="str">
        <f t="shared" si="240"/>
        <v>2011q4</v>
      </c>
      <c r="BR85" s="132" t="str">
        <f t="shared" si="240"/>
        <v>2012q1</v>
      </c>
      <c r="BS85" s="132" t="str">
        <f t="shared" si="240"/>
        <v>2012q2</v>
      </c>
      <c r="BT85" s="132" t="str">
        <f t="shared" si="240"/>
        <v>2012q3</v>
      </c>
      <c r="BU85" s="132" t="str">
        <f t="shared" si="240"/>
        <v>2012q4</v>
      </c>
      <c r="BV85" s="132" t="str">
        <f t="shared" si="240"/>
        <v>2013q1</v>
      </c>
      <c r="BW85" s="132" t="str">
        <f t="shared" si="240"/>
        <v>2013q2</v>
      </c>
      <c r="BX85" s="132" t="str">
        <f t="shared" si="240"/>
        <v>2013q3</v>
      </c>
      <c r="BY85" s="132" t="str">
        <f t="shared" si="240"/>
        <v>2013q4</v>
      </c>
      <c r="BZ85" s="132" t="str">
        <f t="shared" si="240"/>
        <v>2014q1</v>
      </c>
      <c r="CA85" s="132" t="str">
        <f t="shared" si="240"/>
        <v>2014q2</v>
      </c>
      <c r="CB85" s="132" t="str">
        <f t="shared" si="240"/>
        <v>2014q3</v>
      </c>
      <c r="CC85" s="132" t="str">
        <f t="shared" si="240"/>
        <v>2014q4</v>
      </c>
      <c r="CD85" s="132" t="str">
        <f t="shared" si="240"/>
        <v>2015q1</v>
      </c>
      <c r="CE85" s="132" t="str">
        <f t="shared" si="240"/>
        <v>2015q2</v>
      </c>
      <c r="CF85" s="132" t="str">
        <f t="shared" si="240"/>
        <v>2015q3</v>
      </c>
      <c r="CG85" s="132" t="str">
        <f t="shared" si="240"/>
        <v>2015q4</v>
      </c>
      <c r="CH85" s="132" t="str">
        <f t="shared" si="240"/>
        <v>2016q1</v>
      </c>
      <c r="CI85" s="132" t="str">
        <f t="shared" si="240"/>
        <v>2016q2</v>
      </c>
      <c r="CJ85" s="132" t="str">
        <f t="shared" si="240"/>
        <v>2016q3</v>
      </c>
      <c r="CK85" s="132" t="str">
        <f t="shared" si="240"/>
        <v>2016q4</v>
      </c>
    </row>
    <row r="86" spans="1:89" ht="13.5" thickTop="1">
      <c r="A86" s="2" t="s">
        <v>0</v>
      </c>
      <c r="B86" s="135"/>
      <c r="C86" s="61"/>
      <c r="D86" s="61"/>
      <c r="E86" s="61"/>
      <c r="F86" s="61">
        <f>(F6-B6)/B6*100</f>
        <v>11.215096341560535</v>
      </c>
      <c r="G86" s="61">
        <f t="shared" ref="G86:G101" si="241">(G6-C6)/C6*100</f>
        <v>8.0658700237097598</v>
      </c>
      <c r="H86" s="61">
        <f t="shared" ref="H86:H101" si="242">(H6-D6)/D6*100</f>
        <v>6.1056781338863404</v>
      </c>
      <c r="I86" s="61">
        <f t="shared" ref="I86:I101" si="243">(I6-E6)/E6*100</f>
        <v>5.4886494383889968</v>
      </c>
      <c r="J86" s="61">
        <f t="shared" ref="J86:J101" si="244">(J6-F6)/F6*100</f>
        <v>9.2135449962363705</v>
      </c>
      <c r="K86" s="61">
        <f t="shared" ref="K86:K101" si="245">(K6-G6)/G6*100</f>
        <v>9.1768722123430759</v>
      </c>
      <c r="L86" s="61">
        <f t="shared" ref="L86:L101" si="246">(L6-H6)/H6*100</f>
        <v>10.021308280796902</v>
      </c>
      <c r="M86" s="61">
        <f t="shared" ref="M86:M101" si="247">(M6-I6)/I6*100</f>
        <v>10.060449766881527</v>
      </c>
      <c r="N86" s="61">
        <f t="shared" ref="N86:N101" si="248">(N6-J6)/J6*100</f>
        <v>9.5013948500247736</v>
      </c>
      <c r="O86" s="61">
        <f t="shared" ref="O86:O101" si="249">(O6-K6)/K6*100</f>
        <v>9.1383859636766545</v>
      </c>
      <c r="P86" s="61">
        <f t="shared" ref="P86:P101" si="250">(P6-L6)/L6*100</f>
        <v>7.1527423729510655</v>
      </c>
      <c r="Q86" s="61">
        <f t="shared" ref="Q86:Q101" si="251">(Q6-M6)/M6*100</f>
        <v>8.2060736420647977</v>
      </c>
      <c r="R86" s="61">
        <f t="shared" ref="R86:R101" si="252">(R6-N6)/N6*100</f>
        <v>6.9383195694812079</v>
      </c>
      <c r="S86" s="61">
        <f t="shared" ref="S86:S101" si="253">(S6-O6)/O6*100</f>
        <v>11.064944825241048</v>
      </c>
      <c r="T86" s="61">
        <f t="shared" ref="T86:T101" si="254">(T6-P6)/P6*100</f>
        <v>12.14609638209358</v>
      </c>
      <c r="U86" s="61">
        <f t="shared" ref="U86:U101" si="255">(U6-Q6)/Q6*100</f>
        <v>7.8258244634994352</v>
      </c>
      <c r="V86" s="61">
        <f t="shared" ref="V86:V101" si="256">(V6-R6)/R6*100</f>
        <v>9.5839928262009941</v>
      </c>
      <c r="W86" s="61">
        <f t="shared" ref="W86:W101" si="257">(W6-S6)/S6*100</f>
        <v>7.6049543656733567</v>
      </c>
      <c r="X86" s="61">
        <f t="shared" ref="X86:X101" si="258">(X6-T6)/T6*100</f>
        <v>6.5343934195154274</v>
      </c>
      <c r="Y86" s="61">
        <f t="shared" ref="Y86:Y101" si="259">(Y6-U6)/U6*100</f>
        <v>8.9019469355514484</v>
      </c>
      <c r="Z86" s="61">
        <f t="shared" ref="Z86:Z101" si="260">(Z6-V6)/V6*100</f>
        <v>9.0333331855428778</v>
      </c>
      <c r="AA86" s="61">
        <f t="shared" ref="AA86:AA101" si="261">(AA6-W6)/W6*100</f>
        <v>8.876812891210724</v>
      </c>
      <c r="AB86" s="61">
        <f t="shared" ref="AB86:AB101" si="262">(AB6-X6)/X6*100</f>
        <v>9.5972577462238391</v>
      </c>
      <c r="AC86" s="61">
        <f t="shared" ref="AC86:AC101" si="263">(AC6-Y6)/Y6*100</f>
        <v>10.670480252575814</v>
      </c>
      <c r="AD86" s="61">
        <f t="shared" ref="AD86:AD101" si="264">(AD6-Z6)/Z6*100</f>
        <v>9.3190532186276531</v>
      </c>
      <c r="AE86" s="61">
        <f t="shared" ref="AE86:AE101" si="265">(AE6-AA6)/AA6*100</f>
        <v>11.610854211348702</v>
      </c>
      <c r="AF86" s="61">
        <f t="shared" ref="AF86:AF101" si="266">(AF6-AB6)/AB6*100</f>
        <v>14.315504613663018</v>
      </c>
      <c r="AG86" s="61">
        <f t="shared" ref="AG86:AG101" si="267">(AG6-AC6)/AC6*100</f>
        <v>12.793149368049603</v>
      </c>
      <c r="AH86" s="61">
        <f t="shared" ref="AH86:AH101" si="268">(AH6-AD6)/AD6*100</f>
        <v>11.129202225754101</v>
      </c>
      <c r="AI86" s="61">
        <f t="shared" ref="AI86:AI101" si="269">(AI6-AE6)/AE6*100</f>
        <v>6.4523846092526984</v>
      </c>
      <c r="AJ86" s="61">
        <f t="shared" ref="AJ86:AJ101" si="270">(AJ6-AF6)/AF6*100</f>
        <v>4.6427871664023241</v>
      </c>
      <c r="AK86" s="61">
        <f t="shared" ref="AK86:AK101" si="271">(AK6-AG6)/AG6*100</f>
        <v>3.4975517350531442</v>
      </c>
      <c r="AL86" s="61">
        <f t="shared" ref="AL86:AL101" si="272">(AL6-AH6)/AH6*100</f>
        <v>3.8262534524952727</v>
      </c>
      <c r="AM86" s="61">
        <f t="shared" ref="AM86:AM101" si="273">(AM6-AI6)/AI6*100</f>
        <v>6.4454080433949272</v>
      </c>
      <c r="AN86" s="61">
        <f t="shared" ref="AN86:AN101" si="274">(AN6-AJ6)/AJ6*100</f>
        <v>4.5653224733144908</v>
      </c>
      <c r="AO86" s="61">
        <f t="shared" ref="AO86:AO101" si="275">(AO6-AK6)/AK6*100</f>
        <v>5.0331752823494798</v>
      </c>
      <c r="AP86" s="61">
        <f t="shared" ref="AP86:AP101" si="276">(AP6-AL6)/AL6*100</f>
        <v>1.7103643130016684</v>
      </c>
      <c r="AQ86" s="61">
        <f t="shared" ref="AQ86:AQ101" si="277">(AQ6-AM6)/AM6*100</f>
        <v>1.7766770879905351</v>
      </c>
      <c r="AR86" s="61">
        <f t="shared" ref="AR86:AR101" si="278">(AR6-AN6)/AN6*100</f>
        <v>6.9530839755568783</v>
      </c>
      <c r="AS86" s="61">
        <f t="shared" ref="AS86:AS101" si="279">(AS6-AO6)/AO6*100</f>
        <v>7.6667601014606301</v>
      </c>
      <c r="AT86" s="61">
        <f t="shared" ref="AT86:AT101" si="280">(AT6-AP6)/AP6*100</f>
        <v>14.562081653582947</v>
      </c>
      <c r="AU86" s="61">
        <f t="shared" ref="AU86:AU101" si="281">(AU6-AQ6)/AQ6*100</f>
        <v>14.42494919042924</v>
      </c>
      <c r="AV86" s="61">
        <f t="shared" ref="AV86:AV101" si="282">(AV6-AR6)/AR6*100</f>
        <v>14.031244211334604</v>
      </c>
      <c r="AW86" s="61">
        <f t="shared" ref="AW86:AW101" si="283">(AW6-AS6)/AS6*100</f>
        <v>17.041358481726018</v>
      </c>
      <c r="AX86" s="61">
        <f t="shared" ref="AX86:AX101" si="284">(AX6-AT6)/AT6*100</f>
        <v>16.362306944990394</v>
      </c>
      <c r="AY86" s="61">
        <f t="shared" ref="AY86:AY101" si="285">(AY6-AU6)/AU6*100</f>
        <v>17.332101826359249</v>
      </c>
      <c r="AZ86" s="61">
        <f t="shared" ref="AZ86:AZ101" si="286">(AZ6-AV6)/AV6*100</f>
        <v>16.520544836165737</v>
      </c>
      <c r="BA86" s="61">
        <f t="shared" ref="BA86:BA101" si="287">(BA6-AW6)/AW6*100</f>
        <v>17.075996349927163</v>
      </c>
      <c r="BB86" s="61">
        <f t="shared" ref="BB86:BB101" si="288">(BB6-AX6)/AX6*100</f>
        <v>19.184520815224797</v>
      </c>
      <c r="BC86" s="61">
        <f t="shared" ref="BC86:BC101" si="289">(BC6-AY6)/AY6*100</f>
        <v>18.87341550392404</v>
      </c>
      <c r="BD86" s="61">
        <f t="shared" ref="BD86:BD101" si="290">(BD6-AZ6)/AZ6*100</f>
        <v>18.158194880603897</v>
      </c>
      <c r="BE86" s="61">
        <f t="shared" ref="BE86:BE101" si="291">(BE6-BA6)/BA6*100</f>
        <v>17.439878772940311</v>
      </c>
      <c r="BF86" s="61">
        <f t="shared" ref="BF86:BF101" si="292">(BF6-BB6)/BB6*100</f>
        <v>12.119340199960007</v>
      </c>
      <c r="BG86" s="61">
        <f t="shared" ref="BG86:BG101" si="293">(BG6-BC6)/BC6*100</f>
        <v>9.2713054033938711</v>
      </c>
      <c r="BH86" s="61">
        <f t="shared" ref="BH86:BH101" si="294">(BH6-BD6)/BD6*100</f>
        <v>8.6686233669240451</v>
      </c>
      <c r="BI86" s="61">
        <f t="shared" ref="BI86:BI101" si="295">(BI6-BE6)/BE6*100</f>
        <v>5.789704844804354</v>
      </c>
      <c r="BJ86" s="61">
        <f t="shared" ref="BJ86:BJ101" si="296">(BJ6-BF6)/BF6*100</f>
        <v>10.986865782867161</v>
      </c>
      <c r="BK86" s="61">
        <f t="shared" ref="BK86:BK101" si="297">(BK6-BG6)/BG6*100</f>
        <v>13.115325839464806</v>
      </c>
      <c r="BL86" s="61">
        <f t="shared" ref="BL86:BL101" si="298">(BL6-BH6)/BH6*100</f>
        <v>15.159074350967968</v>
      </c>
      <c r="BM86" s="61">
        <f t="shared" ref="BM86:BM101" si="299">(BM6-BI6)/BI6*100</f>
        <v>11.347486713112799</v>
      </c>
      <c r="BN86" s="61">
        <f t="shared" ref="BN86:BN99" si="300">(BN6-BJ6)/BJ6*100</f>
        <v>10.02360346184107</v>
      </c>
      <c r="BO86" s="61">
        <f t="shared" ref="BO86:BO99" si="301">(BO6-BK6)/BK6*100</f>
        <v>11.047677827495757</v>
      </c>
      <c r="BP86" s="61">
        <f t="shared" ref="BP86:BP99" si="302">(BP6-BL6)/BL6*100</f>
        <v>7.6594047921122277</v>
      </c>
      <c r="BQ86" s="61">
        <f t="shared" ref="BQ86:BQ99" si="303">(BQ6-BM6)/BM6*100</f>
        <v>15.436540316000297</v>
      </c>
      <c r="BR86" s="61">
        <f t="shared" ref="BR86:BR99" si="304">(BR6-BN6)/BN6*100</f>
        <v>12.188930205949656</v>
      </c>
      <c r="BS86" s="61">
        <f t="shared" ref="BS86:BS99" si="305">(BS6-BO6)/BO6*100</f>
        <v>12.838682784493539</v>
      </c>
      <c r="BT86" s="61">
        <f t="shared" ref="BT86:BT99" si="306">(BT6-BP6)/BP6*100</f>
        <v>10.781144781144782</v>
      </c>
      <c r="BU86" s="61">
        <f t="shared" ref="BU86:BU99" si="307">(BU6-BQ6)/BQ6*100</f>
        <v>10.724842565222978</v>
      </c>
      <c r="BV86" s="61">
        <f t="shared" ref="BV86:BV99" si="308">(BV6-BR6)/BR6*100</f>
        <v>8.6305255441884174</v>
      </c>
      <c r="BW86" s="61">
        <f t="shared" ref="BW86:BW99" si="309">(BW6-BS6)/BS6*100</f>
        <v>9.6539834995690192</v>
      </c>
      <c r="BX86" s="61">
        <f t="shared" ref="BX86:BX99" si="310">(BX6-BT6)/BT6*100</f>
        <v>8.5222782809555664</v>
      </c>
      <c r="BY86" s="61">
        <f t="shared" ref="BY86:BY99" si="311">(BY6-BU6)/BU6*100</f>
        <v>7.6780221693459465</v>
      </c>
      <c r="BZ86" s="61">
        <f t="shared" ref="BZ86:BZ99" si="312">(BZ6-BV6)/BV6*100</f>
        <v>-2.0742261992078626</v>
      </c>
      <c r="CA86" s="61">
        <f t="shared" ref="CA86:CA99" si="313">(CA6-BW6)/BW6*100</f>
        <v>-1.6114542391914657</v>
      </c>
      <c r="CB86" s="61">
        <f t="shared" ref="CB86:CB99" si="314">(CB6-BX6)/BX6*100</f>
        <v>9.8638884221139289</v>
      </c>
      <c r="CC86" s="61">
        <f t="shared" ref="CC86:CC99" si="315">(CC6-BY6)/BY6*100</f>
        <v>9.1840034493909659</v>
      </c>
      <c r="CD86" s="61">
        <f t="shared" ref="CD86:CD99" si="316">(CD6-BZ6)/BZ6*100</f>
        <v>9.527233507100485</v>
      </c>
      <c r="CE86" s="61">
        <f t="shared" ref="CE86:CE99" si="317">(CE6-CA6)/CA6*100</f>
        <v>8.1949437881641281</v>
      </c>
      <c r="CF86" s="61">
        <f t="shared" ref="CF86:CF99" si="318">(CF6-CB6)/CB6*100</f>
        <v>6.474966860405833</v>
      </c>
      <c r="CG86" s="61">
        <f t="shared" ref="CG86:CG99" si="319">(CG6-CC6)/CC6*100</f>
        <v>6.2641919241781032</v>
      </c>
      <c r="CH86" s="61">
        <f t="shared" ref="CH86:CH99" si="320">(CH6-CD6)/CD6*100</f>
        <v>5.6677061108375737</v>
      </c>
      <c r="CI86" s="61">
        <f t="shared" ref="CI86:CI99" si="321">(CI6-CE6)/CE6*100</f>
        <v>5.9786908592225334</v>
      </c>
      <c r="CJ86" s="61">
        <f t="shared" ref="CJ86:CJ99" si="322">(CJ6-CF6)/CF6*100</f>
        <v>6.162612526335951</v>
      </c>
      <c r="CK86" s="61">
        <f t="shared" ref="CK86:CK99" si="323">(CK6-CG6)/CG6*100</f>
        <v>6.6892739350582984</v>
      </c>
    </row>
    <row r="87" spans="1:89">
      <c r="A87" s="3" t="s">
        <v>1</v>
      </c>
      <c r="B87" s="136"/>
      <c r="C87" s="63"/>
      <c r="D87" s="63"/>
      <c r="E87" s="63"/>
      <c r="F87" s="63">
        <f>(F7-B7)/B7*100</f>
        <v>7.8411188624690844</v>
      </c>
      <c r="G87" s="63">
        <f t="shared" si="241"/>
        <v>7.8242800920563518</v>
      </c>
      <c r="H87" s="63">
        <f t="shared" si="242"/>
        <v>7.818116611029553</v>
      </c>
      <c r="I87" s="63">
        <f t="shared" si="243"/>
        <v>7.8539823065140846</v>
      </c>
      <c r="J87" s="63">
        <f t="shared" si="244"/>
        <v>7.1578508428781831</v>
      </c>
      <c r="K87" s="63">
        <f t="shared" si="245"/>
        <v>7.2121307157482608</v>
      </c>
      <c r="L87" s="63">
        <f t="shared" si="246"/>
        <v>7.2474360335130523</v>
      </c>
      <c r="M87" s="63">
        <f t="shared" si="247"/>
        <v>7.1460989461652424</v>
      </c>
      <c r="N87" s="63">
        <f t="shared" si="248"/>
        <v>12.278317803016375</v>
      </c>
      <c r="O87" s="63">
        <f t="shared" si="249"/>
        <v>12.310980306911999</v>
      </c>
      <c r="P87" s="63">
        <f t="shared" si="250"/>
        <v>12.252165751331685</v>
      </c>
      <c r="Q87" s="63">
        <f t="shared" si="251"/>
        <v>12.236350026898505</v>
      </c>
      <c r="R87" s="63">
        <f t="shared" si="252"/>
        <v>8.6212263511612637</v>
      </c>
      <c r="S87" s="63">
        <f t="shared" si="253"/>
        <v>7.6323921356002096</v>
      </c>
      <c r="T87" s="63">
        <f t="shared" si="254"/>
        <v>4.270675574529359</v>
      </c>
      <c r="U87" s="63">
        <f t="shared" si="255"/>
        <v>3.3926508621792193</v>
      </c>
      <c r="V87" s="63">
        <f t="shared" si="256"/>
        <v>4.6556046965869315</v>
      </c>
      <c r="W87" s="63">
        <f t="shared" si="257"/>
        <v>6.6841401620600562</v>
      </c>
      <c r="X87" s="63">
        <f t="shared" si="258"/>
        <v>7.9500279292827463</v>
      </c>
      <c r="Y87" s="63">
        <f t="shared" si="259"/>
        <v>7.8505004156100888</v>
      </c>
      <c r="Z87" s="63">
        <f t="shared" si="260"/>
        <v>7.8190347165687442</v>
      </c>
      <c r="AA87" s="63">
        <f t="shared" si="261"/>
        <v>6.3879071792937756</v>
      </c>
      <c r="AB87" s="63">
        <f t="shared" si="262"/>
        <v>5.1074428181770015</v>
      </c>
      <c r="AC87" s="63">
        <f t="shared" si="263"/>
        <v>4.8719876496025485</v>
      </c>
      <c r="AD87" s="63">
        <f t="shared" si="264"/>
        <v>7.4700621258632278</v>
      </c>
      <c r="AE87" s="63">
        <f t="shared" si="265"/>
        <v>16.795509199544998</v>
      </c>
      <c r="AF87" s="63">
        <f t="shared" si="266"/>
        <v>21.864541755736969</v>
      </c>
      <c r="AG87" s="63">
        <f t="shared" si="267"/>
        <v>19.376650172683661</v>
      </c>
      <c r="AH87" s="63">
        <f t="shared" si="268"/>
        <v>20.281849921545092</v>
      </c>
      <c r="AI87" s="63">
        <f t="shared" si="269"/>
        <v>14.368568073585028</v>
      </c>
      <c r="AJ87" s="63">
        <f t="shared" si="270"/>
        <v>12.773528538871858</v>
      </c>
      <c r="AK87" s="63">
        <f t="shared" si="271"/>
        <v>13.955555099185899</v>
      </c>
      <c r="AL87" s="63">
        <f t="shared" si="272"/>
        <v>-0.24756017912332148</v>
      </c>
      <c r="AM87" s="63">
        <f t="shared" si="273"/>
        <v>-3.6787682365860932</v>
      </c>
      <c r="AN87" s="63">
        <f t="shared" si="274"/>
        <v>-3.6078146007850975</v>
      </c>
      <c r="AO87" s="63">
        <f t="shared" si="275"/>
        <v>-4.065298256975642</v>
      </c>
      <c r="AP87" s="63">
        <f t="shared" si="276"/>
        <v>-7.325347387995647</v>
      </c>
      <c r="AQ87" s="63">
        <f t="shared" si="277"/>
        <v>-6.6264829243975987</v>
      </c>
      <c r="AR87" s="63">
        <f t="shared" si="278"/>
        <v>-5.0081595797949197</v>
      </c>
      <c r="AS87" s="63">
        <f t="shared" si="279"/>
        <v>-6.0677248238188461</v>
      </c>
      <c r="AT87" s="63">
        <f t="shared" si="280"/>
        <v>5.3794187491020917</v>
      </c>
      <c r="AU87" s="63">
        <f t="shared" si="281"/>
        <v>4.7883242432583124</v>
      </c>
      <c r="AV87" s="63">
        <f t="shared" si="282"/>
        <v>4.7239694605302134</v>
      </c>
      <c r="AW87" s="63">
        <f t="shared" si="283"/>
        <v>7.1847573640897142</v>
      </c>
      <c r="AX87" s="63">
        <f t="shared" si="284"/>
        <v>14.603936020026859</v>
      </c>
      <c r="AY87" s="63">
        <f t="shared" si="285"/>
        <v>13.59359434224737</v>
      </c>
      <c r="AZ87" s="63">
        <f t="shared" si="286"/>
        <v>13.990886470392589</v>
      </c>
      <c r="BA87" s="63">
        <f t="shared" si="287"/>
        <v>14.272281152533845</v>
      </c>
      <c r="BB87" s="63">
        <f t="shared" si="288"/>
        <v>16.837677506900999</v>
      </c>
      <c r="BC87" s="63">
        <f t="shared" si="289"/>
        <v>11.558287611543564</v>
      </c>
      <c r="BD87" s="63">
        <f t="shared" si="290"/>
        <v>10.767013546761195</v>
      </c>
      <c r="BE87" s="63">
        <f t="shared" si="291"/>
        <v>14.211600235042043</v>
      </c>
      <c r="BF87" s="63">
        <f t="shared" si="292"/>
        <v>12.3057787368892</v>
      </c>
      <c r="BG87" s="63">
        <f t="shared" si="293"/>
        <v>11.97830277808861</v>
      </c>
      <c r="BH87" s="63">
        <f t="shared" si="294"/>
        <v>10.042897476627312</v>
      </c>
      <c r="BI87" s="63">
        <f t="shared" si="295"/>
        <v>7.071066521584199</v>
      </c>
      <c r="BJ87" s="63">
        <f t="shared" si="296"/>
        <v>6.5507712825299835</v>
      </c>
      <c r="BK87" s="63">
        <f t="shared" si="297"/>
        <v>7.2243174463830924</v>
      </c>
      <c r="BL87" s="63">
        <f t="shared" si="298"/>
        <v>5.5847258221325173</v>
      </c>
      <c r="BM87" s="63">
        <f t="shared" si="299"/>
        <v>4.4812729488996688</v>
      </c>
      <c r="BN87" s="63">
        <f t="shared" si="300"/>
        <v>2.2022022022022023</v>
      </c>
      <c r="BO87" s="63">
        <f t="shared" si="301"/>
        <v>3.7947306331104991</v>
      </c>
      <c r="BP87" s="63">
        <f t="shared" si="302"/>
        <v>3.1521519498888666</v>
      </c>
      <c r="BQ87" s="63">
        <f t="shared" si="303"/>
        <v>3.3154121863799282</v>
      </c>
      <c r="BR87" s="63">
        <f t="shared" si="304"/>
        <v>5.7394711067580806</v>
      </c>
      <c r="BS87" s="63">
        <f t="shared" si="305"/>
        <v>5.0577760939571892</v>
      </c>
      <c r="BT87" s="63">
        <f t="shared" si="306"/>
        <v>7.0910871694417228</v>
      </c>
      <c r="BU87" s="63">
        <f t="shared" si="307"/>
        <v>8.8031222896790986</v>
      </c>
      <c r="BV87" s="63">
        <f t="shared" si="308"/>
        <v>5.446461652463876</v>
      </c>
      <c r="BW87" s="63">
        <f t="shared" si="309"/>
        <v>9.2499098449332848</v>
      </c>
      <c r="BX87" s="63">
        <f t="shared" si="310"/>
        <v>8.5238704957014821</v>
      </c>
      <c r="BY87" s="63">
        <f t="shared" si="311"/>
        <v>8.1506576325229183</v>
      </c>
      <c r="BZ87" s="63">
        <f t="shared" si="312"/>
        <v>8.4153197470133509</v>
      </c>
      <c r="CA87" s="63">
        <f t="shared" si="313"/>
        <v>9.9521373163888427</v>
      </c>
      <c r="CB87" s="63">
        <f t="shared" si="314"/>
        <v>9.6747008258890954</v>
      </c>
      <c r="CC87" s="63">
        <f t="shared" si="315"/>
        <v>9.0657822001105579</v>
      </c>
      <c r="CD87" s="63">
        <f t="shared" si="316"/>
        <v>5.9309674282936315</v>
      </c>
      <c r="CE87" s="63">
        <f t="shared" si="317"/>
        <v>5.4338036625637942</v>
      </c>
      <c r="CF87" s="63">
        <f t="shared" si="318"/>
        <v>6.3470109113262643</v>
      </c>
      <c r="CG87" s="63">
        <f t="shared" si="319"/>
        <v>6.7072140564284508</v>
      </c>
      <c r="CH87" s="63">
        <f t="shared" si="320"/>
        <v>5.384733057977666</v>
      </c>
      <c r="CI87" s="63">
        <f t="shared" si="321"/>
        <v>5.808656036446469</v>
      </c>
      <c r="CJ87" s="63">
        <f t="shared" si="322"/>
        <v>5.5202312138728322</v>
      </c>
      <c r="CK87" s="63">
        <f t="shared" si="323"/>
        <v>5.6681443951868271</v>
      </c>
    </row>
    <row r="88" spans="1:89">
      <c r="A88" s="68" t="s">
        <v>2</v>
      </c>
      <c r="B88" s="137"/>
      <c r="C88" s="64"/>
      <c r="D88" s="64"/>
      <c r="E88" s="64"/>
      <c r="F88" s="64">
        <f>(F8-B8)/B8*100</f>
        <v>12.425067605434309</v>
      </c>
      <c r="G88" s="64">
        <f t="shared" si="241"/>
        <v>8.1573848195330214</v>
      </c>
      <c r="H88" s="64">
        <f t="shared" si="242"/>
        <v>5.5035877055119524</v>
      </c>
      <c r="I88" s="64">
        <f t="shared" si="243"/>
        <v>4.7722486989019091</v>
      </c>
      <c r="J88" s="64">
        <f t="shared" si="244"/>
        <v>9.9206967213114776</v>
      </c>
      <c r="K88" s="64">
        <f t="shared" si="245"/>
        <v>9.9188284518828418</v>
      </c>
      <c r="L88" s="64">
        <f t="shared" si="246"/>
        <v>11.017992802878847</v>
      </c>
      <c r="M88" s="64">
        <f t="shared" si="247"/>
        <v>10.969097418503864</v>
      </c>
      <c r="N88" s="64">
        <f t="shared" si="248"/>
        <v>8.5701530598410827</v>
      </c>
      <c r="O88" s="64">
        <f t="shared" si="249"/>
        <v>7.9698037942408577</v>
      </c>
      <c r="P88" s="64">
        <f t="shared" si="250"/>
        <v>5.3826909789265374</v>
      </c>
      <c r="Q88" s="64">
        <f t="shared" si="251"/>
        <v>6.9927886694281201</v>
      </c>
      <c r="R88" s="64">
        <f t="shared" si="252"/>
        <v>6.3546807981672293</v>
      </c>
      <c r="S88" s="64">
        <f t="shared" si="253"/>
        <v>12.380114626506838</v>
      </c>
      <c r="T88" s="64">
        <f t="shared" si="254"/>
        <v>15.057912992776529</v>
      </c>
      <c r="U88" s="64">
        <f t="shared" si="255"/>
        <v>9.2258042166440397</v>
      </c>
      <c r="V88" s="64">
        <f t="shared" si="256"/>
        <v>11.329602218986365</v>
      </c>
      <c r="W88" s="64">
        <f t="shared" si="257"/>
        <v>7.9428558871504631</v>
      </c>
      <c r="X88" s="64">
        <f t="shared" si="258"/>
        <v>6.0600563275249986</v>
      </c>
      <c r="Y88" s="64">
        <f t="shared" si="259"/>
        <v>9.2162572430718246</v>
      </c>
      <c r="Z88" s="64">
        <f t="shared" si="260"/>
        <v>9.4376478083681512</v>
      </c>
      <c r="AA88" s="64">
        <f t="shared" si="261"/>
        <v>9.7794902283908431</v>
      </c>
      <c r="AB88" s="64">
        <f t="shared" si="262"/>
        <v>11.128469629123467</v>
      </c>
      <c r="AC88" s="64">
        <f t="shared" si="263"/>
        <v>12.382155688131427</v>
      </c>
      <c r="AD88" s="64">
        <f t="shared" si="264"/>
        <v>9.9255905130178341</v>
      </c>
      <c r="AE88" s="64">
        <f t="shared" si="265"/>
        <v>9.7885746158357474</v>
      </c>
      <c r="AF88" s="64">
        <f t="shared" si="266"/>
        <v>11.880462089561068</v>
      </c>
      <c r="AG88" s="64">
        <f t="shared" si="267"/>
        <v>10.979616861195279</v>
      </c>
      <c r="AH88" s="64">
        <f t="shared" si="268"/>
        <v>8.1938641432101704</v>
      </c>
      <c r="AI88" s="64">
        <f t="shared" si="269"/>
        <v>3.4924644321196152</v>
      </c>
      <c r="AJ88" s="64">
        <f t="shared" si="270"/>
        <v>1.7860634319953161</v>
      </c>
      <c r="AK88" s="64">
        <f t="shared" si="271"/>
        <v>0.39875281741447072</v>
      </c>
      <c r="AL88" s="64">
        <f t="shared" si="272"/>
        <v>5.2787329383050388</v>
      </c>
      <c r="AM88" s="64">
        <f t="shared" si="273"/>
        <v>10.628734928494984</v>
      </c>
      <c r="AN88" s="64">
        <f t="shared" si="274"/>
        <v>7.7469235832814913</v>
      </c>
      <c r="AO88" s="64">
        <f t="shared" si="275"/>
        <v>8.0931676121151259</v>
      </c>
      <c r="AP88" s="64">
        <f t="shared" si="276"/>
        <v>4.7628532119800981</v>
      </c>
      <c r="AQ88" s="64">
        <f t="shared" si="277"/>
        <v>4.7998209772535727</v>
      </c>
      <c r="AR88" s="64">
        <f t="shared" si="278"/>
        <v>11.118613607188696</v>
      </c>
      <c r="AS88" s="64">
        <f t="shared" si="279"/>
        <v>11.766361800105159</v>
      </c>
      <c r="AT88" s="64">
        <f t="shared" si="280"/>
        <v>17.306270647200009</v>
      </c>
      <c r="AU88" s="64">
        <f t="shared" si="281"/>
        <v>17.513852531669936</v>
      </c>
      <c r="AV88" s="64">
        <f t="shared" si="282"/>
        <v>16.802112719988358</v>
      </c>
      <c r="AW88" s="64">
        <f t="shared" si="283"/>
        <v>19.513994530972028</v>
      </c>
      <c r="AX88" s="64">
        <f t="shared" si="284"/>
        <v>16.834359596207332</v>
      </c>
      <c r="AY88" s="64">
        <f t="shared" si="285"/>
        <v>18.400668061425598</v>
      </c>
      <c r="AZ88" s="64">
        <f t="shared" si="286"/>
        <v>17.195773161558783</v>
      </c>
      <c r="BA88" s="64">
        <f t="shared" si="287"/>
        <v>17.706781089174747</v>
      </c>
      <c r="BB88" s="64">
        <f t="shared" si="288"/>
        <v>19.802527243238686</v>
      </c>
      <c r="BC88" s="64">
        <f t="shared" si="289"/>
        <v>20.879387218937278</v>
      </c>
      <c r="BD88" s="64">
        <f t="shared" si="290"/>
        <v>20.077132333222693</v>
      </c>
      <c r="BE88" s="64">
        <f t="shared" si="291"/>
        <v>18.144990105459467</v>
      </c>
      <c r="BF88" s="64">
        <f t="shared" si="292"/>
        <v>12.071459386481276</v>
      </c>
      <c r="BG88" s="64">
        <f t="shared" si="293"/>
        <v>8.586226954469824</v>
      </c>
      <c r="BH88" s="64">
        <f t="shared" si="294"/>
        <v>8.3394910964424476</v>
      </c>
      <c r="BI88" s="64">
        <f t="shared" si="295"/>
        <v>5.5191512348757419</v>
      </c>
      <c r="BJ88" s="64">
        <f t="shared" si="296"/>
        <v>12.128517671975903</v>
      </c>
      <c r="BK88" s="64">
        <f t="shared" si="297"/>
        <v>14.652776723208454</v>
      </c>
      <c r="BL88" s="64">
        <f t="shared" si="298"/>
        <v>17.488139085031136</v>
      </c>
      <c r="BM88" s="64">
        <f t="shared" si="299"/>
        <v>12.818578468861636</v>
      </c>
      <c r="BN88" s="64">
        <f t="shared" si="300"/>
        <v>11.936352509179926</v>
      </c>
      <c r="BO88" s="64">
        <f t="shared" si="301"/>
        <v>12.817928783952395</v>
      </c>
      <c r="BP88" s="64">
        <f t="shared" si="302"/>
        <v>8.6447566039402783</v>
      </c>
      <c r="BQ88" s="64">
        <f t="shared" si="303"/>
        <v>17.841585918748333</v>
      </c>
      <c r="BR88" s="64">
        <f t="shared" si="304"/>
        <v>13.629007566811005</v>
      </c>
      <c r="BS88" s="64">
        <f t="shared" si="305"/>
        <v>14.58590327108767</v>
      </c>
      <c r="BT88" s="64">
        <f t="shared" si="306"/>
        <v>11.547062411059159</v>
      </c>
      <c r="BU88" s="64">
        <f t="shared" si="307"/>
        <v>11.059143029571516</v>
      </c>
      <c r="BV88" s="64">
        <f t="shared" si="308"/>
        <v>9.2921205589129681</v>
      </c>
      <c r="BW88" s="64">
        <f t="shared" si="309"/>
        <v>9.7371742519860423</v>
      </c>
      <c r="BX88" s="64">
        <f t="shared" si="310"/>
        <v>8.5219609987242571</v>
      </c>
      <c r="BY88" s="64">
        <f t="shared" si="311"/>
        <v>7.5974731694063307</v>
      </c>
      <c r="BZ88" s="64">
        <f t="shared" si="312"/>
        <v>-4.1770859014545838</v>
      </c>
      <c r="CA88" s="64">
        <f t="shared" si="313"/>
        <v>-3.9815973749196578</v>
      </c>
      <c r="CB88" s="64">
        <f t="shared" si="314"/>
        <v>9.9015886877372115</v>
      </c>
      <c r="CC88" s="64">
        <f t="shared" si="315"/>
        <v>9.2042549161958274</v>
      </c>
      <c r="CD88" s="64">
        <f t="shared" si="316"/>
        <v>10.342926452751131</v>
      </c>
      <c r="CE88" s="64">
        <f t="shared" si="317"/>
        <v>8.8430101465614435</v>
      </c>
      <c r="CF88" s="64">
        <f t="shared" si="318"/>
        <v>6.5004125790776568</v>
      </c>
      <c r="CG88" s="64">
        <f t="shared" si="319"/>
        <v>6.1883978379628291</v>
      </c>
      <c r="CH88" s="64">
        <f t="shared" si="320"/>
        <v>5.7293228073681757</v>
      </c>
      <c r="CI88" s="64">
        <f t="shared" si="321"/>
        <v>6.0173496471806827</v>
      </c>
      <c r="CJ88" s="64">
        <f t="shared" si="322"/>
        <v>6.2901744719926542</v>
      </c>
      <c r="CK88" s="64">
        <f t="shared" si="323"/>
        <v>6.8648266100495405</v>
      </c>
    </row>
    <row r="89" spans="1:89">
      <c r="A89" s="2" t="s">
        <v>3</v>
      </c>
      <c r="B89" s="140"/>
      <c r="C89" s="62"/>
      <c r="D89" s="62"/>
      <c r="E89" s="62"/>
      <c r="F89" s="62">
        <f>(F9-B9)/B9*100</f>
        <v>9.1342049934614682</v>
      </c>
      <c r="G89" s="62">
        <f t="shared" si="241"/>
        <v>7.9436328674166976</v>
      </c>
      <c r="H89" s="62">
        <f t="shared" si="242"/>
        <v>7.8950713799609984</v>
      </c>
      <c r="I89" s="62">
        <f t="shared" si="243"/>
        <v>4.0514224440283995</v>
      </c>
      <c r="J89" s="62">
        <f t="shared" si="244"/>
        <v>5.0035986760868179</v>
      </c>
      <c r="K89" s="62">
        <f t="shared" si="245"/>
        <v>7.7039496334913524</v>
      </c>
      <c r="L89" s="62">
        <f t="shared" si="246"/>
        <v>6.0990380921184562</v>
      </c>
      <c r="M89" s="62">
        <f t="shared" si="247"/>
        <v>6.9858965305356691</v>
      </c>
      <c r="N89" s="62">
        <f t="shared" si="248"/>
        <v>10.137284546825979</v>
      </c>
      <c r="O89" s="62">
        <f t="shared" si="249"/>
        <v>10.770139665387052</v>
      </c>
      <c r="P89" s="62">
        <f t="shared" si="250"/>
        <v>10.077605565370947</v>
      </c>
      <c r="Q89" s="62">
        <f t="shared" si="251"/>
        <v>11.580083923123189</v>
      </c>
      <c r="R89" s="62">
        <f t="shared" si="252"/>
        <v>6.4457797983038443</v>
      </c>
      <c r="S89" s="62">
        <f t="shared" si="253"/>
        <v>4.9393739388034996</v>
      </c>
      <c r="T89" s="62">
        <f t="shared" si="254"/>
        <v>3.9093737086498335</v>
      </c>
      <c r="U89" s="62">
        <f t="shared" si="255"/>
        <v>5.3038027995355588</v>
      </c>
      <c r="V89" s="62">
        <f t="shared" si="256"/>
        <v>7.4286355340706187</v>
      </c>
      <c r="W89" s="62">
        <f t="shared" si="257"/>
        <v>8.7086533392616019</v>
      </c>
      <c r="X89" s="62">
        <f t="shared" si="258"/>
        <v>9.5162604038777161</v>
      </c>
      <c r="Y89" s="62">
        <f t="shared" si="259"/>
        <v>7.6620068916896305</v>
      </c>
      <c r="Z89" s="62">
        <f t="shared" si="260"/>
        <v>6.9106465861696238</v>
      </c>
      <c r="AA89" s="62">
        <f t="shared" si="261"/>
        <v>5.6425315960225886</v>
      </c>
      <c r="AB89" s="62">
        <f t="shared" si="262"/>
        <v>5.0516427974337521</v>
      </c>
      <c r="AC89" s="62">
        <f t="shared" si="263"/>
        <v>5.5004348974978834</v>
      </c>
      <c r="AD89" s="62">
        <f t="shared" si="264"/>
        <v>9.9427254142921608</v>
      </c>
      <c r="AE89" s="62">
        <f t="shared" si="265"/>
        <v>12.93607546297758</v>
      </c>
      <c r="AF89" s="62">
        <f t="shared" si="266"/>
        <v>13.108963521658215</v>
      </c>
      <c r="AG89" s="62">
        <f t="shared" si="267"/>
        <v>12.458212102765534</v>
      </c>
      <c r="AH89" s="62">
        <f t="shared" si="268"/>
        <v>8.1135525106424833</v>
      </c>
      <c r="AI89" s="62">
        <f t="shared" si="269"/>
        <v>5.8574792359244121</v>
      </c>
      <c r="AJ89" s="62">
        <f t="shared" si="270"/>
        <v>4.7707587745395088</v>
      </c>
      <c r="AK89" s="62">
        <f t="shared" si="271"/>
        <v>5.5011132031060033</v>
      </c>
      <c r="AL89" s="62">
        <f t="shared" si="272"/>
        <v>6.3867772580809623</v>
      </c>
      <c r="AM89" s="62">
        <f t="shared" si="273"/>
        <v>8.1245724497411818</v>
      </c>
      <c r="AN89" s="62">
        <f t="shared" si="274"/>
        <v>7.9239440161791892</v>
      </c>
      <c r="AO89" s="62">
        <f t="shared" si="275"/>
        <v>7.7287107708168739</v>
      </c>
      <c r="AP89" s="62">
        <f t="shared" si="276"/>
        <v>8.505163826535048</v>
      </c>
      <c r="AQ89" s="62">
        <f t="shared" si="277"/>
        <v>8.0564805658798839</v>
      </c>
      <c r="AR89" s="62">
        <f t="shared" si="278"/>
        <v>8.2761089283519684</v>
      </c>
      <c r="AS89" s="62">
        <f t="shared" si="279"/>
        <v>9.5498855847238975</v>
      </c>
      <c r="AT89" s="62">
        <f t="shared" si="280"/>
        <v>10.055929823795536</v>
      </c>
      <c r="AU89" s="62">
        <f t="shared" si="281"/>
        <v>11.927414353712875</v>
      </c>
      <c r="AV89" s="62">
        <f t="shared" si="282"/>
        <v>11.980758337760745</v>
      </c>
      <c r="AW89" s="62">
        <f t="shared" si="283"/>
        <v>13.115409869793805</v>
      </c>
      <c r="AX89" s="62">
        <f t="shared" si="284"/>
        <v>14.776263099083115</v>
      </c>
      <c r="AY89" s="62">
        <f t="shared" si="285"/>
        <v>17.016869720200837</v>
      </c>
      <c r="AZ89" s="62">
        <f t="shared" si="286"/>
        <v>18.38045657658768</v>
      </c>
      <c r="BA89" s="62">
        <f t="shared" si="287"/>
        <v>19.403331008763153</v>
      </c>
      <c r="BB89" s="62">
        <f t="shared" si="288"/>
        <v>14.856441730913946</v>
      </c>
      <c r="BC89" s="62">
        <f t="shared" si="289"/>
        <v>15.126181071801225</v>
      </c>
      <c r="BD89" s="62">
        <f t="shared" si="290"/>
        <v>16.299336196731183</v>
      </c>
      <c r="BE89" s="62">
        <f t="shared" si="291"/>
        <v>14.044162570725947</v>
      </c>
      <c r="BF89" s="62">
        <f t="shared" si="292"/>
        <v>6.5761607252603449</v>
      </c>
      <c r="BG89" s="62">
        <f t="shared" si="293"/>
        <v>3.8805438513978086</v>
      </c>
      <c r="BH89" s="62">
        <f t="shared" si="294"/>
        <v>6.6907838906843988</v>
      </c>
      <c r="BI89" s="62">
        <f t="shared" si="295"/>
        <v>7.7884631533556679</v>
      </c>
      <c r="BJ89" s="62">
        <f t="shared" si="296"/>
        <v>10.679500431874427</v>
      </c>
      <c r="BK89" s="62">
        <f t="shared" si="297"/>
        <v>12.009475898742688</v>
      </c>
      <c r="BL89" s="62">
        <f t="shared" si="298"/>
        <v>8.2202832935538126</v>
      </c>
      <c r="BM89" s="62">
        <f t="shared" si="299"/>
        <v>9.8077448287667774</v>
      </c>
      <c r="BN89" s="62">
        <f t="shared" si="300"/>
        <v>9.3830019734803383</v>
      </c>
      <c r="BO89" s="62">
        <f t="shared" si="301"/>
        <v>7.0382848392036745</v>
      </c>
      <c r="BP89" s="62">
        <f t="shared" si="302"/>
        <v>6.7754338563857432</v>
      </c>
      <c r="BQ89" s="62">
        <f t="shared" si="303"/>
        <v>6.7887558429916117</v>
      </c>
      <c r="BR89" s="62">
        <f t="shared" si="304"/>
        <v>8.5065457907136253</v>
      </c>
      <c r="BS89" s="62">
        <f t="shared" si="305"/>
        <v>9.3438823394757922</v>
      </c>
      <c r="BT89" s="62">
        <f t="shared" si="306"/>
        <v>9.2068126520681268</v>
      </c>
      <c r="BU89" s="62">
        <f t="shared" si="307"/>
        <v>9.1694049360803973</v>
      </c>
      <c r="BV89" s="62">
        <f t="shared" si="308"/>
        <v>10.288439076005551</v>
      </c>
      <c r="BW89" s="62">
        <f t="shared" si="309"/>
        <v>12.083426014366651</v>
      </c>
      <c r="BX89" s="62">
        <f t="shared" si="310"/>
        <v>10.552917361579691</v>
      </c>
      <c r="BY89" s="62">
        <f t="shared" si="311"/>
        <v>9.6548466473328052</v>
      </c>
      <c r="BZ89" s="62">
        <f t="shared" si="312"/>
        <v>8.6795085848139752</v>
      </c>
      <c r="CA89" s="62">
        <f t="shared" si="313"/>
        <v>8.8195465900866203</v>
      </c>
      <c r="CB89" s="62">
        <f t="shared" si="314"/>
        <v>8.2511861439955769</v>
      </c>
      <c r="CC89" s="62">
        <f t="shared" si="315"/>
        <v>9.2415423608258784</v>
      </c>
      <c r="CD89" s="62">
        <f t="shared" si="316"/>
        <v>7.2892781803173436</v>
      </c>
      <c r="CE89" s="62">
        <f t="shared" si="317"/>
        <v>7.900919360202538</v>
      </c>
      <c r="CF89" s="62">
        <f t="shared" si="318"/>
        <v>7.7552366464186546</v>
      </c>
      <c r="CG89" s="62">
        <f t="shared" si="319"/>
        <v>7.0795810942171187</v>
      </c>
      <c r="CH89" s="62">
        <f t="shared" si="320"/>
        <v>8.2035006732063867</v>
      </c>
      <c r="CI89" s="62">
        <f t="shared" si="321"/>
        <v>8.4150245570778068</v>
      </c>
      <c r="CJ89" s="62">
        <f t="shared" si="322"/>
        <v>9.4944269481000294</v>
      </c>
      <c r="CK89" s="62">
        <f t="shared" si="323"/>
        <v>7.766815682647346</v>
      </c>
    </row>
    <row r="90" spans="1:89">
      <c r="A90" s="3" t="s">
        <v>4</v>
      </c>
      <c r="B90" s="136"/>
      <c r="C90" s="63"/>
      <c r="D90" s="63"/>
      <c r="E90" s="63"/>
      <c r="F90" s="63">
        <f t="shared" ref="F90:F101" si="324">(F10-B10)/B10*100</f>
        <v>8.7710433453667918</v>
      </c>
      <c r="G90" s="63">
        <f t="shared" si="241"/>
        <v>7.4844464301824782</v>
      </c>
      <c r="H90" s="63">
        <f t="shared" si="242"/>
        <v>6.9424603070695934</v>
      </c>
      <c r="I90" s="63">
        <f t="shared" si="243"/>
        <v>2.2917289564717476</v>
      </c>
      <c r="J90" s="63">
        <f t="shared" si="244"/>
        <v>4.4826396164614382</v>
      </c>
      <c r="K90" s="63">
        <f t="shared" si="245"/>
        <v>7.3266796823280398</v>
      </c>
      <c r="L90" s="63">
        <f t="shared" si="246"/>
        <v>5.4499796561562341</v>
      </c>
      <c r="M90" s="63">
        <f t="shared" si="247"/>
        <v>6.4538189412158626</v>
      </c>
      <c r="N90" s="63">
        <f t="shared" si="248"/>
        <v>12.861851398593362</v>
      </c>
      <c r="O90" s="63">
        <f t="shared" si="249"/>
        <v>13.79744363622388</v>
      </c>
      <c r="P90" s="63">
        <f t="shared" si="250"/>
        <v>12.789633972742559</v>
      </c>
      <c r="Q90" s="63">
        <f t="shared" si="251"/>
        <v>14.632527434650919</v>
      </c>
      <c r="R90" s="63">
        <f t="shared" si="252"/>
        <v>5.5975171758989655</v>
      </c>
      <c r="S90" s="63">
        <f t="shared" si="253"/>
        <v>5.1718526162728944</v>
      </c>
      <c r="T90" s="63">
        <f t="shared" si="254"/>
        <v>4.2704339144469765</v>
      </c>
      <c r="U90" s="63">
        <f t="shared" si="255"/>
        <v>4.7180371135373509</v>
      </c>
      <c r="V90" s="63">
        <f t="shared" si="256"/>
        <v>8.7548234504145874</v>
      </c>
      <c r="W90" s="63">
        <f t="shared" si="257"/>
        <v>10.266336489263995</v>
      </c>
      <c r="X90" s="63">
        <f t="shared" si="258"/>
        <v>10.497351017998673</v>
      </c>
      <c r="Y90" s="63">
        <f t="shared" si="259"/>
        <v>9.0441089364922878</v>
      </c>
      <c r="Z90" s="63">
        <f t="shared" si="260"/>
        <v>8.0292291551172621</v>
      </c>
      <c r="AA90" s="63">
        <f t="shared" si="261"/>
        <v>6.6341698958712838</v>
      </c>
      <c r="AB90" s="63">
        <f t="shared" si="262"/>
        <v>6.0947966796175823</v>
      </c>
      <c r="AC90" s="63">
        <f t="shared" si="263"/>
        <v>6.6969526249113027</v>
      </c>
      <c r="AD90" s="63">
        <f t="shared" si="264"/>
        <v>10.549112116067692</v>
      </c>
      <c r="AE90" s="63">
        <f t="shared" si="265"/>
        <v>13.278283243598265</v>
      </c>
      <c r="AF90" s="63">
        <f t="shared" si="266"/>
        <v>13.592635790211141</v>
      </c>
      <c r="AG90" s="63">
        <f t="shared" si="267"/>
        <v>12.203047438586909</v>
      </c>
      <c r="AH90" s="63">
        <f t="shared" si="268"/>
        <v>7.2769990798944013</v>
      </c>
      <c r="AI90" s="63">
        <f t="shared" si="269"/>
        <v>4.5406932143106182</v>
      </c>
      <c r="AJ90" s="63">
        <f t="shared" si="270"/>
        <v>3.1814001434707593</v>
      </c>
      <c r="AK90" s="63">
        <f t="shared" si="271"/>
        <v>4.084867259824934</v>
      </c>
      <c r="AL90" s="63">
        <f t="shared" si="272"/>
        <v>6.3751640785694912</v>
      </c>
      <c r="AM90" s="63">
        <f t="shared" si="273"/>
        <v>7.7655500479081336</v>
      </c>
      <c r="AN90" s="63">
        <f t="shared" si="274"/>
        <v>7.7007687468587935</v>
      </c>
      <c r="AO90" s="63">
        <f t="shared" si="275"/>
        <v>7.1480809828690024</v>
      </c>
      <c r="AP90" s="63">
        <f t="shared" si="276"/>
        <v>8.2525012765930867</v>
      </c>
      <c r="AQ90" s="63">
        <f t="shared" si="277"/>
        <v>6.5321101184688954</v>
      </c>
      <c r="AR90" s="63">
        <f t="shared" si="278"/>
        <v>6.8904775141163581</v>
      </c>
      <c r="AS90" s="63">
        <f t="shared" si="279"/>
        <v>8.3641000169312907</v>
      </c>
      <c r="AT90" s="63">
        <f t="shared" si="280"/>
        <v>8.3508227436259261</v>
      </c>
      <c r="AU90" s="63">
        <f t="shared" si="281"/>
        <v>10.86897923400918</v>
      </c>
      <c r="AV90" s="63">
        <f t="shared" si="282"/>
        <v>10.98296723790391</v>
      </c>
      <c r="AW90" s="63">
        <f t="shared" si="283"/>
        <v>13.058944858420263</v>
      </c>
      <c r="AX90" s="63">
        <f t="shared" si="284"/>
        <v>13.344333942597336</v>
      </c>
      <c r="AY90" s="63">
        <f t="shared" si="285"/>
        <v>13.90207299474768</v>
      </c>
      <c r="AZ90" s="63">
        <f t="shared" si="286"/>
        <v>15.202470594190995</v>
      </c>
      <c r="BA90" s="63">
        <f t="shared" si="287"/>
        <v>16.302441288819292</v>
      </c>
      <c r="BB90" s="63">
        <f t="shared" si="288"/>
        <v>14.749237272889392</v>
      </c>
      <c r="BC90" s="63">
        <f t="shared" si="289"/>
        <v>14.934996563808269</v>
      </c>
      <c r="BD90" s="63">
        <f t="shared" si="290"/>
        <v>15.909199336510355</v>
      </c>
      <c r="BE90" s="63">
        <f t="shared" si="291"/>
        <v>13.817520117873745</v>
      </c>
      <c r="BF90" s="63">
        <f t="shared" si="292"/>
        <v>4.9403537161335311</v>
      </c>
      <c r="BG90" s="63">
        <f t="shared" si="293"/>
        <v>2.040473168215875</v>
      </c>
      <c r="BH90" s="63">
        <f t="shared" si="294"/>
        <v>5.0934804712022714</v>
      </c>
      <c r="BI90" s="63">
        <f t="shared" si="295"/>
        <v>5.5980232380816632</v>
      </c>
      <c r="BJ90" s="63">
        <f t="shared" si="296"/>
        <v>11.254789849134815</v>
      </c>
      <c r="BK90" s="63">
        <f t="shared" si="297"/>
        <v>12.776297890980528</v>
      </c>
      <c r="BL90" s="63">
        <f t="shared" si="298"/>
        <v>9.1389319972852441</v>
      </c>
      <c r="BM90" s="63">
        <f t="shared" si="299"/>
        <v>11.368239993662934</v>
      </c>
      <c r="BN90" s="63">
        <f t="shared" si="300"/>
        <v>8.1908952445422241</v>
      </c>
      <c r="BO90" s="63">
        <f t="shared" si="301"/>
        <v>6.204850097206589</v>
      </c>
      <c r="BP90" s="63">
        <f t="shared" si="302"/>
        <v>4.8877094308234641</v>
      </c>
      <c r="BQ90" s="63">
        <f t="shared" si="303"/>
        <v>5.3548747650256567</v>
      </c>
      <c r="BR90" s="63">
        <f t="shared" si="304"/>
        <v>7.9852964179571408</v>
      </c>
      <c r="BS90" s="63">
        <f t="shared" si="305"/>
        <v>8.216274543807927</v>
      </c>
      <c r="BT90" s="63">
        <f t="shared" si="306"/>
        <v>8.8214191306974818</v>
      </c>
      <c r="BU90" s="63">
        <f t="shared" si="307"/>
        <v>8.7540788606516529</v>
      </c>
      <c r="BV90" s="63">
        <f t="shared" si="308"/>
        <v>9.4752661693343949</v>
      </c>
      <c r="BW90" s="63">
        <f t="shared" si="309"/>
        <v>11.846299033136875</v>
      </c>
      <c r="BX90" s="63">
        <f t="shared" si="310"/>
        <v>11.043828295797621</v>
      </c>
      <c r="BY90" s="63">
        <f t="shared" si="311"/>
        <v>9.3471481147553099</v>
      </c>
      <c r="BZ90" s="63">
        <f t="shared" si="312"/>
        <v>8.6948611501629145</v>
      </c>
      <c r="CA90" s="63">
        <f t="shared" si="313"/>
        <v>8.9709300474416533</v>
      </c>
      <c r="CB90" s="63">
        <f t="shared" si="314"/>
        <v>8.1595024922264408</v>
      </c>
      <c r="CC90" s="63">
        <f t="shared" si="315"/>
        <v>9.4118760222219233</v>
      </c>
      <c r="CD90" s="63">
        <f t="shared" si="316"/>
        <v>6.9935177576919569</v>
      </c>
      <c r="CE90" s="63">
        <f t="shared" si="317"/>
        <v>7.5647562418735115</v>
      </c>
      <c r="CF90" s="63">
        <f t="shared" si="318"/>
        <v>7.577180335447335</v>
      </c>
      <c r="CG90" s="63">
        <f t="shared" si="319"/>
        <v>6.8800652302826641</v>
      </c>
      <c r="CH90" s="63">
        <f t="shared" si="320"/>
        <v>8.3895099126774184</v>
      </c>
      <c r="CI90" s="63">
        <f t="shared" si="321"/>
        <v>8.9084167492903426</v>
      </c>
      <c r="CJ90" s="63">
        <f t="shared" si="322"/>
        <v>10.133483737544651</v>
      </c>
      <c r="CK90" s="63">
        <f t="shared" si="323"/>
        <v>7.5098540103799429</v>
      </c>
    </row>
    <row r="91" spans="1:89">
      <c r="A91" s="3" t="s">
        <v>5</v>
      </c>
      <c r="B91" s="136"/>
      <c r="C91" s="63"/>
      <c r="D91" s="63"/>
      <c r="E91" s="63"/>
      <c r="F91" s="63">
        <f t="shared" si="324"/>
        <v>23.907847046522221</v>
      </c>
      <c r="G91" s="63">
        <f t="shared" si="241"/>
        <v>22.74149282985325</v>
      </c>
      <c r="H91" s="63">
        <f t="shared" si="242"/>
        <v>23.216543462162825</v>
      </c>
      <c r="I91" s="63">
        <f t="shared" si="243"/>
        <v>24.198391704442486</v>
      </c>
      <c r="J91" s="63">
        <f t="shared" si="244"/>
        <v>10.167251659015248</v>
      </c>
      <c r="K91" s="63">
        <f t="shared" si="245"/>
        <v>10.403145460944909</v>
      </c>
      <c r="L91" s="63">
        <f t="shared" si="246"/>
        <v>9.0321554303679097</v>
      </c>
      <c r="M91" s="63">
        <f t="shared" si="247"/>
        <v>8.6847807256752549</v>
      </c>
      <c r="N91" s="63">
        <f t="shared" si="248"/>
        <v>-0.40378620678105215</v>
      </c>
      <c r="O91" s="63">
        <f t="shared" si="249"/>
        <v>-0.25041533831321428</v>
      </c>
      <c r="P91" s="63">
        <f t="shared" si="250"/>
        <v>0.83606514312786462</v>
      </c>
      <c r="Q91" s="63">
        <f t="shared" si="251"/>
        <v>3.1836742712075679</v>
      </c>
      <c r="R91" s="63">
        <f t="shared" si="252"/>
        <v>20.263246791461007</v>
      </c>
      <c r="S91" s="63">
        <f t="shared" si="253"/>
        <v>11.318573153662085</v>
      </c>
      <c r="T91" s="63">
        <f t="shared" si="254"/>
        <v>8.9526217101932115</v>
      </c>
      <c r="U91" s="63">
        <f t="shared" si="255"/>
        <v>21.154067411597364</v>
      </c>
      <c r="V91" s="63">
        <f t="shared" si="256"/>
        <v>5.2897084620601778</v>
      </c>
      <c r="W91" s="63">
        <f t="shared" si="257"/>
        <v>6.2822228957116035</v>
      </c>
      <c r="X91" s="63">
        <f t="shared" si="258"/>
        <v>9.1318462979573507</v>
      </c>
      <c r="Y91" s="63">
        <f t="shared" si="259"/>
        <v>1.0809036479169021</v>
      </c>
      <c r="Z91" s="63">
        <f t="shared" si="260"/>
        <v>3.0932510481163322</v>
      </c>
      <c r="AA91" s="63">
        <f t="shared" si="261"/>
        <v>1.3339269675159475</v>
      </c>
      <c r="AB91" s="63">
        <f t="shared" si="262"/>
        <v>-0.4380073630222891</v>
      </c>
      <c r="AC91" s="63">
        <f t="shared" si="263"/>
        <v>-1.49412336364575</v>
      </c>
      <c r="AD91" s="63">
        <f t="shared" si="264"/>
        <v>16.39689928259568</v>
      </c>
      <c r="AE91" s="63">
        <f t="shared" si="265"/>
        <v>23.36750394183159</v>
      </c>
      <c r="AF91" s="63">
        <f t="shared" si="266"/>
        <v>19.170424280260281</v>
      </c>
      <c r="AG91" s="63">
        <f t="shared" si="267"/>
        <v>21.66383574668108</v>
      </c>
      <c r="AH91" s="63">
        <f t="shared" si="268"/>
        <v>12.541923720614276</v>
      </c>
      <c r="AI91" s="63">
        <f t="shared" si="269"/>
        <v>9.2603184795118931</v>
      </c>
      <c r="AJ91" s="63">
        <f t="shared" si="270"/>
        <v>8.0385504325577433</v>
      </c>
      <c r="AK91" s="63">
        <f t="shared" si="271"/>
        <v>9.528242166091685</v>
      </c>
      <c r="AL91" s="63">
        <f t="shared" si="272"/>
        <v>0.4985417009980877</v>
      </c>
      <c r="AM91" s="63">
        <f t="shared" si="273"/>
        <v>5.7134418938204652</v>
      </c>
      <c r="AN91" s="63">
        <f t="shared" si="274"/>
        <v>3.2078614269745795</v>
      </c>
      <c r="AO91" s="63">
        <f t="shared" si="275"/>
        <v>6.5471666580452172</v>
      </c>
      <c r="AP91" s="63">
        <f t="shared" si="276"/>
        <v>10.428345647793275</v>
      </c>
      <c r="AQ91" s="63">
        <f t="shared" si="277"/>
        <v>10.299148029818955</v>
      </c>
      <c r="AR91" s="63">
        <f t="shared" si="278"/>
        <v>10.193552873828265</v>
      </c>
      <c r="AS91" s="63">
        <f t="shared" si="279"/>
        <v>10.118334595324189</v>
      </c>
      <c r="AT91" s="63">
        <f t="shared" si="280"/>
        <v>11.355140972745756</v>
      </c>
      <c r="AU91" s="63">
        <f t="shared" si="281"/>
        <v>12.11569401572579</v>
      </c>
      <c r="AV91" s="63">
        <f t="shared" si="282"/>
        <v>12.027941599002178</v>
      </c>
      <c r="AW91" s="63">
        <f t="shared" si="283"/>
        <v>9.5269843091181965</v>
      </c>
      <c r="AX91" s="63">
        <f t="shared" si="284"/>
        <v>9.316146710931335</v>
      </c>
      <c r="AY91" s="63">
        <f t="shared" si="285"/>
        <v>9.9524425611949887</v>
      </c>
      <c r="AZ91" s="63">
        <f t="shared" si="286"/>
        <v>12.77137962340861</v>
      </c>
      <c r="BA91" s="63">
        <f t="shared" si="287"/>
        <v>14.159529750554153</v>
      </c>
      <c r="BB91" s="63">
        <f t="shared" si="288"/>
        <v>13.198607693311601</v>
      </c>
      <c r="BC91" s="63">
        <f t="shared" si="289"/>
        <v>13.676996813286154</v>
      </c>
      <c r="BD91" s="63">
        <f t="shared" si="290"/>
        <v>15.66996046443575</v>
      </c>
      <c r="BE91" s="63">
        <f t="shared" si="291"/>
        <v>13.419280233139775</v>
      </c>
      <c r="BF91" s="63">
        <f t="shared" si="292"/>
        <v>11.629647921390902</v>
      </c>
      <c r="BG91" s="63">
        <f t="shared" si="293"/>
        <v>8.5287467459168056</v>
      </c>
      <c r="BH91" s="63">
        <f t="shared" si="294"/>
        <v>17.141753746643847</v>
      </c>
      <c r="BI91" s="63">
        <f t="shared" si="295"/>
        <v>16.151179806820217</v>
      </c>
      <c r="BJ91" s="63">
        <f t="shared" si="296"/>
        <v>11.11801188778964</v>
      </c>
      <c r="BK91" s="63">
        <f t="shared" si="297"/>
        <v>12.13630560497421</v>
      </c>
      <c r="BL91" s="63">
        <f t="shared" si="298"/>
        <v>8.8766379763498495</v>
      </c>
      <c r="BM91" s="63">
        <f t="shared" si="299"/>
        <v>9.8957851663509953</v>
      </c>
      <c r="BN91" s="63">
        <f t="shared" si="300"/>
        <v>20.598702114297677</v>
      </c>
      <c r="BO91" s="63">
        <f t="shared" si="301"/>
        <v>16.32383468578977</v>
      </c>
      <c r="BP91" s="63">
        <f t="shared" si="302"/>
        <v>15.451791124576724</v>
      </c>
      <c r="BQ91" s="63">
        <f t="shared" si="303"/>
        <v>19.453551912568308</v>
      </c>
      <c r="BR91" s="63">
        <f t="shared" si="304"/>
        <v>11.907654921020656</v>
      </c>
      <c r="BS91" s="63">
        <f t="shared" si="305"/>
        <v>13.757300454250487</v>
      </c>
      <c r="BT91" s="63">
        <f t="shared" si="306"/>
        <v>13.893176906452609</v>
      </c>
      <c r="BU91" s="63">
        <f t="shared" si="307"/>
        <v>12.913344660828649</v>
      </c>
      <c r="BV91" s="63">
        <f t="shared" si="308"/>
        <v>12.470916705444393</v>
      </c>
      <c r="BW91" s="63">
        <f t="shared" si="309"/>
        <v>13.262977752424415</v>
      </c>
      <c r="BX91" s="63">
        <f t="shared" si="310"/>
        <v>8.6473298997018162</v>
      </c>
      <c r="BY91" s="63">
        <f t="shared" si="311"/>
        <v>11.424933441370529</v>
      </c>
      <c r="BZ91" s="63">
        <f t="shared" si="312"/>
        <v>8.7574127706523246</v>
      </c>
      <c r="CA91" s="63">
        <f t="shared" si="313"/>
        <v>8.1213800050365137</v>
      </c>
      <c r="CB91" s="63">
        <f t="shared" si="314"/>
        <v>7.4850299401197598</v>
      </c>
      <c r="CC91" s="63">
        <f t="shared" si="315"/>
        <v>7.4589653023062548</v>
      </c>
      <c r="CD91" s="63">
        <f t="shared" si="316"/>
        <v>8.584833882830333</v>
      </c>
      <c r="CE91" s="63">
        <f t="shared" si="317"/>
        <v>9.8870385466402695</v>
      </c>
      <c r="CF91" s="63">
        <f t="shared" si="318"/>
        <v>9.1922005571030638</v>
      </c>
      <c r="CG91" s="63">
        <f t="shared" si="319"/>
        <v>8.8457076566125288</v>
      </c>
      <c r="CH91" s="63">
        <f t="shared" si="320"/>
        <v>7.6258320682003973</v>
      </c>
      <c r="CI91" s="63">
        <f t="shared" si="321"/>
        <v>7.8740991945739722</v>
      </c>
      <c r="CJ91" s="63">
        <f t="shared" si="322"/>
        <v>8.5884353741496593</v>
      </c>
      <c r="CK91" s="63">
        <f t="shared" si="323"/>
        <v>9.263700150990319</v>
      </c>
    </row>
    <row r="92" spans="1:89">
      <c r="A92" s="68" t="s">
        <v>6</v>
      </c>
      <c r="B92" s="137"/>
      <c r="C92" s="64"/>
      <c r="D92" s="64"/>
      <c r="E92" s="64"/>
      <c r="F92" s="64">
        <f t="shared" si="324"/>
        <v>4.8546729369972352</v>
      </c>
      <c r="G92" s="64">
        <f t="shared" si="241"/>
        <v>3.5013709062844485</v>
      </c>
      <c r="H92" s="64">
        <f t="shared" si="242"/>
        <v>5.6139533449167711</v>
      </c>
      <c r="I92" s="64">
        <f t="shared" si="243"/>
        <v>4.5528585410160849</v>
      </c>
      <c r="J92" s="64">
        <f t="shared" si="244"/>
        <v>5.20809007162784</v>
      </c>
      <c r="K92" s="64">
        <f t="shared" si="245"/>
        <v>8.1823200574347492</v>
      </c>
      <c r="L92" s="64">
        <f t="shared" si="246"/>
        <v>7.9224137117912985</v>
      </c>
      <c r="M92" s="64">
        <f t="shared" si="247"/>
        <v>8.9196771239729493</v>
      </c>
      <c r="N92" s="64">
        <f t="shared" si="248"/>
        <v>1.3575590774864275</v>
      </c>
      <c r="O92" s="64">
        <f t="shared" si="249"/>
        <v>1.461570312520956</v>
      </c>
      <c r="P92" s="64">
        <f t="shared" si="250"/>
        <v>1.1705425625562678</v>
      </c>
      <c r="Q92" s="64">
        <f t="shared" si="251"/>
        <v>0.12017473753071488</v>
      </c>
      <c r="R92" s="64">
        <f t="shared" si="252"/>
        <v>4.4080327642209793</v>
      </c>
      <c r="S92" s="64">
        <f t="shared" si="253"/>
        <v>0.17973856209150327</v>
      </c>
      <c r="T92" s="64">
        <f t="shared" si="254"/>
        <v>-0.99646415943426547</v>
      </c>
      <c r="U92" s="64">
        <f t="shared" si="255"/>
        <v>4.2175799349367105E-2</v>
      </c>
      <c r="V92" s="64">
        <f t="shared" si="256"/>
        <v>0.89652359296504058</v>
      </c>
      <c r="W92" s="64">
        <f t="shared" si="257"/>
        <v>0.86208259238450768</v>
      </c>
      <c r="X92" s="64">
        <f t="shared" si="258"/>
        <v>3.7703686703090709</v>
      </c>
      <c r="Y92" s="64">
        <f t="shared" si="259"/>
        <v>3.4069459264387767</v>
      </c>
      <c r="Z92" s="64">
        <f t="shared" si="260"/>
        <v>2.1537958629138059</v>
      </c>
      <c r="AA92" s="64">
        <f t="shared" si="261"/>
        <v>1.888982351008679</v>
      </c>
      <c r="AB92" s="64">
        <f t="shared" si="262"/>
        <v>1.8258106435983201</v>
      </c>
      <c r="AC92" s="64">
        <f t="shared" si="263"/>
        <v>2.1715467179709211</v>
      </c>
      <c r="AD92" s="64">
        <f t="shared" si="264"/>
        <v>1.9524011024032628</v>
      </c>
      <c r="AE92" s="64">
        <f t="shared" si="265"/>
        <v>4.0524889294763717</v>
      </c>
      <c r="AF92" s="64">
        <f t="shared" si="266"/>
        <v>6.0076342769621167</v>
      </c>
      <c r="AG92" s="64">
        <f t="shared" si="267"/>
        <v>8.406544150208795</v>
      </c>
      <c r="AH92" s="64">
        <f t="shared" si="268"/>
        <v>11.086888819682342</v>
      </c>
      <c r="AI92" s="64">
        <f t="shared" si="269"/>
        <v>13.117754728492983</v>
      </c>
      <c r="AJ92" s="64">
        <f t="shared" si="270"/>
        <v>13.971014492753623</v>
      </c>
      <c r="AK92" s="64">
        <f t="shared" si="271"/>
        <v>12.767052767052768</v>
      </c>
      <c r="AL92" s="64">
        <f t="shared" si="272"/>
        <v>10.625175217269414</v>
      </c>
      <c r="AM92" s="64">
        <f t="shared" si="273"/>
        <v>12.32470334412082</v>
      </c>
      <c r="AN92" s="64">
        <f t="shared" si="274"/>
        <v>12.563580874872837</v>
      </c>
      <c r="AO92" s="64">
        <f t="shared" si="275"/>
        <v>12.371604656471126</v>
      </c>
      <c r="AP92" s="64">
        <f t="shared" si="276"/>
        <v>8.9711099847947278</v>
      </c>
      <c r="AQ92" s="64">
        <f t="shared" si="277"/>
        <v>16.590636254501799</v>
      </c>
      <c r="AR92" s="64">
        <f t="shared" si="278"/>
        <v>15.793041120650701</v>
      </c>
      <c r="AS92" s="64">
        <f t="shared" si="279"/>
        <v>16.636197440585011</v>
      </c>
      <c r="AT92" s="64">
        <f t="shared" si="280"/>
        <v>20.604651162790695</v>
      </c>
      <c r="AU92" s="64">
        <f t="shared" si="281"/>
        <v>18.183690280065896</v>
      </c>
      <c r="AV92" s="64">
        <f t="shared" si="282"/>
        <v>17.736585365853657</v>
      </c>
      <c r="AW92" s="64">
        <f t="shared" si="283"/>
        <v>15.656565656565657</v>
      </c>
      <c r="AX92" s="64">
        <f t="shared" si="284"/>
        <v>26.648669494793676</v>
      </c>
      <c r="AY92" s="64">
        <f t="shared" si="285"/>
        <v>38.909217633734102</v>
      </c>
      <c r="AZ92" s="64">
        <f t="shared" si="286"/>
        <v>38.87968180311568</v>
      </c>
      <c r="BA92" s="64">
        <f t="shared" si="287"/>
        <v>40.174672489082965</v>
      </c>
      <c r="BB92" s="64">
        <f t="shared" si="288"/>
        <v>16.291108404384897</v>
      </c>
      <c r="BC92" s="64">
        <f t="shared" si="289"/>
        <v>16.708479678876067</v>
      </c>
      <c r="BD92" s="64">
        <f t="shared" si="290"/>
        <v>18.353221957040571</v>
      </c>
      <c r="BE92" s="64">
        <f t="shared" si="291"/>
        <v>15.415189601460952</v>
      </c>
      <c r="BF92" s="64">
        <f t="shared" si="292"/>
        <v>12.699659596753076</v>
      </c>
      <c r="BG92" s="64">
        <f t="shared" si="293"/>
        <v>10.103181427343078</v>
      </c>
      <c r="BH92" s="64">
        <f t="shared" si="294"/>
        <v>9.1449889090542449</v>
      </c>
      <c r="BI92" s="64">
        <f t="shared" si="295"/>
        <v>14.11950856291884</v>
      </c>
      <c r="BJ92" s="64">
        <f t="shared" si="296"/>
        <v>7.6208178438661704</v>
      </c>
      <c r="BK92" s="64">
        <f t="shared" si="297"/>
        <v>8.7075361187036311</v>
      </c>
      <c r="BL92" s="64">
        <f t="shared" si="298"/>
        <v>3.9815242494226326</v>
      </c>
      <c r="BM92" s="64">
        <f t="shared" si="299"/>
        <v>3.0176983932795038</v>
      </c>
      <c r="BN92" s="64">
        <f t="shared" si="300"/>
        <v>9.6826424870466319</v>
      </c>
      <c r="BO92" s="64">
        <f t="shared" si="301"/>
        <v>6.2769396551724146</v>
      </c>
      <c r="BP92" s="64">
        <f t="shared" si="302"/>
        <v>10.91862117981521</v>
      </c>
      <c r="BQ92" s="64">
        <f t="shared" si="303"/>
        <v>7.0699073707544926</v>
      </c>
      <c r="BR92" s="64">
        <f t="shared" si="304"/>
        <v>9.2018502115933476</v>
      </c>
      <c r="BS92" s="64">
        <f t="shared" si="305"/>
        <v>11.989860583016476</v>
      </c>
      <c r="BT92" s="64">
        <f t="shared" si="306"/>
        <v>8.4100921105326396</v>
      </c>
      <c r="BU92" s="64">
        <f t="shared" si="307"/>
        <v>8.9618456078083408</v>
      </c>
      <c r="BV92" s="64">
        <f t="shared" si="308"/>
        <v>13.067772170151407</v>
      </c>
      <c r="BW92" s="64">
        <f t="shared" si="309"/>
        <v>12.464161762486796</v>
      </c>
      <c r="BX92" s="64">
        <f t="shared" si="310"/>
        <v>9.501292944218692</v>
      </c>
      <c r="BY92" s="64">
        <f t="shared" si="311"/>
        <v>10.02985884907709</v>
      </c>
      <c r="BZ92" s="64">
        <f t="shared" si="312"/>
        <v>8.5604973696795792</v>
      </c>
      <c r="CA92" s="64">
        <f t="shared" si="313"/>
        <v>8.5536025761438346</v>
      </c>
      <c r="CB92" s="64">
        <f t="shared" si="314"/>
        <v>9.0614668375953045</v>
      </c>
      <c r="CC92" s="64">
        <f t="shared" si="315"/>
        <v>9.5226347600838785</v>
      </c>
      <c r="CD92" s="64">
        <f t="shared" si="316"/>
        <v>7.9662261380323045</v>
      </c>
      <c r="CE92" s="64">
        <f t="shared" si="317"/>
        <v>8.2689574191953525</v>
      </c>
      <c r="CF92" s="64">
        <f t="shared" si="318"/>
        <v>7.7517941103687207</v>
      </c>
      <c r="CG92" s="64">
        <f t="shared" si="319"/>
        <v>6.9602432706385855</v>
      </c>
      <c r="CH92" s="64">
        <f t="shared" si="320"/>
        <v>7.6504590275416522</v>
      </c>
      <c r="CI92" s="64">
        <f t="shared" si="321"/>
        <v>6.6327986757235005</v>
      </c>
      <c r="CJ92" s="64">
        <f t="shared" si="322"/>
        <v>7.2515358557730947</v>
      </c>
      <c r="CK92" s="64">
        <f t="shared" si="323"/>
        <v>8.0499104980520162</v>
      </c>
    </row>
    <row r="93" spans="1:89">
      <c r="A93" s="2" t="s">
        <v>7</v>
      </c>
      <c r="B93" s="140"/>
      <c r="C93" s="62"/>
      <c r="D93" s="62"/>
      <c r="E93" s="62"/>
      <c r="F93" s="62">
        <f>(F13-B13)/B13*100</f>
        <v>13.702673909647798</v>
      </c>
      <c r="G93" s="62">
        <f t="shared" si="241"/>
        <v>15.444997577961978</v>
      </c>
      <c r="H93" s="62">
        <f t="shared" si="242"/>
        <v>15.217955889314036</v>
      </c>
      <c r="I93" s="62">
        <f t="shared" si="243"/>
        <v>14.774639341661084</v>
      </c>
      <c r="J93" s="62">
        <f t="shared" si="244"/>
        <v>14.374551644328346</v>
      </c>
      <c r="K93" s="62">
        <f t="shared" si="245"/>
        <v>10.900842030603171</v>
      </c>
      <c r="L93" s="62">
        <f t="shared" si="246"/>
        <v>11.265586966473215</v>
      </c>
      <c r="M93" s="62">
        <f t="shared" si="247"/>
        <v>11.605216278578204</v>
      </c>
      <c r="N93" s="62">
        <f t="shared" si="248"/>
        <v>9.9529464442149518</v>
      </c>
      <c r="O93" s="62">
        <f t="shared" si="249"/>
        <v>9.5515175435063693</v>
      </c>
      <c r="P93" s="62">
        <f t="shared" si="250"/>
        <v>9.7518069609051192</v>
      </c>
      <c r="Q93" s="62">
        <f t="shared" si="251"/>
        <v>9.7549968292309881</v>
      </c>
      <c r="R93" s="62">
        <f t="shared" si="252"/>
        <v>9.3981785615431406</v>
      </c>
      <c r="S93" s="62">
        <f t="shared" si="253"/>
        <v>10.698979714948035</v>
      </c>
      <c r="T93" s="62">
        <f t="shared" si="254"/>
        <v>9.8163946958065544</v>
      </c>
      <c r="U93" s="62">
        <f t="shared" si="255"/>
        <v>8.9647459757842523</v>
      </c>
      <c r="V93" s="62">
        <f t="shared" si="256"/>
        <v>10.092896320220328</v>
      </c>
      <c r="W93" s="62">
        <f t="shared" si="257"/>
        <v>9.9388913872091305</v>
      </c>
      <c r="X93" s="62">
        <f t="shared" si="258"/>
        <v>9.8787626129252217</v>
      </c>
      <c r="Y93" s="62">
        <f t="shared" si="259"/>
        <v>9.9017518304152645</v>
      </c>
      <c r="Z93" s="62">
        <f t="shared" si="260"/>
        <v>8.7401949576431193</v>
      </c>
      <c r="AA93" s="62">
        <f t="shared" si="261"/>
        <v>7.0570172846297945</v>
      </c>
      <c r="AB93" s="62">
        <f t="shared" si="262"/>
        <v>7.0738118243986401</v>
      </c>
      <c r="AC93" s="62">
        <f t="shared" si="263"/>
        <v>6.6238506719425061</v>
      </c>
      <c r="AD93" s="62">
        <f t="shared" si="264"/>
        <v>9.2667192825761813</v>
      </c>
      <c r="AE93" s="62">
        <f t="shared" si="265"/>
        <v>11.067508789231459</v>
      </c>
      <c r="AF93" s="62">
        <f t="shared" si="266"/>
        <v>12.349714480141614</v>
      </c>
      <c r="AG93" s="62">
        <f t="shared" si="267"/>
        <v>10.443289977195045</v>
      </c>
      <c r="AH93" s="62">
        <f t="shared" si="268"/>
        <v>10.913409369104118</v>
      </c>
      <c r="AI93" s="62">
        <f t="shared" si="269"/>
        <v>11.335201323432724</v>
      </c>
      <c r="AJ93" s="62">
        <f t="shared" si="270"/>
        <v>10.706424811611349</v>
      </c>
      <c r="AK93" s="62">
        <f t="shared" si="271"/>
        <v>13.290814168819537</v>
      </c>
      <c r="AL93" s="62">
        <f t="shared" si="272"/>
        <v>12.060414027383393</v>
      </c>
      <c r="AM93" s="62">
        <f t="shared" si="273"/>
        <v>10.12799977399944</v>
      </c>
      <c r="AN93" s="62">
        <f t="shared" si="274"/>
        <v>10.113322699210851</v>
      </c>
      <c r="AO93" s="62">
        <f t="shared" si="275"/>
        <v>14.032583583851229</v>
      </c>
      <c r="AP93" s="62">
        <f t="shared" si="276"/>
        <v>8.7506560750364315</v>
      </c>
      <c r="AQ93" s="62">
        <f t="shared" si="277"/>
        <v>11.209863615239412</v>
      </c>
      <c r="AR93" s="62">
        <f t="shared" si="278"/>
        <v>13.508424644232161</v>
      </c>
      <c r="AS93" s="62">
        <f t="shared" si="279"/>
        <v>10.678066672774101</v>
      </c>
      <c r="AT93" s="62">
        <f t="shared" si="280"/>
        <v>11.173531156191126</v>
      </c>
      <c r="AU93" s="62">
        <f t="shared" si="281"/>
        <v>10.370415398022084</v>
      </c>
      <c r="AV93" s="62">
        <f t="shared" si="282"/>
        <v>10.136797635255281</v>
      </c>
      <c r="AW93" s="62">
        <f t="shared" si="283"/>
        <v>11.127596480989434</v>
      </c>
      <c r="AX93" s="62">
        <f t="shared" si="284"/>
        <v>11.687041797199027</v>
      </c>
      <c r="AY93" s="62">
        <f t="shared" si="285"/>
        <v>12.253519941174938</v>
      </c>
      <c r="AZ93" s="62">
        <f t="shared" si="286"/>
        <v>12.883703147263937</v>
      </c>
      <c r="BA93" s="62">
        <f t="shared" si="287"/>
        <v>12.875575627393523</v>
      </c>
      <c r="BB93" s="62">
        <f t="shared" si="288"/>
        <v>13.294206524693308</v>
      </c>
      <c r="BC93" s="62">
        <f t="shared" si="289"/>
        <v>13.076817804145104</v>
      </c>
      <c r="BD93" s="62">
        <f t="shared" si="290"/>
        <v>13.678342544361822</v>
      </c>
      <c r="BE93" s="62">
        <f t="shared" si="291"/>
        <v>10.997951501161845</v>
      </c>
      <c r="BF93" s="62">
        <f t="shared" si="292"/>
        <v>9.7184547259155618</v>
      </c>
      <c r="BG93" s="62">
        <f t="shared" si="293"/>
        <v>7.4060129860388262</v>
      </c>
      <c r="BH93" s="62">
        <f t="shared" si="294"/>
        <v>8.5710827155211806</v>
      </c>
      <c r="BI93" s="62">
        <f t="shared" si="295"/>
        <v>10.224356220943779</v>
      </c>
      <c r="BJ93" s="62">
        <f t="shared" si="296"/>
        <v>13.403819585905289</v>
      </c>
      <c r="BK93" s="62">
        <f t="shared" si="297"/>
        <v>13.13417779433167</v>
      </c>
      <c r="BL93" s="62">
        <f t="shared" si="298"/>
        <v>11.194035949089901</v>
      </c>
      <c r="BM93" s="62">
        <f t="shared" si="299"/>
        <v>10.434507519149431</v>
      </c>
      <c r="BN93" s="62">
        <f t="shared" si="300"/>
        <v>9.8484253514489897</v>
      </c>
      <c r="BO93" s="62">
        <f t="shared" si="301"/>
        <v>12.724079194352361</v>
      </c>
      <c r="BP93" s="62">
        <f t="shared" si="302"/>
        <v>11.428637168956076</v>
      </c>
      <c r="BQ93" s="62">
        <f t="shared" si="303"/>
        <v>9.4120376043836771</v>
      </c>
      <c r="BR93" s="62">
        <f t="shared" si="304"/>
        <v>9.6625437906627596</v>
      </c>
      <c r="BS93" s="62">
        <f t="shared" si="305"/>
        <v>8.4334306481854071</v>
      </c>
      <c r="BT93" s="62">
        <f t="shared" si="306"/>
        <v>7.5984967374246297</v>
      </c>
      <c r="BU93" s="62">
        <f t="shared" si="307"/>
        <v>8.284764529639304</v>
      </c>
      <c r="BV93" s="62">
        <f t="shared" si="308"/>
        <v>9.1061707468135733</v>
      </c>
      <c r="BW93" s="62">
        <f t="shared" si="309"/>
        <v>10.208955930945454</v>
      </c>
      <c r="BX93" s="62">
        <f t="shared" si="310"/>
        <v>9.9159818683575214</v>
      </c>
      <c r="BY93" s="62">
        <f t="shared" si="311"/>
        <v>10.842260805319542</v>
      </c>
      <c r="BZ93" s="62">
        <f t="shared" si="312"/>
        <v>9.7795073273479645</v>
      </c>
      <c r="CA93" s="62">
        <f t="shared" si="313"/>
        <v>9.8747344779289818</v>
      </c>
      <c r="CB93" s="62">
        <f t="shared" si="314"/>
        <v>9.1862389742085515</v>
      </c>
      <c r="CC93" s="62">
        <f t="shared" si="315"/>
        <v>9.1794700883186149</v>
      </c>
      <c r="CD93" s="62">
        <f t="shared" si="316"/>
        <v>7.5563871406701812</v>
      </c>
      <c r="CE93" s="62">
        <f t="shared" si="317"/>
        <v>7.1266960949878406</v>
      </c>
      <c r="CF93" s="62">
        <f t="shared" si="318"/>
        <v>7.2815425305662957</v>
      </c>
      <c r="CG93" s="62">
        <f t="shared" si="319"/>
        <v>7.3618789168266723</v>
      </c>
      <c r="CH93" s="62">
        <f t="shared" si="320"/>
        <v>8.5386605600926107</v>
      </c>
      <c r="CI93" s="62">
        <f t="shared" si="321"/>
        <v>7.8555907898500879</v>
      </c>
      <c r="CJ93" s="62">
        <f t="shared" si="322"/>
        <v>7.9237082239028878</v>
      </c>
      <c r="CK93" s="62">
        <f t="shared" si="323"/>
        <v>6.7911063091751727</v>
      </c>
    </row>
    <row r="94" spans="1:89">
      <c r="A94" s="3" t="s">
        <v>8</v>
      </c>
      <c r="B94" s="136"/>
      <c r="C94" s="63"/>
      <c r="D94" s="63"/>
      <c r="E94" s="63"/>
      <c r="F94" s="63">
        <f t="shared" si="324"/>
        <v>14.48365873216132</v>
      </c>
      <c r="G94" s="63">
        <f t="shared" si="241"/>
        <v>8.3408422711161272</v>
      </c>
      <c r="H94" s="63">
        <f t="shared" si="242"/>
        <v>7.5209449609271086</v>
      </c>
      <c r="I94" s="63">
        <f t="shared" si="243"/>
        <v>5.4489634617622293</v>
      </c>
      <c r="J94" s="63">
        <f t="shared" si="244"/>
        <v>6.7061409825687823</v>
      </c>
      <c r="K94" s="63">
        <f t="shared" si="245"/>
        <v>9.4455037080947246</v>
      </c>
      <c r="L94" s="63">
        <f t="shared" si="246"/>
        <v>10.459517179947824</v>
      </c>
      <c r="M94" s="63">
        <f t="shared" si="247"/>
        <v>11.704543455894353</v>
      </c>
      <c r="N94" s="63">
        <f t="shared" si="248"/>
        <v>6.4893732353170073</v>
      </c>
      <c r="O94" s="63">
        <f t="shared" si="249"/>
        <v>4.4607022811176229</v>
      </c>
      <c r="P94" s="63">
        <f t="shared" si="250"/>
        <v>9.3563887573890501</v>
      </c>
      <c r="Q94" s="63">
        <f t="shared" si="251"/>
        <v>15.633093132639731</v>
      </c>
      <c r="R94" s="63">
        <f t="shared" si="252"/>
        <v>14.599550044089396</v>
      </c>
      <c r="S94" s="63">
        <f t="shared" si="253"/>
        <v>25.263200479412369</v>
      </c>
      <c r="T94" s="63">
        <f t="shared" si="254"/>
        <v>19.739320706679152</v>
      </c>
      <c r="U94" s="63">
        <f t="shared" si="255"/>
        <v>14.435967017474219</v>
      </c>
      <c r="V94" s="63">
        <f t="shared" si="256"/>
        <v>15.817939291457247</v>
      </c>
      <c r="W94" s="63">
        <f t="shared" si="257"/>
        <v>14.155326118781792</v>
      </c>
      <c r="X94" s="63">
        <f t="shared" si="258"/>
        <v>11.897592002368139</v>
      </c>
      <c r="Y94" s="63">
        <f t="shared" si="259"/>
        <v>10.670143308043805</v>
      </c>
      <c r="Z94" s="63">
        <f t="shared" si="260"/>
        <v>5.2253568429585062</v>
      </c>
      <c r="AA94" s="63">
        <f t="shared" si="261"/>
        <v>0.23164655763171321</v>
      </c>
      <c r="AB94" s="63">
        <f t="shared" si="262"/>
        <v>-0.271449366595928</v>
      </c>
      <c r="AC94" s="63">
        <f t="shared" si="263"/>
        <v>-1.2052978252589459</v>
      </c>
      <c r="AD94" s="63">
        <f t="shared" si="264"/>
        <v>4.8006422947830076</v>
      </c>
      <c r="AE94" s="63">
        <f t="shared" si="265"/>
        <v>6.6438868302274692</v>
      </c>
      <c r="AF94" s="63">
        <f t="shared" si="266"/>
        <v>8.6947067428428859</v>
      </c>
      <c r="AG94" s="63">
        <f t="shared" si="267"/>
        <v>11.162547344579393</v>
      </c>
      <c r="AH94" s="63">
        <f t="shared" si="268"/>
        <v>9.9853133762164585</v>
      </c>
      <c r="AI94" s="63">
        <f t="shared" si="269"/>
        <v>10.854386477762279</v>
      </c>
      <c r="AJ94" s="63">
        <f t="shared" si="270"/>
        <v>11.147115941820744</v>
      </c>
      <c r="AK94" s="63">
        <f t="shared" si="271"/>
        <v>11.212994592559705</v>
      </c>
      <c r="AL94" s="63">
        <f t="shared" si="272"/>
        <v>9.7296370917275894</v>
      </c>
      <c r="AM94" s="63">
        <f t="shared" si="273"/>
        <v>11.737614710780241</v>
      </c>
      <c r="AN94" s="63">
        <f t="shared" si="274"/>
        <v>11.419018165242676</v>
      </c>
      <c r="AO94" s="63">
        <f t="shared" si="275"/>
        <v>15.112698328699631</v>
      </c>
      <c r="AP94" s="63">
        <f t="shared" si="276"/>
        <v>9.9099248384613059</v>
      </c>
      <c r="AQ94" s="63">
        <f t="shared" si="277"/>
        <v>8.209557650548966</v>
      </c>
      <c r="AR94" s="63">
        <f t="shared" si="278"/>
        <v>12.686876690968669</v>
      </c>
      <c r="AS94" s="63">
        <f t="shared" si="279"/>
        <v>8.4682555146637384</v>
      </c>
      <c r="AT94" s="63">
        <f t="shared" si="280"/>
        <v>14.858680755400894</v>
      </c>
      <c r="AU94" s="63">
        <f t="shared" si="281"/>
        <v>14.923515140677566</v>
      </c>
      <c r="AV94" s="63">
        <f t="shared" si="282"/>
        <v>10.991161101054271</v>
      </c>
      <c r="AW94" s="63">
        <f t="shared" si="283"/>
        <v>12.465428100053611</v>
      </c>
      <c r="AX94" s="63">
        <f t="shared" si="284"/>
        <v>7.413168836137932</v>
      </c>
      <c r="AY94" s="63">
        <f t="shared" si="285"/>
        <v>8.342228354340973</v>
      </c>
      <c r="AZ94" s="63">
        <f t="shared" si="286"/>
        <v>10.109124772465076</v>
      </c>
      <c r="BA94" s="63">
        <f t="shared" si="287"/>
        <v>8.9787217600222604</v>
      </c>
      <c r="BB94" s="63">
        <f t="shared" si="288"/>
        <v>11.465718010529619</v>
      </c>
      <c r="BC94" s="63">
        <f t="shared" si="289"/>
        <v>13.761336981212018</v>
      </c>
      <c r="BD94" s="63">
        <f t="shared" si="290"/>
        <v>10.925264846518139</v>
      </c>
      <c r="BE94" s="63">
        <f t="shared" si="291"/>
        <v>9.5679389485422419</v>
      </c>
      <c r="BF94" s="63">
        <f t="shared" si="292"/>
        <v>6.9047111054538659</v>
      </c>
      <c r="BG94" s="63">
        <f t="shared" si="293"/>
        <v>4.3010342288620915</v>
      </c>
      <c r="BH94" s="63">
        <f t="shared" si="294"/>
        <v>8.0678434614077652</v>
      </c>
      <c r="BI94" s="63">
        <f t="shared" si="295"/>
        <v>5.1378759678589399</v>
      </c>
      <c r="BJ94" s="63">
        <f t="shared" si="296"/>
        <v>8.8483148405625727</v>
      </c>
      <c r="BK94" s="63">
        <f t="shared" si="297"/>
        <v>10.333398148249215</v>
      </c>
      <c r="BL94" s="63">
        <f t="shared" si="298"/>
        <v>9.1581963990152229</v>
      </c>
      <c r="BM94" s="63">
        <f t="shared" si="299"/>
        <v>12.199796332607937</v>
      </c>
      <c r="BN94" s="63">
        <f t="shared" si="300"/>
        <v>12.348964546817166</v>
      </c>
      <c r="BO94" s="63">
        <f t="shared" si="301"/>
        <v>10.111404030955013</v>
      </c>
      <c r="BP94" s="63">
        <f t="shared" si="302"/>
        <v>9.6303449755888177</v>
      </c>
      <c r="BQ94" s="63">
        <f t="shared" si="303"/>
        <v>9.173540201415987</v>
      </c>
      <c r="BR94" s="63">
        <f t="shared" si="304"/>
        <v>11.09235460683947</v>
      </c>
      <c r="BS94" s="63">
        <f t="shared" si="305"/>
        <v>10.866543095458759</v>
      </c>
      <c r="BT94" s="63">
        <f t="shared" si="306"/>
        <v>9.9050601937946556</v>
      </c>
      <c r="BU94" s="63">
        <f t="shared" si="307"/>
        <v>8.2464738993643394</v>
      </c>
      <c r="BV94" s="63">
        <f t="shared" si="308"/>
        <v>11.604823292975833</v>
      </c>
      <c r="BW94" s="63">
        <f t="shared" si="309"/>
        <v>10.363404156507606</v>
      </c>
      <c r="BX94" s="63">
        <f t="shared" si="310"/>
        <v>9.368599162881825</v>
      </c>
      <c r="BY94" s="63">
        <f t="shared" si="311"/>
        <v>9.8663397658968677</v>
      </c>
      <c r="BZ94" s="63">
        <f t="shared" si="312"/>
        <v>8.5578760129125762</v>
      </c>
      <c r="CA94" s="63">
        <f t="shared" si="313"/>
        <v>7.9868708971553612</v>
      </c>
      <c r="CB94" s="63">
        <f t="shared" si="314"/>
        <v>10.054148684960508</v>
      </c>
      <c r="CC94" s="63">
        <f t="shared" si="315"/>
        <v>9.1206853111615018</v>
      </c>
      <c r="CD94" s="63">
        <f t="shared" si="316"/>
        <v>7.3896508475947726</v>
      </c>
      <c r="CE94" s="63">
        <f t="shared" si="317"/>
        <v>6.7453822772971712</v>
      </c>
      <c r="CF94" s="63">
        <f t="shared" si="318"/>
        <v>6.7661801971773672</v>
      </c>
      <c r="CG94" s="63">
        <f t="shared" si="319"/>
        <v>6.920209783289903</v>
      </c>
      <c r="CH94" s="63">
        <f t="shared" si="320"/>
        <v>7.3577335317497692</v>
      </c>
      <c r="CI94" s="63">
        <f t="shared" si="321"/>
        <v>7.1897930128134915</v>
      </c>
      <c r="CJ94" s="63">
        <f t="shared" si="322"/>
        <v>7.6540600474697253</v>
      </c>
      <c r="CK94" s="63">
        <f t="shared" si="323"/>
        <v>8.2939996915008489</v>
      </c>
    </row>
    <row r="95" spans="1:89">
      <c r="A95" s="3" t="s">
        <v>9</v>
      </c>
      <c r="B95" s="136"/>
      <c r="C95" s="63"/>
      <c r="D95" s="63"/>
      <c r="E95" s="63"/>
      <c r="F95" s="63">
        <f t="shared" si="324"/>
        <v>16.302791232778215</v>
      </c>
      <c r="G95" s="63">
        <f t="shared" si="241"/>
        <v>13.565696114052924</v>
      </c>
      <c r="H95" s="63">
        <f t="shared" si="242"/>
        <v>12.474155237434083</v>
      </c>
      <c r="I95" s="63">
        <f t="shared" si="243"/>
        <v>12.164492705385847</v>
      </c>
      <c r="J95" s="63">
        <f t="shared" si="244"/>
        <v>12.442559233160509</v>
      </c>
      <c r="K95" s="63">
        <f t="shared" si="245"/>
        <v>7.6556787400203632</v>
      </c>
      <c r="L95" s="63">
        <f t="shared" si="246"/>
        <v>8.0063376358464229</v>
      </c>
      <c r="M95" s="63">
        <f t="shared" si="247"/>
        <v>7.7255243895123478</v>
      </c>
      <c r="N95" s="63">
        <f t="shared" si="248"/>
        <v>5.8099427667239425</v>
      </c>
      <c r="O95" s="63">
        <f t="shared" si="249"/>
        <v>9.700149084554603</v>
      </c>
      <c r="P95" s="63">
        <f t="shared" si="250"/>
        <v>8.2116786781512179</v>
      </c>
      <c r="Q95" s="63">
        <f t="shared" si="251"/>
        <v>7.885214507543326</v>
      </c>
      <c r="R95" s="63">
        <f t="shared" si="252"/>
        <v>4.5656457646674902</v>
      </c>
      <c r="S95" s="63">
        <f t="shared" si="253"/>
        <v>3.7449809670598633</v>
      </c>
      <c r="T95" s="63">
        <f t="shared" si="254"/>
        <v>5.1063560527523792</v>
      </c>
      <c r="U95" s="63">
        <f t="shared" si="255"/>
        <v>4.6932525764947428</v>
      </c>
      <c r="V95" s="63">
        <f t="shared" si="256"/>
        <v>8.1393220049348116</v>
      </c>
      <c r="W95" s="63">
        <f t="shared" si="257"/>
        <v>8.6762327959842196</v>
      </c>
      <c r="X95" s="63">
        <f t="shared" si="258"/>
        <v>7.9790813635530737</v>
      </c>
      <c r="Y95" s="63">
        <f t="shared" si="259"/>
        <v>7.6706746999108164</v>
      </c>
      <c r="Z95" s="63">
        <f t="shared" si="260"/>
        <v>8.7490020484231454</v>
      </c>
      <c r="AA95" s="63">
        <f t="shared" si="261"/>
        <v>7.3242298911254204</v>
      </c>
      <c r="AB95" s="63">
        <f t="shared" si="262"/>
        <v>6.6457391828756238</v>
      </c>
      <c r="AC95" s="63">
        <f t="shared" si="263"/>
        <v>8.3770390409004243</v>
      </c>
      <c r="AD95" s="63">
        <f t="shared" si="264"/>
        <v>2.0551029290463823</v>
      </c>
      <c r="AE95" s="63">
        <f t="shared" si="265"/>
        <v>3.3938443183977629</v>
      </c>
      <c r="AF95" s="63">
        <f t="shared" si="266"/>
        <v>4.3001490056479161</v>
      </c>
      <c r="AG95" s="63">
        <f t="shared" si="267"/>
        <v>5.8554787017506449</v>
      </c>
      <c r="AH95" s="63">
        <f t="shared" si="268"/>
        <v>11.056396791664429</v>
      </c>
      <c r="AI95" s="63">
        <f t="shared" si="269"/>
        <v>12.049881878016915</v>
      </c>
      <c r="AJ95" s="63">
        <f t="shared" si="270"/>
        <v>10.952967732560737</v>
      </c>
      <c r="AK95" s="63">
        <f t="shared" si="271"/>
        <v>10.812656439162438</v>
      </c>
      <c r="AL95" s="63">
        <f t="shared" si="272"/>
        <v>3.9846451210995908</v>
      </c>
      <c r="AM95" s="63">
        <f t="shared" si="273"/>
        <v>3.2506809605976872</v>
      </c>
      <c r="AN95" s="63">
        <f t="shared" si="274"/>
        <v>12.784478332282156</v>
      </c>
      <c r="AO95" s="63">
        <f t="shared" si="275"/>
        <v>20.982493401686071</v>
      </c>
      <c r="AP95" s="63">
        <f t="shared" si="276"/>
        <v>9.6832431091063373</v>
      </c>
      <c r="AQ95" s="63">
        <f t="shared" si="277"/>
        <v>17.252446758276299</v>
      </c>
      <c r="AR95" s="63">
        <f t="shared" si="278"/>
        <v>11.577716591038405</v>
      </c>
      <c r="AS95" s="63">
        <f t="shared" si="279"/>
        <v>0.74910252153448553</v>
      </c>
      <c r="AT95" s="63">
        <f t="shared" si="280"/>
        <v>14.075437154602815</v>
      </c>
      <c r="AU95" s="63">
        <f t="shared" si="281"/>
        <v>7.9850513662757248</v>
      </c>
      <c r="AV95" s="63">
        <f t="shared" si="282"/>
        <v>7.190661738229795</v>
      </c>
      <c r="AW95" s="63">
        <f t="shared" si="283"/>
        <v>10.419018989318612</v>
      </c>
      <c r="AX95" s="63">
        <f t="shared" si="284"/>
        <v>9.7822567301865373</v>
      </c>
      <c r="AY95" s="63">
        <f t="shared" si="285"/>
        <v>8.0066377100992074</v>
      </c>
      <c r="AZ95" s="63">
        <f t="shared" si="286"/>
        <v>9.3747121512043723</v>
      </c>
      <c r="BA95" s="63">
        <f t="shared" si="287"/>
        <v>9.1028230213630295</v>
      </c>
      <c r="BB95" s="63">
        <f t="shared" si="288"/>
        <v>7.9163298013417442</v>
      </c>
      <c r="BC95" s="63">
        <f t="shared" si="289"/>
        <v>7.3392664447366638</v>
      </c>
      <c r="BD95" s="63">
        <f t="shared" si="290"/>
        <v>8.3459759644413918</v>
      </c>
      <c r="BE95" s="63">
        <f t="shared" si="291"/>
        <v>5.4120481691359998</v>
      </c>
      <c r="BF95" s="63">
        <f t="shared" si="292"/>
        <v>3.0137434833182652</v>
      </c>
      <c r="BG95" s="63">
        <f t="shared" si="293"/>
        <v>3.9657086185773185</v>
      </c>
      <c r="BH95" s="63">
        <f t="shared" si="294"/>
        <v>5.2527902536701712</v>
      </c>
      <c r="BI95" s="63">
        <f t="shared" si="295"/>
        <v>6.6451184662135603</v>
      </c>
      <c r="BJ95" s="63">
        <f t="shared" si="296"/>
        <v>10.140332154834981</v>
      </c>
      <c r="BK95" s="63">
        <f t="shared" si="297"/>
        <v>8.4438468037240764</v>
      </c>
      <c r="BL95" s="63">
        <f t="shared" si="298"/>
        <v>6.7791466211051699</v>
      </c>
      <c r="BM95" s="63">
        <f t="shared" si="299"/>
        <v>9.0274494014316886</v>
      </c>
      <c r="BN95" s="63">
        <f t="shared" si="300"/>
        <v>8.1440604124310205</v>
      </c>
      <c r="BO95" s="63">
        <f t="shared" si="301"/>
        <v>13.6229462545252</v>
      </c>
      <c r="BP95" s="63">
        <f t="shared" si="302"/>
        <v>10.163692825938208</v>
      </c>
      <c r="BQ95" s="63">
        <f t="shared" si="303"/>
        <v>10.979358805445761</v>
      </c>
      <c r="BR95" s="63">
        <f t="shared" si="304"/>
        <v>8.2182951066229784</v>
      </c>
      <c r="BS95" s="63">
        <f t="shared" si="305"/>
        <v>7.8917700112739571</v>
      </c>
      <c r="BT95" s="63">
        <f t="shared" si="306"/>
        <v>8.4233158146201621</v>
      </c>
      <c r="BU95" s="63">
        <f t="shared" si="307"/>
        <v>8.7323572088115036</v>
      </c>
      <c r="BV95" s="63">
        <f t="shared" si="308"/>
        <v>14.4835459373604</v>
      </c>
      <c r="BW95" s="63">
        <f t="shared" si="309"/>
        <v>13.933942119849165</v>
      </c>
      <c r="BX95" s="63">
        <f t="shared" si="310"/>
        <v>12.246067069140263</v>
      </c>
      <c r="BY95" s="63">
        <f t="shared" si="311"/>
        <v>12.673379433054308</v>
      </c>
      <c r="BZ95" s="63">
        <f t="shared" si="312"/>
        <v>8.4933882505961407</v>
      </c>
      <c r="CA95" s="63">
        <f t="shared" si="313"/>
        <v>9.2591115718956853</v>
      </c>
      <c r="CB95" s="63">
        <f t="shared" si="314"/>
        <v>9.0295226130653266</v>
      </c>
      <c r="CC95" s="63">
        <f t="shared" si="315"/>
        <v>9.7189821627247603</v>
      </c>
      <c r="CD95" s="63">
        <f t="shared" si="316"/>
        <v>7.6406649616368281</v>
      </c>
      <c r="CE95" s="63">
        <f t="shared" si="317"/>
        <v>8.1642335766423351</v>
      </c>
      <c r="CF95" s="63">
        <f t="shared" si="318"/>
        <v>7.5255653175860582</v>
      </c>
      <c r="CG95" s="63">
        <f t="shared" si="319"/>
        <v>7.8832880834778063</v>
      </c>
      <c r="CH95" s="63">
        <f t="shared" si="320"/>
        <v>7.9299079299079294</v>
      </c>
      <c r="CI95" s="63">
        <f t="shared" si="321"/>
        <v>7.1532206363667044</v>
      </c>
      <c r="CJ95" s="63">
        <f t="shared" si="322"/>
        <v>8.8440158060411225</v>
      </c>
      <c r="CK95" s="63">
        <f t="shared" si="323"/>
        <v>6.8979109184075682</v>
      </c>
    </row>
    <row r="96" spans="1:89">
      <c r="A96" s="3" t="s">
        <v>10</v>
      </c>
      <c r="B96" s="136"/>
      <c r="C96" s="63"/>
      <c r="D96" s="63"/>
      <c r="E96" s="63"/>
      <c r="F96" s="63">
        <f t="shared" si="324"/>
        <v>12.17821736389128</v>
      </c>
      <c r="G96" s="63">
        <f t="shared" si="241"/>
        <v>12.926168757126563</v>
      </c>
      <c r="H96" s="63">
        <f t="shared" si="242"/>
        <v>12.870588235294111</v>
      </c>
      <c r="I96" s="63">
        <f t="shared" si="243"/>
        <v>12.860799164272645</v>
      </c>
      <c r="J96" s="63">
        <f t="shared" si="244"/>
        <v>16.916544132803804</v>
      </c>
      <c r="K96" s="63">
        <f t="shared" si="245"/>
        <v>16.938242310265181</v>
      </c>
      <c r="L96" s="63">
        <f t="shared" si="246"/>
        <v>14.702816711425035</v>
      </c>
      <c r="M96" s="63">
        <f t="shared" si="247"/>
        <v>15.516008552704664</v>
      </c>
      <c r="N96" s="63">
        <f t="shared" si="248"/>
        <v>20.980500476028162</v>
      </c>
      <c r="O96" s="63">
        <f t="shared" si="249"/>
        <v>17.765976966831808</v>
      </c>
      <c r="P96" s="63">
        <f t="shared" si="250"/>
        <v>19.617485754605031</v>
      </c>
      <c r="Q96" s="63">
        <f t="shared" si="251"/>
        <v>14.012946831451814</v>
      </c>
      <c r="R96" s="63">
        <f t="shared" si="252"/>
        <v>14.147616318044484</v>
      </c>
      <c r="S96" s="63">
        <f t="shared" si="253"/>
        <v>12.00799200799201</v>
      </c>
      <c r="T96" s="63">
        <f t="shared" si="254"/>
        <v>11.101538131541092</v>
      </c>
      <c r="U96" s="63">
        <f t="shared" si="255"/>
        <v>11.447384026109217</v>
      </c>
      <c r="V96" s="63">
        <f t="shared" si="256"/>
        <v>10.509741171664206</v>
      </c>
      <c r="W96" s="63">
        <f t="shared" si="257"/>
        <v>11.282308928507135</v>
      </c>
      <c r="X96" s="63">
        <f t="shared" si="258"/>
        <v>12.628549180116858</v>
      </c>
      <c r="Y96" s="63">
        <f t="shared" si="259"/>
        <v>14.306006621472495</v>
      </c>
      <c r="Z96" s="63">
        <f t="shared" si="260"/>
        <v>13.117784332904602</v>
      </c>
      <c r="AA96" s="63">
        <f t="shared" si="261"/>
        <v>13.758924697975727</v>
      </c>
      <c r="AB96" s="63">
        <f t="shared" si="262"/>
        <v>17.542800819947288</v>
      </c>
      <c r="AC96" s="63">
        <f t="shared" si="263"/>
        <v>16.241381545646252</v>
      </c>
      <c r="AD96" s="63">
        <f t="shared" si="264"/>
        <v>17.198766264272717</v>
      </c>
      <c r="AE96" s="63">
        <f t="shared" si="265"/>
        <v>20.166503997776509</v>
      </c>
      <c r="AF96" s="63">
        <f t="shared" si="266"/>
        <v>16.302739555388122</v>
      </c>
      <c r="AG96" s="63">
        <f t="shared" si="267"/>
        <v>14.600142382534409</v>
      </c>
      <c r="AH96" s="63">
        <f t="shared" si="268"/>
        <v>12.617599386513767</v>
      </c>
      <c r="AI96" s="63">
        <f t="shared" si="269"/>
        <v>11.004470961342742</v>
      </c>
      <c r="AJ96" s="63">
        <f t="shared" si="270"/>
        <v>14.634012539184956</v>
      </c>
      <c r="AK96" s="63">
        <f t="shared" si="271"/>
        <v>16.410208624527613</v>
      </c>
      <c r="AL96" s="63">
        <f t="shared" si="272"/>
        <v>16.436024179545189</v>
      </c>
      <c r="AM96" s="63">
        <f t="shared" si="273"/>
        <v>14.644474735340957</v>
      </c>
      <c r="AN96" s="63">
        <f t="shared" si="274"/>
        <v>16.194148384641494</v>
      </c>
      <c r="AO96" s="63">
        <f t="shared" si="275"/>
        <v>16.885697310797021</v>
      </c>
      <c r="AP96" s="63">
        <f t="shared" si="276"/>
        <v>12.830123476480995</v>
      </c>
      <c r="AQ96" s="63">
        <f t="shared" si="277"/>
        <v>17.202260441014246</v>
      </c>
      <c r="AR96" s="63">
        <f t="shared" si="278"/>
        <v>17.282037804825436</v>
      </c>
      <c r="AS96" s="63">
        <f t="shared" si="279"/>
        <v>18.124953393770507</v>
      </c>
      <c r="AT96" s="63">
        <f t="shared" si="280"/>
        <v>17.39081949189146</v>
      </c>
      <c r="AU96" s="63">
        <f t="shared" si="281"/>
        <v>16.011864834649643</v>
      </c>
      <c r="AV96" s="63">
        <f t="shared" si="282"/>
        <v>12.889498327759194</v>
      </c>
      <c r="AW96" s="63">
        <f t="shared" si="283"/>
        <v>11.523798143584726</v>
      </c>
      <c r="AX96" s="63">
        <f t="shared" si="284"/>
        <v>16.591494759151086</v>
      </c>
      <c r="AY96" s="63">
        <f t="shared" si="285"/>
        <v>16.07784281292539</v>
      </c>
      <c r="AZ96" s="63">
        <f t="shared" si="286"/>
        <v>16.378048679325325</v>
      </c>
      <c r="BA96" s="63">
        <f t="shared" si="287"/>
        <v>19.283704230819005</v>
      </c>
      <c r="BB96" s="63">
        <f t="shared" si="288"/>
        <v>16.877476252363294</v>
      </c>
      <c r="BC96" s="63">
        <f t="shared" si="289"/>
        <v>12.211563696740843</v>
      </c>
      <c r="BD96" s="63">
        <f t="shared" si="290"/>
        <v>15.265743771988335</v>
      </c>
      <c r="BE96" s="63">
        <f t="shared" si="291"/>
        <v>5.377056626285496</v>
      </c>
      <c r="BF96" s="63">
        <f t="shared" si="292"/>
        <v>1.9440618592584489</v>
      </c>
      <c r="BG96" s="63">
        <f t="shared" si="293"/>
        <v>1.4724975012481953</v>
      </c>
      <c r="BH96" s="63">
        <f t="shared" si="294"/>
        <v>1.8244251408823395</v>
      </c>
      <c r="BI96" s="63">
        <f t="shared" si="295"/>
        <v>3.2304727716704127</v>
      </c>
      <c r="BJ96" s="63">
        <f t="shared" si="296"/>
        <v>12.610074614287385</v>
      </c>
      <c r="BK96" s="63">
        <f t="shared" si="297"/>
        <v>13.526276338606474</v>
      </c>
      <c r="BL96" s="63">
        <f t="shared" si="298"/>
        <v>10.001084481075804</v>
      </c>
      <c r="BM96" s="63">
        <f t="shared" si="299"/>
        <v>12.497217894502558</v>
      </c>
      <c r="BN96" s="63">
        <f t="shared" si="300"/>
        <v>11.646852548751282</v>
      </c>
      <c r="BO96" s="63">
        <f t="shared" si="301"/>
        <v>11.48770432368601</v>
      </c>
      <c r="BP96" s="63">
        <f t="shared" si="302"/>
        <v>11.132581433867024</v>
      </c>
      <c r="BQ96" s="63">
        <f t="shared" si="303"/>
        <v>10.513403897517064</v>
      </c>
      <c r="BR96" s="63">
        <f t="shared" si="304"/>
        <v>11.544575313607201</v>
      </c>
      <c r="BS96" s="63">
        <f t="shared" si="305"/>
        <v>10.742557698740104</v>
      </c>
      <c r="BT96" s="63">
        <f t="shared" si="306"/>
        <v>5.3174124410063524</v>
      </c>
      <c r="BU96" s="63">
        <f t="shared" si="307"/>
        <v>5.6177160350167386</v>
      </c>
      <c r="BV96" s="63">
        <f t="shared" si="308"/>
        <v>6.8849475473447459</v>
      </c>
      <c r="BW96" s="63">
        <f t="shared" si="309"/>
        <v>8.7993959224767178</v>
      </c>
      <c r="BX96" s="63">
        <f t="shared" si="310"/>
        <v>10.385956636735793</v>
      </c>
      <c r="BY96" s="63">
        <f t="shared" si="311"/>
        <v>12.700645795548926</v>
      </c>
      <c r="BZ96" s="63">
        <f t="shared" si="312"/>
        <v>9.13369636804652</v>
      </c>
      <c r="CA96" s="63">
        <f t="shared" si="313"/>
        <v>9.4942858464812847</v>
      </c>
      <c r="CB96" s="63">
        <f t="shared" si="314"/>
        <v>9.6956840241743496</v>
      </c>
      <c r="CC96" s="63">
        <f t="shared" si="315"/>
        <v>11.907053692284554</v>
      </c>
      <c r="CD96" s="63">
        <f t="shared" si="316"/>
        <v>11.246853795316387</v>
      </c>
      <c r="CE96" s="63">
        <f t="shared" si="317"/>
        <v>9.3429114726389173</v>
      </c>
      <c r="CF96" s="63">
        <f t="shared" si="318"/>
        <v>8.120817507686743</v>
      </c>
      <c r="CG96" s="63">
        <f t="shared" si="319"/>
        <v>7.6551937317725489</v>
      </c>
      <c r="CH96" s="63">
        <f t="shared" si="320"/>
        <v>9.2881714739349022</v>
      </c>
      <c r="CI96" s="63">
        <f t="shared" si="321"/>
        <v>8.4286597619415673</v>
      </c>
      <c r="CJ96" s="63">
        <f t="shared" si="322"/>
        <v>9.3625344210824295</v>
      </c>
      <c r="CK96" s="63">
        <f t="shared" si="323"/>
        <v>7.4878593810469019</v>
      </c>
    </row>
    <row r="97" spans="1:89">
      <c r="A97" s="3" t="s">
        <v>11</v>
      </c>
      <c r="B97" s="136"/>
      <c r="C97" s="63"/>
      <c r="D97" s="63"/>
      <c r="E97" s="63"/>
      <c r="F97" s="63">
        <f t="shared" si="324"/>
        <v>11.737884675441675</v>
      </c>
      <c r="G97" s="63">
        <f t="shared" si="241"/>
        <v>12.132682030504931</v>
      </c>
      <c r="H97" s="63">
        <f t="shared" si="242"/>
        <v>11.972520997788076</v>
      </c>
      <c r="I97" s="63">
        <f t="shared" si="243"/>
        <v>12.227315892478556</v>
      </c>
      <c r="J97" s="63">
        <f t="shared" si="244"/>
        <v>15.655225777732513</v>
      </c>
      <c r="K97" s="63">
        <f t="shared" si="245"/>
        <v>15.038760033906479</v>
      </c>
      <c r="L97" s="63">
        <f t="shared" si="246"/>
        <v>14.546529928004587</v>
      </c>
      <c r="M97" s="63">
        <f t="shared" si="247"/>
        <v>14.308250902826575</v>
      </c>
      <c r="N97" s="63">
        <f t="shared" si="248"/>
        <v>9.9609519624713627</v>
      </c>
      <c r="O97" s="63">
        <f t="shared" si="249"/>
        <v>8.7846037520504918</v>
      </c>
      <c r="P97" s="63">
        <f t="shared" si="250"/>
        <v>9.7778003958066453</v>
      </c>
      <c r="Q97" s="63">
        <f t="shared" si="251"/>
        <v>9.6096152200781795</v>
      </c>
      <c r="R97" s="63">
        <f t="shared" si="252"/>
        <v>12.505173302433494</v>
      </c>
      <c r="S97" s="63">
        <f t="shared" si="253"/>
        <v>12.227037823882322</v>
      </c>
      <c r="T97" s="63">
        <f t="shared" si="254"/>
        <v>12.134490212897379</v>
      </c>
      <c r="U97" s="63">
        <f t="shared" si="255"/>
        <v>11.882100974079696</v>
      </c>
      <c r="V97" s="63">
        <f t="shared" si="256"/>
        <v>14.810124439406716</v>
      </c>
      <c r="W97" s="63">
        <f t="shared" si="257"/>
        <v>16.942860181465043</v>
      </c>
      <c r="X97" s="63">
        <f t="shared" si="258"/>
        <v>15.036641939018763</v>
      </c>
      <c r="Y97" s="63">
        <f t="shared" si="259"/>
        <v>13.994378867791884</v>
      </c>
      <c r="Z97" s="63">
        <f t="shared" si="260"/>
        <v>13.884954842105765</v>
      </c>
      <c r="AA97" s="63">
        <f t="shared" si="261"/>
        <v>10.434239089870585</v>
      </c>
      <c r="AB97" s="63">
        <f t="shared" si="262"/>
        <v>8.1313156006177287</v>
      </c>
      <c r="AC97" s="63">
        <f t="shared" si="263"/>
        <v>6.9063152309201081</v>
      </c>
      <c r="AD97" s="63">
        <f t="shared" si="264"/>
        <v>13.142470140304541</v>
      </c>
      <c r="AE97" s="63">
        <f t="shared" si="265"/>
        <v>14.370470807832831</v>
      </c>
      <c r="AF97" s="63">
        <f t="shared" si="266"/>
        <v>14.120210567663168</v>
      </c>
      <c r="AG97" s="63">
        <f t="shared" si="267"/>
        <v>15.288274010985074</v>
      </c>
      <c r="AH97" s="63">
        <f t="shared" si="268"/>
        <v>9.6028397538820442</v>
      </c>
      <c r="AI97" s="63">
        <f t="shared" si="269"/>
        <v>10.573606500400018</v>
      </c>
      <c r="AJ97" s="63">
        <f t="shared" si="270"/>
        <v>10.827945808371091</v>
      </c>
      <c r="AK97" s="63">
        <f t="shared" si="271"/>
        <v>13.42965084460293</v>
      </c>
      <c r="AL97" s="63">
        <f t="shared" si="272"/>
        <v>12.2267200818311</v>
      </c>
      <c r="AM97" s="63">
        <f t="shared" si="273"/>
        <v>7.8176172942552258</v>
      </c>
      <c r="AN97" s="63">
        <f t="shared" si="274"/>
        <v>6.9754150872089538</v>
      </c>
      <c r="AO97" s="63">
        <f t="shared" si="275"/>
        <v>8.2397244553537163</v>
      </c>
      <c r="AP97" s="63">
        <f t="shared" si="276"/>
        <v>8.0796278197252782</v>
      </c>
      <c r="AQ97" s="63">
        <f t="shared" si="277"/>
        <v>11.255206164403226</v>
      </c>
      <c r="AR97" s="63">
        <f t="shared" si="278"/>
        <v>12.239485189090459</v>
      </c>
      <c r="AS97" s="63">
        <f t="shared" si="279"/>
        <v>9.1926295387117989</v>
      </c>
      <c r="AT97" s="63">
        <f t="shared" si="280"/>
        <v>7.9314798742550092</v>
      </c>
      <c r="AU97" s="63">
        <f t="shared" si="281"/>
        <v>8.9765654227209524</v>
      </c>
      <c r="AV97" s="63">
        <f t="shared" si="282"/>
        <v>8.9633871030595884</v>
      </c>
      <c r="AW97" s="63">
        <f t="shared" si="283"/>
        <v>9.5379760591295923</v>
      </c>
      <c r="AX97" s="63">
        <f t="shared" si="284"/>
        <v>13.108409716676409</v>
      </c>
      <c r="AY97" s="63">
        <f t="shared" si="285"/>
        <v>12.929292148549177</v>
      </c>
      <c r="AZ97" s="63">
        <f t="shared" si="286"/>
        <v>12.537575909627567</v>
      </c>
      <c r="BA97" s="63">
        <f t="shared" si="287"/>
        <v>12.936599818369887</v>
      </c>
      <c r="BB97" s="63">
        <f t="shared" si="288"/>
        <v>9.8819545113556995</v>
      </c>
      <c r="BC97" s="63">
        <f t="shared" si="289"/>
        <v>7.0316703407337631</v>
      </c>
      <c r="BD97" s="63">
        <f t="shared" si="290"/>
        <v>8.2680560454361043</v>
      </c>
      <c r="BE97" s="63">
        <f t="shared" si="291"/>
        <v>8.3247825465517682</v>
      </c>
      <c r="BF97" s="63">
        <f t="shared" si="292"/>
        <v>4.7528339343256016</v>
      </c>
      <c r="BG97" s="63">
        <f t="shared" si="293"/>
        <v>4.7648266570705307</v>
      </c>
      <c r="BH97" s="63">
        <f t="shared" si="294"/>
        <v>6.1971461197036799</v>
      </c>
      <c r="BI97" s="63">
        <f t="shared" si="295"/>
        <v>5.018962679360631</v>
      </c>
      <c r="BJ97" s="63">
        <f t="shared" si="296"/>
        <v>5.7231651413768372</v>
      </c>
      <c r="BK97" s="63">
        <f t="shared" si="297"/>
        <v>6.4372200658194032</v>
      </c>
      <c r="BL97" s="63">
        <f t="shared" si="298"/>
        <v>5.9612227388978329</v>
      </c>
      <c r="BM97" s="63">
        <f t="shared" si="299"/>
        <v>6.1796256474798676</v>
      </c>
      <c r="BN97" s="63">
        <f t="shared" si="300"/>
        <v>8.524264838535089</v>
      </c>
      <c r="BO97" s="63">
        <f t="shared" si="301"/>
        <v>7.7060931899641583</v>
      </c>
      <c r="BP97" s="63">
        <f t="shared" si="302"/>
        <v>9.4333027482850529</v>
      </c>
      <c r="BQ97" s="63">
        <f t="shared" si="303"/>
        <v>6.9903670919031509</v>
      </c>
      <c r="BR97" s="63">
        <f t="shared" si="304"/>
        <v>8.623555814146787</v>
      </c>
      <c r="BS97" s="63">
        <f t="shared" si="305"/>
        <v>8.7146422628951754</v>
      </c>
      <c r="BT97" s="63">
        <f t="shared" si="306"/>
        <v>8.1370278687215531</v>
      </c>
      <c r="BU97" s="63">
        <f t="shared" si="307"/>
        <v>7.8557813197063719</v>
      </c>
      <c r="BV97" s="63">
        <f t="shared" si="308"/>
        <v>7.7285074798178828</v>
      </c>
      <c r="BW97" s="63">
        <f t="shared" si="309"/>
        <v>7.4765639946431985</v>
      </c>
      <c r="BX97" s="63">
        <f t="shared" si="310"/>
        <v>6.5426081819524446</v>
      </c>
      <c r="BY97" s="63">
        <f t="shared" si="311"/>
        <v>7.9002782582537412</v>
      </c>
      <c r="BZ97" s="63">
        <f t="shared" si="312"/>
        <v>7.5753808999538306</v>
      </c>
      <c r="CA97" s="63">
        <f t="shared" si="313"/>
        <v>8.5335896614333002</v>
      </c>
      <c r="CB97" s="63">
        <f t="shared" si="314"/>
        <v>8.123093983920155</v>
      </c>
      <c r="CC97" s="63">
        <f t="shared" si="315"/>
        <v>7.5030493117267811</v>
      </c>
      <c r="CD97" s="63">
        <f t="shared" si="316"/>
        <v>6.1604489930670185</v>
      </c>
      <c r="CE97" s="63">
        <f t="shared" si="317"/>
        <v>9.0074132388637409</v>
      </c>
      <c r="CF97" s="63">
        <f t="shared" si="318"/>
        <v>7.0961538461538467</v>
      </c>
      <c r="CG97" s="63">
        <f t="shared" si="319"/>
        <v>7.5661307053941904</v>
      </c>
      <c r="CH97" s="63">
        <f t="shared" si="320"/>
        <v>6.71103371066053</v>
      </c>
      <c r="CI97" s="63">
        <f t="shared" si="321"/>
        <v>7.7244824265767935</v>
      </c>
      <c r="CJ97" s="63">
        <f t="shared" si="322"/>
        <v>7.8889088406057333</v>
      </c>
      <c r="CK97" s="63">
        <f t="shared" si="323"/>
        <v>7.742149358085709</v>
      </c>
    </row>
    <row r="98" spans="1:89">
      <c r="A98" s="68" t="s">
        <v>12</v>
      </c>
      <c r="B98" s="137"/>
      <c r="C98" s="64"/>
      <c r="D98" s="64"/>
      <c r="E98" s="64"/>
      <c r="F98" s="64">
        <f t="shared" si="324"/>
        <v>13.681542730928244</v>
      </c>
      <c r="G98" s="64">
        <f t="shared" si="241"/>
        <v>21.306057563587686</v>
      </c>
      <c r="H98" s="64">
        <f t="shared" si="242"/>
        <v>21.709835975037279</v>
      </c>
      <c r="I98" s="64">
        <f t="shared" si="243"/>
        <v>22.390746903813628</v>
      </c>
      <c r="J98" s="64">
        <f t="shared" si="244"/>
        <v>17.223599158062548</v>
      </c>
      <c r="K98" s="64">
        <f t="shared" si="245"/>
        <v>9.2158958972767291</v>
      </c>
      <c r="L98" s="64">
        <f t="shared" si="246"/>
        <v>10.441056357201198</v>
      </c>
      <c r="M98" s="64">
        <f t="shared" si="247"/>
        <v>10.529131190656623</v>
      </c>
      <c r="N98" s="64">
        <f t="shared" si="248"/>
        <v>8.5932851678708033</v>
      </c>
      <c r="O98" s="64">
        <f t="shared" si="249"/>
        <v>8.6771640282923546</v>
      </c>
      <c r="P98" s="64">
        <f t="shared" si="250"/>
        <v>6.5655943136529853</v>
      </c>
      <c r="Q98" s="64">
        <f t="shared" si="251"/>
        <v>5.7672917927001413</v>
      </c>
      <c r="R98" s="64">
        <f t="shared" si="252"/>
        <v>5.8586412022542262</v>
      </c>
      <c r="S98" s="64">
        <f t="shared" si="253"/>
        <v>5.7955293844187041</v>
      </c>
      <c r="T98" s="64">
        <f t="shared" si="254"/>
        <v>5.5866137178548021</v>
      </c>
      <c r="U98" s="64">
        <f t="shared" si="255"/>
        <v>5.4489990467111529</v>
      </c>
      <c r="V98" s="64">
        <f t="shared" si="256"/>
        <v>6.5695589485748096</v>
      </c>
      <c r="W98" s="64">
        <f t="shared" si="257"/>
        <v>5.6647991504632174</v>
      </c>
      <c r="X98" s="64">
        <f t="shared" si="258"/>
        <v>6.6384283940699635</v>
      </c>
      <c r="Y98" s="64">
        <f t="shared" si="259"/>
        <v>6.8959282563101176</v>
      </c>
      <c r="Z98" s="64">
        <f t="shared" si="260"/>
        <v>6.9138971761604111</v>
      </c>
      <c r="AA98" s="64">
        <f t="shared" si="261"/>
        <v>6.3314388688660932</v>
      </c>
      <c r="AB98" s="64">
        <f t="shared" si="262"/>
        <v>5.7183947404465139</v>
      </c>
      <c r="AC98" s="64">
        <f t="shared" si="263"/>
        <v>5.9774703156185511</v>
      </c>
      <c r="AD98" s="64">
        <f t="shared" si="264"/>
        <v>8.4006619293293099</v>
      </c>
      <c r="AE98" s="64">
        <f t="shared" si="265"/>
        <v>9.8523612423817752</v>
      </c>
      <c r="AF98" s="64">
        <f t="shared" si="266"/>
        <v>13.866036146919738</v>
      </c>
      <c r="AG98" s="64">
        <f t="shared" si="267"/>
        <v>7.6832226762002049</v>
      </c>
      <c r="AH98" s="64">
        <f t="shared" si="268"/>
        <v>10.865660919540229</v>
      </c>
      <c r="AI98" s="64">
        <f t="shared" si="269"/>
        <v>11.807986708597875</v>
      </c>
      <c r="AJ98" s="64">
        <f t="shared" si="270"/>
        <v>8.2520267387284871</v>
      </c>
      <c r="AK98" s="64">
        <f t="shared" si="271"/>
        <v>13.410404624277456</v>
      </c>
      <c r="AL98" s="64">
        <f t="shared" si="272"/>
        <v>12.927263891138828</v>
      </c>
      <c r="AM98" s="64">
        <f t="shared" si="273"/>
        <v>9.5844610730775361</v>
      </c>
      <c r="AN98" s="64">
        <f t="shared" si="274"/>
        <v>6.2802186251839389</v>
      </c>
      <c r="AO98" s="64">
        <f t="shared" si="275"/>
        <v>11.652160276013488</v>
      </c>
      <c r="AP98" s="64">
        <f t="shared" si="276"/>
        <v>6.0273514082149857</v>
      </c>
      <c r="AQ98" s="64">
        <f t="shared" si="277"/>
        <v>7.6274880139474064</v>
      </c>
      <c r="AR98" s="64">
        <f t="shared" si="278"/>
        <v>12.547594323295257</v>
      </c>
      <c r="AS98" s="64">
        <f t="shared" si="279"/>
        <v>11.077556944541985</v>
      </c>
      <c r="AT98" s="64">
        <f t="shared" si="280"/>
        <v>6.2619793898121623</v>
      </c>
      <c r="AU98" s="64">
        <f t="shared" si="281"/>
        <v>5.7932865370770337</v>
      </c>
      <c r="AV98" s="64">
        <f t="shared" si="282"/>
        <v>9.1474264625118078</v>
      </c>
      <c r="AW98" s="64">
        <f t="shared" si="283"/>
        <v>10.830575986849038</v>
      </c>
      <c r="AX98" s="64">
        <f t="shared" si="284"/>
        <v>10.735506323741619</v>
      </c>
      <c r="AY98" s="64">
        <f t="shared" si="285"/>
        <v>12.708674478446719</v>
      </c>
      <c r="AZ98" s="64">
        <f t="shared" si="286"/>
        <v>13.078393881453154</v>
      </c>
      <c r="BA98" s="64">
        <f t="shared" si="287"/>
        <v>11.987525671255799</v>
      </c>
      <c r="BB98" s="64">
        <f t="shared" si="288"/>
        <v>14.424237778586896</v>
      </c>
      <c r="BC98" s="64">
        <f t="shared" si="289"/>
        <v>17.077680710956813</v>
      </c>
      <c r="BD98" s="64">
        <f t="shared" si="290"/>
        <v>17.254329601480876</v>
      </c>
      <c r="BE98" s="64">
        <f t="shared" si="291"/>
        <v>18.196019832914487</v>
      </c>
      <c r="BF98" s="64">
        <f t="shared" si="292"/>
        <v>19.715290571093618</v>
      </c>
      <c r="BG98" s="64">
        <f t="shared" si="293"/>
        <v>14.68170829975826</v>
      </c>
      <c r="BH98" s="64">
        <f t="shared" si="294"/>
        <v>15.03407866174841</v>
      </c>
      <c r="BI98" s="64">
        <f t="shared" si="295"/>
        <v>19.700321802091715</v>
      </c>
      <c r="BJ98" s="64">
        <f t="shared" si="296"/>
        <v>18.745978008449679</v>
      </c>
      <c r="BK98" s="64">
        <f t="shared" si="297"/>
        <v>17.223159078133783</v>
      </c>
      <c r="BL98" s="64">
        <f t="shared" si="298"/>
        <v>15.36532904026075</v>
      </c>
      <c r="BM98" s="64">
        <f t="shared" si="299"/>
        <v>9.9398711009229359</v>
      </c>
      <c r="BN98" s="64">
        <f t="shared" si="300"/>
        <v>8.5860370867792941</v>
      </c>
      <c r="BO98" s="64">
        <f t="shared" si="301"/>
        <v>15.693631917138198</v>
      </c>
      <c r="BP98" s="64">
        <f t="shared" si="302"/>
        <v>13.164426651415498</v>
      </c>
      <c r="BQ98" s="64">
        <f t="shared" si="303"/>
        <v>9.1743720183836786</v>
      </c>
      <c r="BR98" s="64">
        <f t="shared" si="304"/>
        <v>8.5895627644569821</v>
      </c>
      <c r="BS98" s="64">
        <f t="shared" si="305"/>
        <v>6.2109484286113954</v>
      </c>
      <c r="BT98" s="64">
        <f t="shared" si="306"/>
        <v>7.6343825176380209</v>
      </c>
      <c r="BU98" s="64">
        <f t="shared" si="307"/>
        <v>9.7963142580019404</v>
      </c>
      <c r="BV98" s="64">
        <f t="shared" si="308"/>
        <v>8.6574680028375326</v>
      </c>
      <c r="BW98" s="64">
        <f t="shared" si="309"/>
        <v>10.860381849933171</v>
      </c>
      <c r="BX98" s="64">
        <f t="shared" si="310"/>
        <v>10.246321147182286</v>
      </c>
      <c r="BY98" s="64">
        <f t="shared" si="311"/>
        <v>10.593421004699282</v>
      </c>
      <c r="BZ98" s="64">
        <f t="shared" si="312"/>
        <v>11.504156245402383</v>
      </c>
      <c r="CA98" s="64">
        <f t="shared" si="313"/>
        <v>11.34881592495138</v>
      </c>
      <c r="CB98" s="64">
        <f t="shared" si="314"/>
        <v>8.8340516874222725</v>
      </c>
      <c r="CC98" s="64">
        <f t="shared" si="315"/>
        <v>7.9852761948680779</v>
      </c>
      <c r="CD98" s="64">
        <f t="shared" si="316"/>
        <v>5.8880285000371098</v>
      </c>
      <c r="CE98" s="64">
        <f t="shared" si="317"/>
        <v>5.3600360391688859</v>
      </c>
      <c r="CF98" s="64">
        <f t="shared" si="318"/>
        <v>7.0196996141474068</v>
      </c>
      <c r="CG98" s="64">
        <f t="shared" si="319"/>
        <v>7.230064133360786</v>
      </c>
      <c r="CH98" s="64">
        <f t="shared" si="320"/>
        <v>9.1711252852347691</v>
      </c>
      <c r="CI98" s="64">
        <f t="shared" si="321"/>
        <v>7.9843373765105659</v>
      </c>
      <c r="CJ98" s="64">
        <f t="shared" si="322"/>
        <v>7.0273076979332743</v>
      </c>
      <c r="CK98" s="64">
        <f t="shared" si="323"/>
        <v>5.4518042300197704</v>
      </c>
    </row>
    <row r="99" spans="1:89" hidden="1">
      <c r="A99" s="2" t="s">
        <v>13</v>
      </c>
      <c r="B99" s="140"/>
      <c r="C99" s="62"/>
      <c r="D99" s="62"/>
      <c r="E99" s="62"/>
      <c r="F99" s="62">
        <f>(F19-B19)/B19*100</f>
        <v>12.285509644713349</v>
      </c>
      <c r="G99" s="62">
        <f t="shared" si="241"/>
        <v>12.861231893770771</v>
      </c>
      <c r="H99" s="62">
        <f t="shared" si="242"/>
        <v>12.471028077166958</v>
      </c>
      <c r="I99" s="62">
        <f t="shared" si="243"/>
        <v>11.000975657686102</v>
      </c>
      <c r="J99" s="62">
        <f t="shared" si="244"/>
        <v>11.535362710581646</v>
      </c>
      <c r="K99" s="62">
        <f t="shared" si="245"/>
        <v>9.9706508465484429</v>
      </c>
      <c r="L99" s="62">
        <f t="shared" si="246"/>
        <v>9.866040457579949</v>
      </c>
      <c r="M99" s="62">
        <f t="shared" si="247"/>
        <v>10.2828392018389</v>
      </c>
      <c r="N99" s="62">
        <f t="shared" si="248"/>
        <v>9.9571314551725401</v>
      </c>
      <c r="O99" s="62">
        <f t="shared" si="249"/>
        <v>9.8073611745373874</v>
      </c>
      <c r="P99" s="62">
        <f t="shared" si="250"/>
        <v>9.6044352082446682</v>
      </c>
      <c r="Q99" s="62">
        <f t="shared" si="251"/>
        <v>10.082461954884105</v>
      </c>
      <c r="R99" s="62">
        <f t="shared" si="252"/>
        <v>8.4767915272096488</v>
      </c>
      <c r="S99" s="62">
        <f t="shared" si="253"/>
        <v>9.3408442990651093</v>
      </c>
      <c r="T99" s="62">
        <f t="shared" si="254"/>
        <v>8.5823391305076857</v>
      </c>
      <c r="U99" s="62">
        <f t="shared" si="255"/>
        <v>7.9414882228247956</v>
      </c>
      <c r="V99" s="62">
        <f t="shared" si="256"/>
        <v>9.424131345275617</v>
      </c>
      <c r="W99" s="62">
        <f t="shared" si="257"/>
        <v>9.4510896070712889</v>
      </c>
      <c r="X99" s="62">
        <f t="shared" si="258"/>
        <v>9.500998988633043</v>
      </c>
      <c r="Y99" s="62">
        <f t="shared" si="259"/>
        <v>9.2647709290132436</v>
      </c>
      <c r="Z99" s="62">
        <f t="shared" si="260"/>
        <v>8.3444090030405356</v>
      </c>
      <c r="AA99" s="62">
        <f t="shared" si="261"/>
        <v>6.8873223960524772</v>
      </c>
      <c r="AB99" s="62">
        <f t="shared" si="262"/>
        <v>6.820157141439612</v>
      </c>
      <c r="AC99" s="62">
        <f t="shared" si="263"/>
        <v>6.6812878619074274</v>
      </c>
      <c r="AD99" s="62">
        <f t="shared" si="264"/>
        <v>9.4248475754030689</v>
      </c>
      <c r="AE99" s="62">
        <f t="shared" si="265"/>
        <v>11.539520815771187</v>
      </c>
      <c r="AF99" s="62">
        <f t="shared" si="266"/>
        <v>12.695275444701121</v>
      </c>
      <c r="AG99" s="62">
        <f t="shared" si="267"/>
        <v>11.12938358406976</v>
      </c>
      <c r="AH99" s="62">
        <f t="shared" si="268"/>
        <v>10.29316584670006</v>
      </c>
      <c r="AI99" s="62">
        <f t="shared" si="269"/>
        <v>9.6491213812972312</v>
      </c>
      <c r="AJ99" s="62">
        <f t="shared" si="270"/>
        <v>8.8078168309180924</v>
      </c>
      <c r="AK99" s="62">
        <f t="shared" si="271"/>
        <v>10.543177088156062</v>
      </c>
      <c r="AL99" s="62">
        <f t="shared" si="272"/>
        <v>10.068355995985005</v>
      </c>
      <c r="AM99" s="62">
        <f t="shared" si="273"/>
        <v>9.3713447455789591</v>
      </c>
      <c r="AN99" s="62">
        <f t="shared" si="274"/>
        <v>9.1560891787325858</v>
      </c>
      <c r="AO99" s="62">
        <f t="shared" si="275"/>
        <v>11.836075564346089</v>
      </c>
      <c r="AP99" s="62">
        <f t="shared" si="276"/>
        <v>8.1146998625758648</v>
      </c>
      <c r="AQ99" s="62">
        <f t="shared" si="277"/>
        <v>9.7405517715654941</v>
      </c>
      <c r="AR99" s="62">
        <f t="shared" si="278"/>
        <v>11.830566861011569</v>
      </c>
      <c r="AS99" s="62">
        <f t="shared" si="279"/>
        <v>10.19626249945977</v>
      </c>
      <c r="AT99" s="62">
        <f t="shared" si="280"/>
        <v>11.194902382360281</v>
      </c>
      <c r="AU99" s="62">
        <f t="shared" si="281"/>
        <v>11.016758832802601</v>
      </c>
      <c r="AV99" s="62">
        <f t="shared" si="282"/>
        <v>10.831175822034531</v>
      </c>
      <c r="AW99" s="62">
        <f t="shared" si="283"/>
        <v>12.009726987138311</v>
      </c>
      <c r="AX99" s="62">
        <f t="shared" si="284"/>
        <v>12.725786680369552</v>
      </c>
      <c r="AY99" s="62">
        <f t="shared" si="285"/>
        <v>13.691850045068444</v>
      </c>
      <c r="AZ99" s="62">
        <f t="shared" si="286"/>
        <v>14.349342305111378</v>
      </c>
      <c r="BA99" s="62">
        <f t="shared" si="287"/>
        <v>14.672506240871138</v>
      </c>
      <c r="BB99" s="62">
        <f t="shared" si="288"/>
        <v>14.123801408917174</v>
      </c>
      <c r="BC99" s="62">
        <f t="shared" si="289"/>
        <v>14.007573188625502</v>
      </c>
      <c r="BD99" s="62">
        <f t="shared" si="290"/>
        <v>14.625064576883407</v>
      </c>
      <c r="BE99" s="62">
        <f t="shared" si="291"/>
        <v>12.222453115383468</v>
      </c>
      <c r="BF99" s="62">
        <f t="shared" si="292"/>
        <v>9.2344782465539481</v>
      </c>
      <c r="BG99" s="62">
        <f t="shared" si="293"/>
        <v>6.7650458206522766</v>
      </c>
      <c r="BH99" s="62">
        <f t="shared" si="294"/>
        <v>8.158049794022034</v>
      </c>
      <c r="BI99" s="62">
        <f t="shared" si="295"/>
        <v>9.2762738644962432</v>
      </c>
      <c r="BJ99" s="62">
        <f t="shared" si="296"/>
        <v>12.604142287633321</v>
      </c>
      <c r="BK99" s="62">
        <f t="shared" si="297"/>
        <v>12.884548771701205</v>
      </c>
      <c r="BL99" s="62">
        <f t="shared" si="298"/>
        <v>10.874059303896209</v>
      </c>
      <c r="BM99" s="62">
        <f t="shared" si="299"/>
        <v>10.360183083861321</v>
      </c>
      <c r="BN99" s="62">
        <f t="shared" si="300"/>
        <v>9.7655106881818909</v>
      </c>
      <c r="BO99" s="62">
        <f t="shared" si="301"/>
        <v>11.334479211689299</v>
      </c>
      <c r="BP99" s="62">
        <f t="shared" si="302"/>
        <v>10.091816571818365</v>
      </c>
      <c r="BQ99" s="62">
        <f t="shared" si="303"/>
        <v>9.2848940578237098</v>
      </c>
      <c r="BR99" s="62">
        <f t="shared" si="304"/>
        <v>9.6409954018806499</v>
      </c>
      <c r="BS99" s="62">
        <f t="shared" si="305"/>
        <v>9.0065906286677286</v>
      </c>
      <c r="BT99" s="62">
        <f t="shared" si="306"/>
        <v>8.209969019533693</v>
      </c>
      <c r="BU99" s="62">
        <f t="shared" si="307"/>
        <v>8.6954971069879488</v>
      </c>
      <c r="BV99" s="62">
        <f t="shared" si="308"/>
        <v>9.3095970980993474</v>
      </c>
      <c r="BW99" s="62">
        <f t="shared" si="309"/>
        <v>10.554693582317832</v>
      </c>
      <c r="BX99" s="62">
        <f t="shared" si="310"/>
        <v>9.9272019527511635</v>
      </c>
      <c r="BY99" s="62">
        <f t="shared" si="311"/>
        <v>10.294199306400399</v>
      </c>
      <c r="BZ99" s="62">
        <f t="shared" si="312"/>
        <v>8.4910771066743074</v>
      </c>
      <c r="CA99" s="62">
        <f t="shared" si="313"/>
        <v>8.6273158379718762</v>
      </c>
      <c r="CB99" s="62">
        <f t="shared" si="314"/>
        <v>9.0468458069627982</v>
      </c>
      <c r="CC99" s="62">
        <f t="shared" si="315"/>
        <v>9.1940344959368758</v>
      </c>
      <c r="CD99" s="62">
        <f t="shared" si="316"/>
        <v>7.6588702985391457</v>
      </c>
      <c r="CE99" s="62">
        <f t="shared" si="317"/>
        <v>7.3786715770453597</v>
      </c>
      <c r="CF99" s="62">
        <f t="shared" si="318"/>
        <v>7.3104438115314752</v>
      </c>
      <c r="CG99" s="62">
        <f t="shared" si="319"/>
        <v>7.2041579780155294</v>
      </c>
      <c r="CH99" s="62">
        <f t="shared" si="320"/>
        <v>8.2332142809129252</v>
      </c>
      <c r="CI99" s="62">
        <f t="shared" si="321"/>
        <v>7.8236928755239843</v>
      </c>
      <c r="CJ99" s="62">
        <f t="shared" si="322"/>
        <v>8.1024768655905444</v>
      </c>
      <c r="CK99" s="62">
        <f t="shared" si="323"/>
        <v>7.005258733603112</v>
      </c>
    </row>
    <row r="100" spans="1:89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3"/>
      <c r="CC100" s="63"/>
      <c r="CD100" s="63"/>
      <c r="CE100" s="63"/>
      <c r="CF100" s="63"/>
      <c r="CG100" s="63"/>
      <c r="CH100" s="63"/>
      <c r="CI100" s="63"/>
      <c r="CJ100" s="63"/>
      <c r="CK100" s="63"/>
    </row>
    <row r="101" spans="1:89" ht="13.5" thickBot="1">
      <c r="A101" s="22" t="str">
        <f>A61</f>
        <v>SA - Annual Compensation of Employees</v>
      </c>
      <c r="B101" s="139"/>
      <c r="C101" s="65"/>
      <c r="D101" s="65"/>
      <c r="E101" s="65"/>
      <c r="F101" s="65">
        <f t="shared" si="324"/>
        <v>12.285509644713349</v>
      </c>
      <c r="G101" s="65">
        <f t="shared" si="241"/>
        <v>12.861231893770771</v>
      </c>
      <c r="H101" s="65">
        <f t="shared" si="242"/>
        <v>12.471028077166958</v>
      </c>
      <c r="I101" s="65">
        <f t="shared" si="243"/>
        <v>11.000975657686102</v>
      </c>
      <c r="J101" s="65">
        <f t="shared" si="244"/>
        <v>11.535362710581646</v>
      </c>
      <c r="K101" s="65">
        <f t="shared" si="245"/>
        <v>9.9706508465484429</v>
      </c>
      <c r="L101" s="65">
        <f t="shared" si="246"/>
        <v>9.866040457579949</v>
      </c>
      <c r="M101" s="65">
        <f t="shared" si="247"/>
        <v>10.2828392018389</v>
      </c>
      <c r="N101" s="65">
        <f t="shared" si="248"/>
        <v>9.9571314551725401</v>
      </c>
      <c r="O101" s="65">
        <f t="shared" si="249"/>
        <v>9.8073611745373874</v>
      </c>
      <c r="P101" s="65">
        <f t="shared" si="250"/>
        <v>9.6044352082446682</v>
      </c>
      <c r="Q101" s="65">
        <f t="shared" si="251"/>
        <v>10.082461954884105</v>
      </c>
      <c r="R101" s="65">
        <f t="shared" si="252"/>
        <v>8.4767915272096488</v>
      </c>
      <c r="S101" s="65">
        <f t="shared" si="253"/>
        <v>9.3408442990651093</v>
      </c>
      <c r="T101" s="65">
        <f t="shared" si="254"/>
        <v>8.5823391305076857</v>
      </c>
      <c r="U101" s="65">
        <f t="shared" si="255"/>
        <v>7.9414882228247956</v>
      </c>
      <c r="V101" s="65">
        <f t="shared" si="256"/>
        <v>9.424131345275617</v>
      </c>
      <c r="W101" s="65">
        <f t="shared" si="257"/>
        <v>9.4510896070712889</v>
      </c>
      <c r="X101" s="65">
        <f t="shared" si="258"/>
        <v>9.500998988633043</v>
      </c>
      <c r="Y101" s="65">
        <f t="shared" si="259"/>
        <v>9.2647709290132436</v>
      </c>
      <c r="Z101" s="65">
        <f t="shared" si="260"/>
        <v>8.3444090030405356</v>
      </c>
      <c r="AA101" s="65">
        <f t="shared" si="261"/>
        <v>6.8873223960524772</v>
      </c>
      <c r="AB101" s="65">
        <f t="shared" si="262"/>
        <v>6.820157141439612</v>
      </c>
      <c r="AC101" s="65">
        <f t="shared" si="263"/>
        <v>6.6812878619074274</v>
      </c>
      <c r="AD101" s="65">
        <f t="shared" si="264"/>
        <v>9.4248475754030689</v>
      </c>
      <c r="AE101" s="65">
        <f t="shared" si="265"/>
        <v>11.539520815771187</v>
      </c>
      <c r="AF101" s="65">
        <f t="shared" si="266"/>
        <v>12.695275444701121</v>
      </c>
      <c r="AG101" s="65">
        <f t="shared" si="267"/>
        <v>11.12938358406976</v>
      </c>
      <c r="AH101" s="65">
        <f t="shared" si="268"/>
        <v>10.29316584670006</v>
      </c>
      <c r="AI101" s="65">
        <f t="shared" si="269"/>
        <v>9.6491213812972312</v>
      </c>
      <c r="AJ101" s="65">
        <f t="shared" si="270"/>
        <v>8.8078168309180924</v>
      </c>
      <c r="AK101" s="65">
        <f t="shared" si="271"/>
        <v>10.543177088156062</v>
      </c>
      <c r="AL101" s="65">
        <f t="shared" si="272"/>
        <v>10.068355995985005</v>
      </c>
      <c r="AM101" s="65">
        <f t="shared" si="273"/>
        <v>9.3713447455789591</v>
      </c>
      <c r="AN101" s="65">
        <f t="shared" si="274"/>
        <v>9.1560891787325858</v>
      </c>
      <c r="AO101" s="65">
        <f t="shared" si="275"/>
        <v>11.836075564346089</v>
      </c>
      <c r="AP101" s="65">
        <f t="shared" si="276"/>
        <v>8.1146998625758648</v>
      </c>
      <c r="AQ101" s="65">
        <f t="shared" si="277"/>
        <v>9.7405517715654941</v>
      </c>
      <c r="AR101" s="65">
        <f t="shared" si="278"/>
        <v>11.830566861011569</v>
      </c>
      <c r="AS101" s="65">
        <f t="shared" si="279"/>
        <v>10.19626249945977</v>
      </c>
      <c r="AT101" s="65">
        <f t="shared" si="280"/>
        <v>11.194902382360281</v>
      </c>
      <c r="AU101" s="65">
        <f t="shared" si="281"/>
        <v>11.016758832802601</v>
      </c>
      <c r="AV101" s="65">
        <f t="shared" si="282"/>
        <v>10.831175822034531</v>
      </c>
      <c r="AW101" s="65">
        <f t="shared" si="283"/>
        <v>12.009726987138311</v>
      </c>
      <c r="AX101" s="65">
        <f t="shared" si="284"/>
        <v>12.725786680369552</v>
      </c>
      <c r="AY101" s="65">
        <f t="shared" si="285"/>
        <v>13.691850045068444</v>
      </c>
      <c r="AZ101" s="65">
        <f t="shared" si="286"/>
        <v>14.349342305111378</v>
      </c>
      <c r="BA101" s="65">
        <f t="shared" si="287"/>
        <v>14.672506240871138</v>
      </c>
      <c r="BB101" s="65">
        <f t="shared" si="288"/>
        <v>14.123801408917174</v>
      </c>
      <c r="BC101" s="65">
        <f t="shared" si="289"/>
        <v>14.007573188625502</v>
      </c>
      <c r="BD101" s="65">
        <f t="shared" si="290"/>
        <v>14.625064576883407</v>
      </c>
      <c r="BE101" s="65">
        <f t="shared" si="291"/>
        <v>12.222453115383468</v>
      </c>
      <c r="BF101" s="65">
        <f t="shared" si="292"/>
        <v>9.2344782465539481</v>
      </c>
      <c r="BG101" s="65">
        <f t="shared" si="293"/>
        <v>6.7650458206522766</v>
      </c>
      <c r="BH101" s="65">
        <f t="shared" si="294"/>
        <v>8.158049794022034</v>
      </c>
      <c r="BI101" s="65">
        <f t="shared" si="295"/>
        <v>9.2762738644962432</v>
      </c>
      <c r="BJ101" s="65">
        <f t="shared" si="296"/>
        <v>12.604142287633321</v>
      </c>
      <c r="BK101" s="65">
        <f t="shared" si="297"/>
        <v>12.884548771701205</v>
      </c>
      <c r="BL101" s="65">
        <f t="shared" si="298"/>
        <v>10.874059303896209</v>
      </c>
      <c r="BM101" s="65">
        <f t="shared" si="299"/>
        <v>10.360183083861321</v>
      </c>
      <c r="BN101" s="65">
        <f t="shared" ref="BN101:CK101" si="325">(BN21-BJ21)/BJ21*100</f>
        <v>9.7655106881818909</v>
      </c>
      <c r="BO101" s="65">
        <f t="shared" si="325"/>
        <v>11.334479211689299</v>
      </c>
      <c r="BP101" s="65">
        <f t="shared" si="325"/>
        <v>10.091816571818365</v>
      </c>
      <c r="BQ101" s="65">
        <f t="shared" si="325"/>
        <v>9.2848940578237098</v>
      </c>
      <c r="BR101" s="65">
        <f t="shared" si="325"/>
        <v>9.6409954018806499</v>
      </c>
      <c r="BS101" s="65">
        <f t="shared" si="325"/>
        <v>9.0065906286677286</v>
      </c>
      <c r="BT101" s="65">
        <f t="shared" si="325"/>
        <v>8.209969019533693</v>
      </c>
      <c r="BU101" s="65">
        <f t="shared" si="325"/>
        <v>8.6954971069879488</v>
      </c>
      <c r="BV101" s="65">
        <f t="shared" si="325"/>
        <v>9.3095970980993474</v>
      </c>
      <c r="BW101" s="65">
        <f t="shared" si="325"/>
        <v>10.554693582317832</v>
      </c>
      <c r="BX101" s="65">
        <f t="shared" si="325"/>
        <v>9.9272019527511635</v>
      </c>
      <c r="BY101" s="65">
        <f t="shared" si="325"/>
        <v>10.294199306400399</v>
      </c>
      <c r="BZ101" s="65">
        <f t="shared" si="325"/>
        <v>8.4910771066743074</v>
      </c>
      <c r="CA101" s="65">
        <f t="shared" si="325"/>
        <v>8.6273158379718762</v>
      </c>
      <c r="CB101" s="65">
        <f t="shared" si="325"/>
        <v>9.0468458069627982</v>
      </c>
      <c r="CC101" s="65">
        <f t="shared" si="325"/>
        <v>9.1940344959368758</v>
      </c>
      <c r="CD101" s="65">
        <f t="shared" si="325"/>
        <v>7.6588702985391457</v>
      </c>
      <c r="CE101" s="65">
        <f t="shared" si="325"/>
        <v>7.3786715770453597</v>
      </c>
      <c r="CF101" s="65">
        <f t="shared" si="325"/>
        <v>7.3104438115314752</v>
      </c>
      <c r="CG101" s="65">
        <f t="shared" si="325"/>
        <v>7.2041579780155294</v>
      </c>
      <c r="CH101" s="65">
        <f t="shared" si="325"/>
        <v>8.2332142809129252</v>
      </c>
      <c r="CI101" s="65">
        <f t="shared" si="325"/>
        <v>7.8236928755239843</v>
      </c>
      <c r="CJ101" s="65">
        <f t="shared" si="325"/>
        <v>8.1024768655905444</v>
      </c>
      <c r="CK101" s="65">
        <f t="shared" si="325"/>
        <v>7.005258733603112</v>
      </c>
    </row>
    <row r="103" spans="1:89" ht="18">
      <c r="A103" s="211" t="str">
        <f>A63</f>
        <v>KZN – Annual Compensation of Employees</v>
      </c>
      <c r="B103" s="217"/>
      <c r="C103" s="217"/>
      <c r="D103" s="217"/>
      <c r="E103" s="217"/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  <c r="P103" s="217"/>
      <c r="Q103" s="217"/>
      <c r="R103" s="217"/>
      <c r="S103" s="217"/>
      <c r="T103" s="217"/>
      <c r="U103" s="217"/>
      <c r="V103" s="217"/>
      <c r="W103" s="217"/>
      <c r="X103" s="217"/>
      <c r="Y103" s="217"/>
      <c r="Z103" s="218"/>
      <c r="AA103" s="218"/>
      <c r="AB103" s="218"/>
      <c r="AC103" s="218"/>
      <c r="AD103" s="218"/>
      <c r="AE103" s="218"/>
      <c r="AF103" s="218"/>
      <c r="AG103" s="218"/>
      <c r="AH103" s="218"/>
      <c r="AI103" s="218"/>
      <c r="AJ103" s="218"/>
      <c r="AK103" s="218"/>
      <c r="AL103" s="218"/>
      <c r="AM103" s="218"/>
      <c r="AN103" s="218"/>
      <c r="AO103" s="218"/>
      <c r="AP103" s="218"/>
      <c r="AQ103" s="218"/>
      <c r="AR103" s="218"/>
      <c r="AS103" s="218"/>
      <c r="AT103" s="218"/>
      <c r="AU103" s="218"/>
      <c r="AV103" s="218"/>
      <c r="AW103" s="218"/>
      <c r="AX103" s="218"/>
      <c r="AY103" s="218"/>
      <c r="AZ103" s="218"/>
      <c r="BA103" s="218"/>
      <c r="BB103" s="218"/>
      <c r="BC103" s="218"/>
      <c r="BD103" s="218"/>
      <c r="BE103" s="218"/>
      <c r="BF103" s="218"/>
      <c r="BG103" s="218"/>
      <c r="BH103" s="218"/>
    </row>
    <row r="104" spans="1:89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9" ht="13.5" thickBot="1">
      <c r="A105" s="52" t="s">
        <v>24</v>
      </c>
      <c r="B105" s="133" t="str">
        <f>B85</f>
        <v>1995q1</v>
      </c>
      <c r="C105" s="132" t="str">
        <f t="shared" ref="C105:BH105" si="326">C85</f>
        <v>1995q2</v>
      </c>
      <c r="D105" s="132" t="str">
        <f t="shared" si="326"/>
        <v>1995q3</v>
      </c>
      <c r="E105" s="132" t="str">
        <f t="shared" si="326"/>
        <v>1995q4</v>
      </c>
      <c r="F105" s="132" t="str">
        <f t="shared" si="326"/>
        <v>1996q1</v>
      </c>
      <c r="G105" s="132" t="str">
        <f t="shared" si="326"/>
        <v>1996q2</v>
      </c>
      <c r="H105" s="132" t="str">
        <f t="shared" si="326"/>
        <v>1996q3</v>
      </c>
      <c r="I105" s="132" t="str">
        <f t="shared" si="326"/>
        <v>1996q4</v>
      </c>
      <c r="J105" s="132" t="str">
        <f t="shared" si="326"/>
        <v>1997q1</v>
      </c>
      <c r="K105" s="132" t="str">
        <f t="shared" si="326"/>
        <v>1997q2</v>
      </c>
      <c r="L105" s="132" t="str">
        <f t="shared" si="326"/>
        <v>1997q3</v>
      </c>
      <c r="M105" s="132" t="str">
        <f t="shared" si="326"/>
        <v>1997q4</v>
      </c>
      <c r="N105" s="132" t="str">
        <f t="shared" si="326"/>
        <v>1998q1</v>
      </c>
      <c r="O105" s="132" t="str">
        <f t="shared" si="326"/>
        <v>1998q2</v>
      </c>
      <c r="P105" s="132" t="str">
        <f t="shared" si="326"/>
        <v>1998q3</v>
      </c>
      <c r="Q105" s="132" t="str">
        <f t="shared" si="326"/>
        <v>1998q4</v>
      </c>
      <c r="R105" s="132" t="str">
        <f t="shared" si="326"/>
        <v>1999q1</v>
      </c>
      <c r="S105" s="132" t="str">
        <f t="shared" si="326"/>
        <v>1999q2</v>
      </c>
      <c r="T105" s="132" t="str">
        <f t="shared" si="326"/>
        <v>1999q3</v>
      </c>
      <c r="U105" s="132" t="str">
        <f t="shared" si="326"/>
        <v>1999q4</v>
      </c>
      <c r="V105" s="132" t="str">
        <f t="shared" si="326"/>
        <v>2000q1</v>
      </c>
      <c r="W105" s="132" t="str">
        <f t="shared" si="326"/>
        <v>2000q2</v>
      </c>
      <c r="X105" s="132" t="str">
        <f t="shared" si="326"/>
        <v>2000q3</v>
      </c>
      <c r="Y105" s="132" t="str">
        <f t="shared" si="326"/>
        <v>2000q4</v>
      </c>
      <c r="Z105" s="132" t="str">
        <f t="shared" si="326"/>
        <v>2001q1</v>
      </c>
      <c r="AA105" s="132" t="str">
        <f t="shared" si="326"/>
        <v>2001q2</v>
      </c>
      <c r="AB105" s="132" t="str">
        <f t="shared" si="326"/>
        <v>2001q3</v>
      </c>
      <c r="AC105" s="132" t="str">
        <f t="shared" si="326"/>
        <v>2001q4</v>
      </c>
      <c r="AD105" s="132" t="str">
        <f t="shared" si="326"/>
        <v>2002q1</v>
      </c>
      <c r="AE105" s="132" t="str">
        <f t="shared" si="326"/>
        <v>2002q2</v>
      </c>
      <c r="AF105" s="132" t="str">
        <f t="shared" si="326"/>
        <v>2002q3</v>
      </c>
      <c r="AG105" s="132" t="str">
        <f t="shared" si="326"/>
        <v>2002q4</v>
      </c>
      <c r="AH105" s="132" t="str">
        <f t="shared" si="326"/>
        <v>2003q1</v>
      </c>
      <c r="AI105" s="132" t="str">
        <f t="shared" si="326"/>
        <v>2003q2</v>
      </c>
      <c r="AJ105" s="132" t="str">
        <f t="shared" si="326"/>
        <v>2003q3</v>
      </c>
      <c r="AK105" s="132" t="str">
        <f t="shared" si="326"/>
        <v>2003q4</v>
      </c>
      <c r="AL105" s="132" t="str">
        <f t="shared" si="326"/>
        <v>2004q1</v>
      </c>
      <c r="AM105" s="132" t="str">
        <f t="shared" si="326"/>
        <v>2004q2</v>
      </c>
      <c r="AN105" s="132" t="str">
        <f t="shared" si="326"/>
        <v>2004q3</v>
      </c>
      <c r="AO105" s="132" t="str">
        <f t="shared" si="326"/>
        <v>2004q4</v>
      </c>
      <c r="AP105" s="132" t="str">
        <f t="shared" si="326"/>
        <v>2005q1</v>
      </c>
      <c r="AQ105" s="132" t="str">
        <f t="shared" si="326"/>
        <v>2005q2</v>
      </c>
      <c r="AR105" s="132" t="str">
        <f t="shared" si="326"/>
        <v>2005q3</v>
      </c>
      <c r="AS105" s="132" t="str">
        <f t="shared" si="326"/>
        <v>2005q4</v>
      </c>
      <c r="AT105" s="132" t="str">
        <f t="shared" si="326"/>
        <v>2006q1</v>
      </c>
      <c r="AU105" s="132" t="str">
        <f t="shared" si="326"/>
        <v>2006q2</v>
      </c>
      <c r="AV105" s="132" t="str">
        <f t="shared" si="326"/>
        <v>2006q3</v>
      </c>
      <c r="AW105" s="132" t="str">
        <f t="shared" si="326"/>
        <v>2006q4</v>
      </c>
      <c r="AX105" s="132" t="str">
        <f t="shared" si="326"/>
        <v>2007q1</v>
      </c>
      <c r="AY105" s="132" t="str">
        <f t="shared" si="326"/>
        <v>2007q2</v>
      </c>
      <c r="AZ105" s="132" t="str">
        <f t="shared" si="326"/>
        <v>2007q3</v>
      </c>
      <c r="BA105" s="132" t="str">
        <f t="shared" si="326"/>
        <v>2007q4</v>
      </c>
      <c r="BB105" s="132" t="str">
        <f t="shared" si="326"/>
        <v>2008q1</v>
      </c>
      <c r="BC105" s="132" t="str">
        <f t="shared" si="326"/>
        <v>2008q2</v>
      </c>
      <c r="BD105" s="132" t="str">
        <f t="shared" si="326"/>
        <v>2008q3</v>
      </c>
      <c r="BE105" s="132" t="str">
        <f t="shared" si="326"/>
        <v>2008q4</v>
      </c>
      <c r="BF105" s="132" t="str">
        <f t="shared" si="326"/>
        <v>2009q1</v>
      </c>
      <c r="BG105" s="132" t="str">
        <f t="shared" si="326"/>
        <v>2009q2</v>
      </c>
      <c r="BH105" s="132" t="str">
        <f t="shared" si="326"/>
        <v>2009q3</v>
      </c>
      <c r="BI105" s="132" t="str">
        <f t="shared" ref="BI105:BP105" si="327">BI85</f>
        <v>2009q4</v>
      </c>
      <c r="BJ105" s="132" t="str">
        <f t="shared" si="327"/>
        <v>2010q1</v>
      </c>
      <c r="BK105" s="132" t="str">
        <f t="shared" si="327"/>
        <v>2010q2</v>
      </c>
      <c r="BL105" s="132" t="str">
        <f t="shared" si="327"/>
        <v>2010q3</v>
      </c>
      <c r="BM105" s="132" t="str">
        <f t="shared" si="327"/>
        <v>2010q4</v>
      </c>
      <c r="BN105" s="132" t="str">
        <f t="shared" si="327"/>
        <v>2011q1</v>
      </c>
      <c r="BO105" s="132" t="str">
        <f t="shared" si="327"/>
        <v>2011q2</v>
      </c>
      <c r="BP105" s="132" t="str">
        <f t="shared" si="327"/>
        <v>2011q3</v>
      </c>
      <c r="BQ105" s="132" t="str">
        <f t="shared" ref="BQ105:CA105" si="328">BQ85</f>
        <v>2011q4</v>
      </c>
      <c r="BR105" s="132" t="str">
        <f t="shared" si="328"/>
        <v>2012q1</v>
      </c>
      <c r="BS105" s="132" t="str">
        <f t="shared" si="328"/>
        <v>2012q2</v>
      </c>
      <c r="BT105" s="132" t="str">
        <f t="shared" si="328"/>
        <v>2012q3</v>
      </c>
      <c r="BU105" s="132" t="str">
        <f t="shared" si="328"/>
        <v>2012q4</v>
      </c>
      <c r="BV105" s="132" t="str">
        <f t="shared" si="328"/>
        <v>2013q1</v>
      </c>
      <c r="BW105" s="132" t="str">
        <f t="shared" si="328"/>
        <v>2013q2</v>
      </c>
      <c r="BX105" s="132" t="str">
        <f t="shared" si="328"/>
        <v>2013q3</v>
      </c>
      <c r="BY105" s="132" t="str">
        <f t="shared" si="328"/>
        <v>2013q4</v>
      </c>
      <c r="BZ105" s="132" t="str">
        <f t="shared" si="328"/>
        <v>2014q1</v>
      </c>
      <c r="CA105" s="132" t="str">
        <f t="shared" si="328"/>
        <v>2014q2</v>
      </c>
      <c r="CB105" s="132" t="str">
        <f t="shared" ref="CB105:CK105" si="329">CB85</f>
        <v>2014q3</v>
      </c>
      <c r="CC105" s="132" t="str">
        <f t="shared" si="329"/>
        <v>2014q4</v>
      </c>
      <c r="CD105" s="132" t="str">
        <f t="shared" si="329"/>
        <v>2015q1</v>
      </c>
      <c r="CE105" s="132" t="str">
        <f t="shared" si="329"/>
        <v>2015q2</v>
      </c>
      <c r="CF105" s="132" t="str">
        <f t="shared" si="329"/>
        <v>2015q3</v>
      </c>
      <c r="CG105" s="132" t="str">
        <f t="shared" si="329"/>
        <v>2015q4</v>
      </c>
      <c r="CH105" s="132" t="str">
        <f t="shared" si="329"/>
        <v>2016q1</v>
      </c>
      <c r="CI105" s="132" t="str">
        <f t="shared" si="329"/>
        <v>2016q2</v>
      </c>
      <c r="CJ105" s="132" t="str">
        <f t="shared" si="329"/>
        <v>2016q3</v>
      </c>
      <c r="CK105" s="132" t="str">
        <f t="shared" si="329"/>
        <v>2016q4</v>
      </c>
    </row>
    <row r="106" spans="1:89" ht="13.5" thickTop="1">
      <c r="A106" s="53" t="s">
        <v>0</v>
      </c>
      <c r="B106" s="135"/>
      <c r="C106" s="61"/>
      <c r="D106" s="61"/>
      <c r="E106" s="61"/>
      <c r="F106" s="61">
        <f t="shared" ref="F106:F121" si="330">(F26-B26)/B26*100</f>
        <v>4.3516075370135336</v>
      </c>
      <c r="G106" s="61">
        <f t="shared" ref="G106:G121" si="331">(G26-C26)/C26*100</f>
        <v>3.0743159254202816</v>
      </c>
      <c r="H106" s="61">
        <f t="shared" ref="H106:H121" si="332">(H26-D26)/D26*100</f>
        <v>2.4952224906269236</v>
      </c>
      <c r="I106" s="61">
        <f t="shared" ref="I106:I121" si="333">(I26-E26)/E26*100</f>
        <v>2.5357530747609704</v>
      </c>
      <c r="J106" s="61">
        <f t="shared" ref="J106:J121" si="334">(J26-F26)/F26*100</f>
        <v>6.7625847087871183</v>
      </c>
      <c r="K106" s="61">
        <f t="shared" ref="K106:K121" si="335">(K26-G26)/G26*100</f>
        <v>6.7340617423556948</v>
      </c>
      <c r="L106" s="61">
        <f t="shared" ref="L106:L121" si="336">(L26-H26)/H26*100</f>
        <v>7.1024292534190749</v>
      </c>
      <c r="M106" s="61">
        <f t="shared" ref="M106:M121" si="337">(M26-I26)/I26*100</f>
        <v>7.1532383374300235</v>
      </c>
      <c r="N106" s="61">
        <f t="shared" ref="N106:N121" si="338">(N26-J26)/J26*100</f>
        <v>16.27045792681103</v>
      </c>
      <c r="O106" s="61">
        <f t="shared" ref="O106:O121" si="339">(O26-K26)/K26*100</f>
        <v>16.378862424115855</v>
      </c>
      <c r="P106" s="61">
        <f t="shared" ref="P106:P121" si="340">(P26-L26)/L26*100</f>
        <v>15.427196130302463</v>
      </c>
      <c r="Q106" s="61">
        <f t="shared" ref="Q106:Q121" si="341">(Q26-M26)/M26*100</f>
        <v>15.441963798362135</v>
      </c>
      <c r="R106" s="61">
        <f t="shared" ref="R106:R121" si="342">(R26-N26)/N26*100</f>
        <v>-0.4401868746548106</v>
      </c>
      <c r="S106" s="61">
        <f t="shared" ref="S106:S121" si="343">(S26-O26)/O26*100</f>
        <v>0.31592610197594168</v>
      </c>
      <c r="T106" s="61">
        <f t="shared" ref="T106:T121" si="344">(T26-P26)/P26*100</f>
        <v>-1.2284541488598273</v>
      </c>
      <c r="U106" s="61">
        <f t="shared" ref="U106:U121" si="345">(U26-Q26)/Q26*100</f>
        <v>-2.9843572552062017</v>
      </c>
      <c r="V106" s="61">
        <f t="shared" ref="V106:V119" si="346">(V26-R26)/R26*100</f>
        <v>5.7335795127627236</v>
      </c>
      <c r="W106" s="61">
        <f t="shared" ref="W106:W119" si="347">(W26-S26)/S26*100</f>
        <v>6.2176733978601089</v>
      </c>
      <c r="X106" s="61">
        <f t="shared" ref="X106:X119" si="348">(X26-T26)/T26*100</f>
        <v>6.6132988211163148</v>
      </c>
      <c r="Y106" s="61">
        <f t="shared" ref="Y106:Y119" si="349">(Y26-U26)/U26*100</f>
        <v>7.5299859006212184</v>
      </c>
      <c r="Z106" s="61">
        <f t="shared" ref="Z106:Z121" si="350">(Z26-V26)/V26*100</f>
        <v>11.228570353993883</v>
      </c>
      <c r="AA106" s="61">
        <f t="shared" ref="AA106:AA121" si="351">(AA26-W26)/W26*100</f>
        <v>10.271982146621342</v>
      </c>
      <c r="AB106" s="61">
        <f t="shared" ref="AB106:AB121" si="352">(AB26-X26)/X26*100</f>
        <v>9.7300194648117575</v>
      </c>
      <c r="AC106" s="61">
        <f t="shared" ref="AC106:AC121" si="353">(AC26-Y26)/Y26*100</f>
        <v>10.069556686849438</v>
      </c>
      <c r="AD106" s="61">
        <f t="shared" ref="AD106:AD121" si="354">(AD26-Z26)/Z26*100</f>
        <v>6.3423775799744977</v>
      </c>
      <c r="AE106" s="61">
        <f t="shared" ref="AE106:AE121" si="355">(AE26-AA26)/AA26*100</f>
        <v>12.843307277255663</v>
      </c>
      <c r="AF106" s="61">
        <f t="shared" ref="AF106:AF121" si="356">(AF26-AB26)/AB26*100</f>
        <v>16.862705303921199</v>
      </c>
      <c r="AG106" s="61">
        <f t="shared" ref="AG106:AG121" si="357">(AG26-AC26)/AC26*100</f>
        <v>14.660149611481394</v>
      </c>
      <c r="AH106" s="61">
        <f t="shared" ref="AH106:AH121" si="358">(AH26-AD26)/AD26*100</f>
        <v>21.839907118524213</v>
      </c>
      <c r="AI106" s="61">
        <f t="shared" ref="AI106:AI121" si="359">(AI26-AE26)/AE26*100</f>
        <v>16.48676123342597</v>
      </c>
      <c r="AJ106" s="61">
        <f t="shared" ref="AJ106:AJ121" si="360">(AJ26-AF26)/AF26*100</f>
        <v>14.611268482361067</v>
      </c>
      <c r="AK106" s="61">
        <f t="shared" ref="AK106:AK121" si="361">(AK26-AG26)/AG26*100</f>
        <v>14.498945251269934</v>
      </c>
      <c r="AL106" s="61">
        <f t="shared" ref="AL106:AL121" si="362">(AL26-AH26)/AH26*100</f>
        <v>1.0675008916597242</v>
      </c>
      <c r="AM106" s="61">
        <f t="shared" ref="AM106:AM121" si="363">(AM26-AI26)/AI26*100</f>
        <v>-0.38796954063228989</v>
      </c>
      <c r="AN106" s="61">
        <f t="shared" ref="AN106:AN121" si="364">(AN26-AJ26)/AJ26*100</f>
        <v>-0.90304273536229662</v>
      </c>
      <c r="AO106" s="61">
        <f t="shared" ref="AO106:AO121" si="365">(AO26-AK26)/AK26*100</f>
        <v>-0.77652225987727319</v>
      </c>
      <c r="AP106" s="61">
        <f t="shared" ref="AP106:AP121" si="366">(AP26-AL26)/AL26*100</f>
        <v>-11.859672513618586</v>
      </c>
      <c r="AQ106" s="61">
        <f t="shared" ref="AQ106:AQ121" si="367">(AQ26-AM26)/AM26*100</f>
        <v>-11.546540402211125</v>
      </c>
      <c r="AR106" s="61">
        <f t="shared" ref="AR106:AR121" si="368">(AR26-AN26)/AN26*100</f>
        <v>-8.7700879625610622</v>
      </c>
      <c r="AS106" s="61">
        <f t="shared" ref="AS106:AS121" si="369">(AS26-AO26)/AO26*100</f>
        <v>-8.7226639876114298</v>
      </c>
      <c r="AT106" s="61">
        <f t="shared" ref="AT106:AT121" si="370">(AT26-AP26)/AP26*100</f>
        <v>12.930935352188808</v>
      </c>
      <c r="AU106" s="61">
        <f t="shared" ref="AU106:AU121" si="371">(AU26-AQ26)/AQ26*100</f>
        <v>12.524809566681268</v>
      </c>
      <c r="AV106" s="61">
        <f t="shared" ref="AV106:AV121" si="372">(AV26-AR26)/AR26*100</f>
        <v>12.298876301479778</v>
      </c>
      <c r="AW106" s="61">
        <f t="shared" ref="AW106:AW121" si="373">(AW26-AS26)/AS26*100</f>
        <v>14.998722409258786</v>
      </c>
      <c r="AX106" s="61">
        <f t="shared" ref="AX106:AX121" si="374">(AX26-AT26)/AT26*100</f>
        <v>18.26705569110301</v>
      </c>
      <c r="AY106" s="61">
        <f t="shared" ref="AY106:AY121" si="375">(AY26-AU26)/AU26*100</f>
        <v>17.994035790249558</v>
      </c>
      <c r="AZ106" s="61">
        <f t="shared" ref="AZ106:AZ121" si="376">(AZ26-AV26)/AV26*100</f>
        <v>17.96241114702012</v>
      </c>
      <c r="BA106" s="61">
        <f t="shared" ref="BA106:BA121" si="377">(BA26-AW26)/AW26*100</f>
        <v>18.499383474797497</v>
      </c>
      <c r="BB106" s="61">
        <f t="shared" ref="BB106:BB121" si="378">(BB26-AX26)/AX26*100</f>
        <v>18.734763897758512</v>
      </c>
      <c r="BC106" s="61">
        <f t="shared" ref="BC106:BC121" si="379">(BC26-AY26)/AY26*100</f>
        <v>15.389623492946248</v>
      </c>
      <c r="BD106" s="61">
        <f t="shared" ref="BD106:BD121" si="380">(BD26-AZ26)/AZ26*100</f>
        <v>14.657150358923369</v>
      </c>
      <c r="BE106" s="61">
        <f t="shared" ref="BE106:BE121" si="381">(BE26-BA26)/BA26*100</f>
        <v>16.411873288689353</v>
      </c>
      <c r="BF106" s="61">
        <f t="shared" ref="BF106:BF121" si="382">(BF26-BB26)/BB26*100</f>
        <v>12.016134488095698</v>
      </c>
      <c r="BG106" s="61">
        <f t="shared" ref="BG106:BG121" si="383">(BG26-BC26)/BC26*100</f>
        <v>10.650190719984016</v>
      </c>
      <c r="BH106" s="61">
        <f t="shared" ref="BH106:BH121" si="384">(BH26-BD26)/BD26*100</f>
        <v>9.3140419960616985</v>
      </c>
      <c r="BI106" s="61">
        <f t="shared" ref="BI106:BI121" si="385">(BI26-BE26)/BE26*100</f>
        <v>6.4765872704430265</v>
      </c>
      <c r="BJ106" s="61">
        <f t="shared" ref="BJ106:BJ121" si="386">(BJ26-BF26)/BF26*100</f>
        <v>9.7800457441225568</v>
      </c>
      <c r="BK106" s="61">
        <f t="shared" ref="BK106:BK121" si="387">(BK26-BG26)/BG26*100</f>
        <v>11.058463272366161</v>
      </c>
      <c r="BL106" s="61">
        <f t="shared" ref="BL106:BL121" si="388">(BL26-BH26)/BH26*100</f>
        <v>11.093881415077087</v>
      </c>
      <c r="BM106" s="61">
        <f t="shared" ref="BM106:BM119" si="389">(BM26-BI26)/BI26*100</f>
        <v>9.0052769299301421</v>
      </c>
      <c r="BN106" s="61">
        <f t="shared" ref="BN106:BN119" si="390">(BN26-BJ26)/BJ26*100</f>
        <v>10.248102329433124</v>
      </c>
      <c r="BO106" s="61">
        <f t="shared" ref="BO106:BO119" si="391">(BO26-BK26)/BK26*100</f>
        <v>11.673247707021561</v>
      </c>
      <c r="BP106" s="61">
        <f t="shared" ref="BP106:BP119" si="392">(BP26-BL26)/BL26*100</f>
        <v>9.7027669244065287</v>
      </c>
      <c r="BQ106" s="61">
        <f t="shared" ref="BQ106:BQ119" si="393">(BQ26-BM26)/BM26*100</f>
        <v>13.279518640464188</v>
      </c>
      <c r="BR106" s="61">
        <f t="shared" ref="BR106:BR119" si="394">(BR26-BN26)/BN26*100</f>
        <v>3.2516628548790005</v>
      </c>
      <c r="BS106" s="61">
        <f t="shared" ref="BS106:BS119" si="395">(BS26-BO26)/BO26*100</f>
        <v>3.1409889184198647</v>
      </c>
      <c r="BT106" s="61">
        <f t="shared" ref="BT106:BT119" si="396">(BT26-BP26)/BP26*100</f>
        <v>3.5421395043593531</v>
      </c>
      <c r="BU106" s="61">
        <f t="shared" ref="BU106:BU119" si="397">(BU26-BQ26)/BQ26*100</f>
        <v>4.7320394757134192</v>
      </c>
      <c r="BV106" s="61">
        <f t="shared" ref="BV106:BV119" si="398">(BV26-BR26)/BR26*100</f>
        <v>7.5533555041485023</v>
      </c>
      <c r="BW106" s="61">
        <f t="shared" ref="BW106:BW119" si="399">(BW26-BS26)/BS26*100</f>
        <v>10.117501615948752</v>
      </c>
      <c r="BX106" s="61">
        <f t="shared" ref="BX106:BX119" si="400">(BX26-BT26)/BT26*100</f>
        <v>9.2012535930457489</v>
      </c>
      <c r="BY106" s="61">
        <f t="shared" ref="BY106:BY119" si="401">(BY26-BU26)/BU26*100</f>
        <v>8.5895038875949776</v>
      </c>
      <c r="BZ106" s="61">
        <f t="shared" ref="BZ106:BZ119" si="402">(BZ26-BV26)/BV26*100</f>
        <v>3.923808089571359</v>
      </c>
      <c r="CA106" s="61">
        <f t="shared" ref="CA106:CA119" si="403">(CA26-BW26)/BW26*100</f>
        <v>5.0255017942352778</v>
      </c>
      <c r="CB106" s="61">
        <f t="shared" ref="CB106:CB119" si="404">(CB26-BX26)/BX26*100</f>
        <v>10.098746443592493</v>
      </c>
      <c r="CC106" s="61">
        <f t="shared" ref="CC106:CC119" si="405">(CC26-BY26)/BY26*100</f>
        <v>9.4508391812286341</v>
      </c>
      <c r="CD106" s="61">
        <f t="shared" ref="CD106:CD119" si="406">(CD26-BZ26)/BZ26*100</f>
        <v>7.759329017006678</v>
      </c>
      <c r="CE106" s="61">
        <f t="shared" ref="CE106:CE119" si="407">(CE26-CA26)/CA26*100</f>
        <v>6.8764138638672163</v>
      </c>
      <c r="CF106" s="61">
        <f t="shared" ref="CF106:CF119" si="408">(CF26-CB26)/CB26*100</f>
        <v>6.6789195529007666</v>
      </c>
      <c r="CG106" s="61">
        <f t="shared" ref="CG106:CG119" si="409">(CG26-CC26)/CC26*100</f>
        <v>6.7722414690348014</v>
      </c>
      <c r="CH106" s="61">
        <f t="shared" ref="CH106:CH119" si="410">(CH26-CD26)/CD26*100</f>
        <v>5.8245898246488101</v>
      </c>
      <c r="CI106" s="61">
        <f t="shared" ref="CI106:CI119" si="411">(CI26-CE26)/CE26*100</f>
        <v>6.2019897000013824</v>
      </c>
      <c r="CJ106" s="61">
        <f t="shared" ref="CJ106:CJ119" si="412">(CJ26-CF26)/CF26*100</f>
        <v>6.1237554294215641</v>
      </c>
      <c r="CK106" s="61">
        <f t="shared" ref="CK106:CK119" si="413">(CK26-CG26)/CG26*100</f>
        <v>6.4650811441006262</v>
      </c>
    </row>
    <row r="107" spans="1:89">
      <c r="A107" s="54" t="s">
        <v>1</v>
      </c>
      <c r="B107" s="136"/>
      <c r="C107" s="63"/>
      <c r="D107" s="63"/>
      <c r="E107" s="63"/>
      <c r="F107" s="63">
        <f t="shared" si="330"/>
        <v>0.39013712489724534</v>
      </c>
      <c r="G107" s="63">
        <f t="shared" si="331"/>
        <v>0.3744617824250997</v>
      </c>
      <c r="H107" s="63">
        <f t="shared" si="332"/>
        <v>0.36872414995269331</v>
      </c>
      <c r="I107" s="63">
        <f t="shared" si="333"/>
        <v>0.40211180510455807</v>
      </c>
      <c r="J107" s="63">
        <f t="shared" si="334"/>
        <v>5.7290843768867044</v>
      </c>
      <c r="K107" s="63">
        <f t="shared" si="335"/>
        <v>5.7826405205897133</v>
      </c>
      <c r="L107" s="63">
        <f t="shared" si="336"/>
        <v>5.8174751023916684</v>
      </c>
      <c r="M107" s="63">
        <f t="shared" si="337"/>
        <v>5.7174891715949085</v>
      </c>
      <c r="N107" s="63">
        <f t="shared" si="338"/>
        <v>20.118992652413219</v>
      </c>
      <c r="O107" s="63">
        <f t="shared" si="339"/>
        <v>20.153936060385632</v>
      </c>
      <c r="P107" s="63">
        <f t="shared" si="340"/>
        <v>20.091014337760569</v>
      </c>
      <c r="Q107" s="63">
        <f t="shared" si="341"/>
        <v>20.074094161860611</v>
      </c>
      <c r="R107" s="63">
        <f t="shared" si="342"/>
        <v>-0.83751660868007505</v>
      </c>
      <c r="S107" s="63">
        <f t="shared" si="343"/>
        <v>-1.740243080947466</v>
      </c>
      <c r="T107" s="63">
        <f t="shared" si="344"/>
        <v>-4.8092211605707416</v>
      </c>
      <c r="U107" s="63">
        <f t="shared" si="345"/>
        <v>-5.6107874278683498</v>
      </c>
      <c r="V107" s="63">
        <f t="shared" si="346"/>
        <v>3.4422255411351417</v>
      </c>
      <c r="W107" s="63">
        <f t="shared" si="347"/>
        <v>5.4472421262096713</v>
      </c>
      <c r="X107" s="63">
        <f t="shared" si="348"/>
        <v>6.6984531655653479</v>
      </c>
      <c r="Y107" s="63">
        <f t="shared" si="349"/>
        <v>6.6000795758591426</v>
      </c>
      <c r="Z107" s="63">
        <f t="shared" si="350"/>
        <v>11.571728802868375</v>
      </c>
      <c r="AA107" s="63">
        <f t="shared" si="351"/>
        <v>10.090790173702349</v>
      </c>
      <c r="AB107" s="63">
        <f t="shared" si="352"/>
        <v>8.765758626018636</v>
      </c>
      <c r="AC107" s="63">
        <f t="shared" si="353"/>
        <v>8.5221083254712386</v>
      </c>
      <c r="AD107" s="63">
        <f t="shared" si="354"/>
        <v>5.1634593707991119</v>
      </c>
      <c r="AE107" s="63">
        <f t="shared" si="355"/>
        <v>14.288756733139271</v>
      </c>
      <c r="AF107" s="63">
        <f t="shared" si="356"/>
        <v>19.248993925968307</v>
      </c>
      <c r="AG107" s="63">
        <f t="shared" si="357"/>
        <v>16.8144993305621</v>
      </c>
      <c r="AH107" s="63">
        <f t="shared" si="358"/>
        <v>26.558335516165066</v>
      </c>
      <c r="AI107" s="63">
        <f t="shared" si="359"/>
        <v>20.336489837836087</v>
      </c>
      <c r="AJ107" s="63">
        <f t="shared" si="360"/>
        <v>18.658218770942408</v>
      </c>
      <c r="AK107" s="63">
        <f t="shared" si="361"/>
        <v>19.901925232946617</v>
      </c>
      <c r="AL107" s="63">
        <f t="shared" si="362"/>
        <v>-0.69688667868370835</v>
      </c>
      <c r="AM107" s="63">
        <f t="shared" si="363"/>
        <v>-4.1126391472055843</v>
      </c>
      <c r="AN107" s="63">
        <f t="shared" si="364"/>
        <v>-4.0420051161066191</v>
      </c>
      <c r="AO107" s="63">
        <f t="shared" si="365"/>
        <v>-4.4974280755341596</v>
      </c>
      <c r="AP107" s="63">
        <f t="shared" si="366"/>
        <v>-15.469319237617258</v>
      </c>
      <c r="AQ107" s="63">
        <f t="shared" si="367"/>
        <v>-14.831868897059653</v>
      </c>
      <c r="AR107" s="63">
        <f t="shared" si="368"/>
        <v>-13.35575897749356</v>
      </c>
      <c r="AS107" s="63">
        <f t="shared" si="369"/>
        <v>-14.322212790538668</v>
      </c>
      <c r="AT107" s="63">
        <f t="shared" si="370"/>
        <v>12.413671755762806</v>
      </c>
      <c r="AU107" s="63">
        <f t="shared" si="371"/>
        <v>11.783120699918017</v>
      </c>
      <c r="AV107" s="63">
        <f t="shared" si="372"/>
        <v>11.714470127468616</v>
      </c>
      <c r="AW107" s="63">
        <f t="shared" si="373"/>
        <v>14.33951975229062</v>
      </c>
      <c r="AX107" s="63">
        <f t="shared" si="374"/>
        <v>17.223717961875742</v>
      </c>
      <c r="AY107" s="63">
        <f t="shared" si="375"/>
        <v>16.190280437876091</v>
      </c>
      <c r="AZ107" s="63">
        <f t="shared" si="376"/>
        <v>16.596654442081586</v>
      </c>
      <c r="BA107" s="63">
        <f t="shared" si="377"/>
        <v>16.88448164942578</v>
      </c>
      <c r="BB107" s="63">
        <f t="shared" si="378"/>
        <v>18.950765382903796</v>
      </c>
      <c r="BC107" s="63">
        <f t="shared" si="379"/>
        <v>13.575894175193904</v>
      </c>
      <c r="BD107" s="63">
        <f t="shared" si="380"/>
        <v>12.770309387461829</v>
      </c>
      <c r="BE107" s="63">
        <f t="shared" si="381"/>
        <v>16.277193739682605</v>
      </c>
      <c r="BF107" s="63">
        <f t="shared" si="382"/>
        <v>10.636547187153772</v>
      </c>
      <c r="BG107" s="63">
        <f t="shared" si="383"/>
        <v>10.313938593223968</v>
      </c>
      <c r="BH107" s="63">
        <f t="shared" si="384"/>
        <v>8.4072997508626344</v>
      </c>
      <c r="BI107" s="63">
        <f t="shared" si="385"/>
        <v>5.4796399332839769</v>
      </c>
      <c r="BJ107" s="63">
        <f t="shared" si="386"/>
        <v>7.5945189453738475</v>
      </c>
      <c r="BK107" s="63">
        <f t="shared" si="387"/>
        <v>8.2746630176782716</v>
      </c>
      <c r="BL107" s="63">
        <f t="shared" si="388"/>
        <v>6.619010318456314</v>
      </c>
      <c r="BM107" s="63">
        <f t="shared" si="389"/>
        <v>5.5047482662411396</v>
      </c>
      <c r="BN107" s="63">
        <f t="shared" si="390"/>
        <v>10.129969949002589</v>
      </c>
      <c r="BO107" s="63">
        <f t="shared" si="391"/>
        <v>11.846029920899001</v>
      </c>
      <c r="BP107" s="63">
        <f t="shared" si="392"/>
        <v>11.153606768088071</v>
      </c>
      <c r="BQ107" s="63">
        <f t="shared" si="393"/>
        <v>11.329531009945947</v>
      </c>
      <c r="BR107" s="63">
        <f t="shared" si="394"/>
        <v>-1.4501579044944517</v>
      </c>
      <c r="BS107" s="63">
        <f t="shared" si="395"/>
        <v>-2.0855018793190632</v>
      </c>
      <c r="BT107" s="63">
        <f t="shared" si="396"/>
        <v>-0.19044336122102298</v>
      </c>
      <c r="BU107" s="63">
        <f t="shared" si="397"/>
        <v>1.4051839763794143</v>
      </c>
      <c r="BV107" s="63">
        <f t="shared" si="398"/>
        <v>6.1286666222979234</v>
      </c>
      <c r="BW107" s="63">
        <f t="shared" si="399"/>
        <v>9.9567219112857348</v>
      </c>
      <c r="BX107" s="63">
        <f t="shared" si="400"/>
        <v>9.2259853190684566</v>
      </c>
      <c r="BY107" s="63">
        <f t="shared" si="401"/>
        <v>8.8503578877187419</v>
      </c>
      <c r="BZ107" s="63">
        <f t="shared" si="402"/>
        <v>8.8339078658337211</v>
      </c>
      <c r="CA107" s="63">
        <f t="shared" si="403"/>
        <v>10.376659039213111</v>
      </c>
      <c r="CB107" s="63">
        <f t="shared" si="404"/>
        <v>10.098151375202825</v>
      </c>
      <c r="CC107" s="63">
        <f t="shared" si="405"/>
        <v>9.4868817338789224</v>
      </c>
      <c r="CD107" s="63">
        <f t="shared" si="406"/>
        <v>6.095585494836409</v>
      </c>
      <c r="CE107" s="63">
        <f t="shared" si="407"/>
        <v>5.5976491303108009</v>
      </c>
      <c r="CF107" s="63">
        <f t="shared" si="408"/>
        <v>6.5122755147169213</v>
      </c>
      <c r="CG107" s="63">
        <f t="shared" si="409"/>
        <v>6.8730384200738195</v>
      </c>
      <c r="CH107" s="63">
        <f t="shared" si="410"/>
        <v>5.833725609877674</v>
      </c>
      <c r="CI107" s="63">
        <f t="shared" si="411"/>
        <v>6.259454715803356</v>
      </c>
      <c r="CJ107" s="63">
        <f t="shared" si="412"/>
        <v>5.969801056818973</v>
      </c>
      <c r="CK107" s="63">
        <f t="shared" si="413"/>
        <v>6.1183444235005453</v>
      </c>
    </row>
    <row r="108" spans="1:89">
      <c r="A108" s="57" t="s">
        <v>2</v>
      </c>
      <c r="B108" s="137"/>
      <c r="C108" s="64"/>
      <c r="D108" s="64"/>
      <c r="E108" s="64"/>
      <c r="F108" s="64">
        <f t="shared" si="330"/>
        <v>15.435128980488782</v>
      </c>
      <c r="G108" s="64">
        <f t="shared" si="331"/>
        <v>11.053183536014682</v>
      </c>
      <c r="H108" s="64">
        <f t="shared" si="332"/>
        <v>8.3283338323862637</v>
      </c>
      <c r="I108" s="64">
        <f t="shared" si="333"/>
        <v>7.5774140032536588</v>
      </c>
      <c r="J108" s="64">
        <f t="shared" si="334"/>
        <v>9.2772780084627726</v>
      </c>
      <c r="K108" s="64">
        <f t="shared" si="335"/>
        <v>9.2754206749137822</v>
      </c>
      <c r="L108" s="64">
        <f t="shared" si="336"/>
        <v>10.368151088234523</v>
      </c>
      <c r="M108" s="64">
        <f t="shared" si="337"/>
        <v>10.319541912064356</v>
      </c>
      <c r="N108" s="64">
        <f t="shared" si="338"/>
        <v>7.2103281953767073</v>
      </c>
      <c r="O108" s="64">
        <f t="shared" si="339"/>
        <v>6.6174982141812579</v>
      </c>
      <c r="P108" s="64">
        <f t="shared" si="340"/>
        <v>4.062788598404647</v>
      </c>
      <c r="Q108" s="64">
        <f t="shared" si="341"/>
        <v>5.6527200571007539</v>
      </c>
      <c r="R108" s="64">
        <f t="shared" si="342"/>
        <v>0.60782240769643636</v>
      </c>
      <c r="S108" s="64">
        <f t="shared" si="343"/>
        <v>6.3076728701442111</v>
      </c>
      <c r="T108" s="64">
        <f t="shared" si="344"/>
        <v>8.8407768243419849</v>
      </c>
      <c r="U108" s="64">
        <f t="shared" si="345"/>
        <v>3.3238051254187244</v>
      </c>
      <c r="V108" s="64">
        <f t="shared" si="346"/>
        <v>11.690501231982889</v>
      </c>
      <c r="W108" s="64">
        <f t="shared" si="347"/>
        <v>8.2927760285434804</v>
      </c>
      <c r="X108" s="64">
        <f t="shared" si="348"/>
        <v>6.4038729664425365</v>
      </c>
      <c r="Y108" s="64">
        <f t="shared" si="349"/>
        <v>9.5703053907034583</v>
      </c>
      <c r="Z108" s="64">
        <f t="shared" si="350"/>
        <v>10.40233072714237</v>
      </c>
      <c r="AA108" s="64">
        <f t="shared" si="351"/>
        <v>10.747186457027949</v>
      </c>
      <c r="AB108" s="64">
        <f t="shared" si="352"/>
        <v>12.10805698857089</v>
      </c>
      <c r="AC108" s="64">
        <f t="shared" si="353"/>
        <v>13.372794176242991</v>
      </c>
      <c r="AD108" s="64">
        <f t="shared" si="354"/>
        <v>9.2109836977953474</v>
      </c>
      <c r="AE108" s="64">
        <f t="shared" si="355"/>
        <v>9.0748585167191287</v>
      </c>
      <c r="AF108" s="64">
        <f t="shared" si="356"/>
        <v>11.153147000087205</v>
      </c>
      <c r="AG108" s="64">
        <f t="shared" si="357"/>
        <v>10.258158007168024</v>
      </c>
      <c r="AH108" s="64">
        <f t="shared" si="358"/>
        <v>10.784285702631491</v>
      </c>
      <c r="AI108" s="64">
        <f t="shared" si="359"/>
        <v>5.9703231649194226</v>
      </c>
      <c r="AJ108" s="64">
        <f t="shared" si="360"/>
        <v>4.2230668170843613</v>
      </c>
      <c r="AK108" s="64">
        <f t="shared" si="361"/>
        <v>2.8025406467593719</v>
      </c>
      <c r="AL108" s="64">
        <f t="shared" si="362"/>
        <v>5.7902227804338002</v>
      </c>
      <c r="AM108" s="64">
        <f t="shared" si="363"/>
        <v>11.166217405574553</v>
      </c>
      <c r="AN108" s="64">
        <f t="shared" si="364"/>
        <v>8.2704049683183474</v>
      </c>
      <c r="AO108" s="64">
        <f t="shared" si="365"/>
        <v>8.6183312011328272</v>
      </c>
      <c r="AP108" s="64">
        <f t="shared" si="366"/>
        <v>-2.7902337150406891</v>
      </c>
      <c r="AQ108" s="64">
        <f t="shared" si="367"/>
        <v>-2.7559312145633448</v>
      </c>
      <c r="AR108" s="64">
        <f t="shared" si="368"/>
        <v>3.1072954533494657</v>
      </c>
      <c r="AS108" s="64">
        <f t="shared" si="369"/>
        <v>3.7083429478989141</v>
      </c>
      <c r="AT108" s="64">
        <f t="shared" si="370"/>
        <v>14.061074964338754</v>
      </c>
      <c r="AU108" s="64">
        <f t="shared" si="371"/>
        <v>14.262914241601029</v>
      </c>
      <c r="AV108" s="64">
        <f t="shared" si="372"/>
        <v>13.570864212498426</v>
      </c>
      <c r="AW108" s="64">
        <f t="shared" si="373"/>
        <v>16.207723715664429</v>
      </c>
      <c r="AX108" s="64">
        <f t="shared" si="374"/>
        <v>20.513660934708778</v>
      </c>
      <c r="AY108" s="64">
        <f t="shared" si="375"/>
        <v>22.12929496521879</v>
      </c>
      <c r="AZ108" s="64">
        <f t="shared" si="376"/>
        <v>20.886455992793554</v>
      </c>
      <c r="BA108" s="64">
        <f t="shared" si="377"/>
        <v>21.413556379499159</v>
      </c>
      <c r="BB108" s="64">
        <f t="shared" si="378"/>
        <v>18.282348054777181</v>
      </c>
      <c r="BC108" s="64">
        <f t="shared" si="379"/>
        <v>19.34554371001764</v>
      </c>
      <c r="BD108" s="64">
        <f t="shared" si="380"/>
        <v>18.553468669496382</v>
      </c>
      <c r="BE108" s="64">
        <f t="shared" si="381"/>
        <v>16.645843473814026</v>
      </c>
      <c r="BF108" s="64">
        <f t="shared" si="382"/>
        <v>14.922013708307752</v>
      </c>
      <c r="BG108" s="64">
        <f t="shared" si="383"/>
        <v>11.348133868419012</v>
      </c>
      <c r="BH108" s="64">
        <f t="shared" si="384"/>
        <v>11.095122246960878</v>
      </c>
      <c r="BI108" s="64">
        <f t="shared" si="385"/>
        <v>8.2030466194335787</v>
      </c>
      <c r="BJ108" s="64">
        <f t="shared" si="386"/>
        <v>14.211843097178537</v>
      </c>
      <c r="BK108" s="64">
        <f t="shared" si="387"/>
        <v>16.783002376563676</v>
      </c>
      <c r="BL108" s="64">
        <f t="shared" si="388"/>
        <v>19.671045203808433</v>
      </c>
      <c r="BM108" s="64">
        <f t="shared" si="389"/>
        <v>14.914725085612451</v>
      </c>
      <c r="BN108" s="64">
        <f t="shared" si="390"/>
        <v>10.473771234157297</v>
      </c>
      <c r="BO108" s="64">
        <f t="shared" si="391"/>
        <v>11.343828668775698</v>
      </c>
      <c r="BP108" s="64">
        <f t="shared" si="392"/>
        <v>7.2251839353983005</v>
      </c>
      <c r="BQ108" s="64">
        <f t="shared" si="393"/>
        <v>16.301845761773009</v>
      </c>
      <c r="BR108" s="64">
        <f t="shared" si="394"/>
        <v>12.205623389741275</v>
      </c>
      <c r="BS108" s="64">
        <f t="shared" si="395"/>
        <v>13.150532452281469</v>
      </c>
      <c r="BT108" s="64">
        <f t="shared" si="396"/>
        <v>10.149757910787466</v>
      </c>
      <c r="BU108" s="64">
        <f t="shared" si="397"/>
        <v>9.6679504961484941</v>
      </c>
      <c r="BV108" s="64">
        <f t="shared" si="398"/>
        <v>9.9362809325398906</v>
      </c>
      <c r="BW108" s="64">
        <f t="shared" si="399"/>
        <v>10.383957742007338</v>
      </c>
      <c r="BX108" s="64">
        <f t="shared" si="400"/>
        <v>9.1615821039436565</v>
      </c>
      <c r="BY108" s="64">
        <f t="shared" si="401"/>
        <v>8.2316454058280435</v>
      </c>
      <c r="BZ108" s="64">
        <f t="shared" si="402"/>
        <v>-4.0043518124509339</v>
      </c>
      <c r="CA108" s="64">
        <f t="shared" si="403"/>
        <v>-3.8085108907414407</v>
      </c>
      <c r="CB108" s="64">
        <f t="shared" si="404"/>
        <v>10.099701539768699</v>
      </c>
      <c r="CC108" s="64">
        <f t="shared" si="405"/>
        <v>9.4011107274151602</v>
      </c>
      <c r="CD108" s="64">
        <f t="shared" si="406"/>
        <v>10.804987050181131</v>
      </c>
      <c r="CE108" s="64">
        <f t="shared" si="407"/>
        <v>9.298789849992934</v>
      </c>
      <c r="CF108" s="64">
        <f t="shared" si="408"/>
        <v>6.9463826638379249</v>
      </c>
      <c r="CG108" s="64">
        <f t="shared" si="409"/>
        <v>6.6330613621458072</v>
      </c>
      <c r="CH108" s="64">
        <f t="shared" si="410"/>
        <v>5.8085766054216332</v>
      </c>
      <c r="CI108" s="64">
        <f t="shared" si="411"/>
        <v>6.0968193476951793</v>
      </c>
      <c r="CJ108" s="64">
        <f t="shared" si="412"/>
        <v>6.3698486796674629</v>
      </c>
      <c r="CK108" s="64">
        <f t="shared" si="413"/>
        <v>6.9449315720628055</v>
      </c>
    </row>
    <row r="109" spans="1:89">
      <c r="A109" s="53" t="s">
        <v>3</v>
      </c>
      <c r="B109" s="140"/>
      <c r="C109" s="62"/>
      <c r="D109" s="62"/>
      <c r="E109" s="62"/>
      <c r="F109" s="62">
        <f t="shared" si="330"/>
        <v>8.3637232019338068</v>
      </c>
      <c r="G109" s="62">
        <f t="shared" si="331"/>
        <v>7.1283804016167105</v>
      </c>
      <c r="H109" s="62">
        <f t="shared" si="332"/>
        <v>7.1484087115019923</v>
      </c>
      <c r="I109" s="62">
        <f t="shared" si="333"/>
        <v>3.3312844191165416</v>
      </c>
      <c r="J109" s="62">
        <f t="shared" si="334"/>
        <v>5.2284482456962262</v>
      </c>
      <c r="K109" s="62">
        <f t="shared" si="335"/>
        <v>7.9846419888952633</v>
      </c>
      <c r="L109" s="62">
        <f t="shared" si="336"/>
        <v>6.3823105694294213</v>
      </c>
      <c r="M109" s="62">
        <f t="shared" si="337"/>
        <v>7.2993536508210433</v>
      </c>
      <c r="N109" s="62">
        <f t="shared" si="338"/>
        <v>8.9950840619565167</v>
      </c>
      <c r="O109" s="62">
        <f t="shared" si="339"/>
        <v>9.6274861614126923</v>
      </c>
      <c r="P109" s="62">
        <f t="shared" si="340"/>
        <v>8.9326323676660664</v>
      </c>
      <c r="Q109" s="62">
        <f t="shared" si="341"/>
        <v>10.370225237107121</v>
      </c>
      <c r="R109" s="62">
        <f t="shared" si="342"/>
        <v>6.4083954455147234</v>
      </c>
      <c r="S109" s="62">
        <f t="shared" si="343"/>
        <v>5.0056455366804267</v>
      </c>
      <c r="T109" s="62">
        <f t="shared" si="344"/>
        <v>4.0102175999227176</v>
      </c>
      <c r="U109" s="62">
        <f t="shared" si="345"/>
        <v>5.2297004231080528</v>
      </c>
      <c r="V109" s="62">
        <f t="shared" si="346"/>
        <v>7.9370341600689089</v>
      </c>
      <c r="W109" s="62">
        <f t="shared" si="347"/>
        <v>9.2325562680809306</v>
      </c>
      <c r="X109" s="62">
        <f t="shared" si="348"/>
        <v>10.005881156918671</v>
      </c>
      <c r="Y109" s="62">
        <f t="shared" si="349"/>
        <v>8.2831398965508178</v>
      </c>
      <c r="Z109" s="62">
        <f t="shared" si="350"/>
        <v>9.5134571534762582</v>
      </c>
      <c r="AA109" s="62">
        <f t="shared" si="351"/>
        <v>8.177330649686624</v>
      </c>
      <c r="AB109" s="62">
        <f t="shared" si="352"/>
        <v>7.6201117103824476</v>
      </c>
      <c r="AC109" s="62">
        <f t="shared" si="353"/>
        <v>8.0655503346666926</v>
      </c>
      <c r="AD109" s="62">
        <f t="shared" si="354"/>
        <v>6.2116630890064801</v>
      </c>
      <c r="AE109" s="62">
        <f t="shared" si="355"/>
        <v>9.1169971877627649</v>
      </c>
      <c r="AF109" s="62">
        <f t="shared" si="356"/>
        <v>9.3114849266248392</v>
      </c>
      <c r="AG109" s="62">
        <f t="shared" si="357"/>
        <v>8.6622901735229263</v>
      </c>
      <c r="AH109" s="62">
        <f t="shared" si="358"/>
        <v>8.231027917313277</v>
      </c>
      <c r="AI109" s="62">
        <f t="shared" si="359"/>
        <v>5.9401854169729535</v>
      </c>
      <c r="AJ109" s="62">
        <f t="shared" si="360"/>
        <v>4.828786057639733</v>
      </c>
      <c r="AK109" s="62">
        <f t="shared" si="361"/>
        <v>5.5614442617767263</v>
      </c>
      <c r="AL109" s="62">
        <f t="shared" si="362"/>
        <v>6.4232749740124815</v>
      </c>
      <c r="AM109" s="62">
        <f t="shared" si="363"/>
        <v>8.0988134306122657</v>
      </c>
      <c r="AN109" s="62">
        <f t="shared" si="364"/>
        <v>7.9371176597721149</v>
      </c>
      <c r="AO109" s="62">
        <f t="shared" si="365"/>
        <v>7.6748408769215679</v>
      </c>
      <c r="AP109" s="62">
        <f t="shared" si="366"/>
        <v>8.6983559380614004</v>
      </c>
      <c r="AQ109" s="62">
        <f t="shared" si="367"/>
        <v>8.1704867096569931</v>
      </c>
      <c r="AR109" s="62">
        <f t="shared" si="368"/>
        <v>8.4102100515124238</v>
      </c>
      <c r="AS109" s="62">
        <f t="shared" si="369"/>
        <v>9.7181040033402368</v>
      </c>
      <c r="AT109" s="62">
        <f t="shared" si="370"/>
        <v>9.28296628900803</v>
      </c>
      <c r="AU109" s="62">
        <f t="shared" si="371"/>
        <v>11.186888249871538</v>
      </c>
      <c r="AV109" s="62">
        <f t="shared" si="372"/>
        <v>11.233375259297736</v>
      </c>
      <c r="AW109" s="62">
        <f t="shared" si="373"/>
        <v>12.475609781389725</v>
      </c>
      <c r="AX109" s="62">
        <f t="shared" si="374"/>
        <v>14.72380452438323</v>
      </c>
      <c r="AY109" s="62">
        <f t="shared" si="375"/>
        <v>16.847345433083273</v>
      </c>
      <c r="AZ109" s="62">
        <f t="shared" si="376"/>
        <v>18.187222564508581</v>
      </c>
      <c r="BA109" s="62">
        <f t="shared" si="377"/>
        <v>19.213893978871248</v>
      </c>
      <c r="BB109" s="62">
        <f t="shared" si="378"/>
        <v>14.763839831949207</v>
      </c>
      <c r="BC109" s="62">
        <f t="shared" si="379"/>
        <v>15.029199032013995</v>
      </c>
      <c r="BD109" s="62">
        <f t="shared" si="380"/>
        <v>16.181134389325059</v>
      </c>
      <c r="BE109" s="62">
        <f t="shared" si="381"/>
        <v>13.9374466671566</v>
      </c>
      <c r="BF109" s="62">
        <f t="shared" si="382"/>
        <v>6.5741427258044913</v>
      </c>
      <c r="BG109" s="62">
        <f t="shared" si="383"/>
        <v>3.8677950027912105</v>
      </c>
      <c r="BH109" s="62">
        <f t="shared" si="384"/>
        <v>6.6395130390680954</v>
      </c>
      <c r="BI109" s="62">
        <f t="shared" si="385"/>
        <v>7.7141084128376187</v>
      </c>
      <c r="BJ109" s="62">
        <f t="shared" si="386"/>
        <v>11.120406375399915</v>
      </c>
      <c r="BK109" s="62">
        <f t="shared" si="387"/>
        <v>12.477910724209346</v>
      </c>
      <c r="BL109" s="62">
        <f t="shared" si="388"/>
        <v>8.6734564888031844</v>
      </c>
      <c r="BM109" s="62">
        <f t="shared" si="389"/>
        <v>10.318641277000749</v>
      </c>
      <c r="BN109" s="62">
        <f t="shared" si="390"/>
        <v>9.0287336372851268</v>
      </c>
      <c r="BO109" s="62">
        <f t="shared" si="391"/>
        <v>6.7285266025820869</v>
      </c>
      <c r="BP109" s="62">
        <f t="shared" si="392"/>
        <v>6.4009444341922901</v>
      </c>
      <c r="BQ109" s="62">
        <f t="shared" si="393"/>
        <v>6.3941912632018623</v>
      </c>
      <c r="BR109" s="62">
        <f t="shared" si="394"/>
        <v>8.2197577152161934</v>
      </c>
      <c r="BS109" s="62">
        <f t="shared" si="395"/>
        <v>8.9973096332924669</v>
      </c>
      <c r="BT109" s="62">
        <f t="shared" si="396"/>
        <v>8.9098189000063392</v>
      </c>
      <c r="BU109" s="62">
        <f t="shared" si="397"/>
        <v>8.8869862859410436</v>
      </c>
      <c r="BV109" s="62">
        <f t="shared" si="398"/>
        <v>10.219006459909311</v>
      </c>
      <c r="BW109" s="62">
        <f t="shared" si="399"/>
        <v>12.069603352870251</v>
      </c>
      <c r="BX109" s="62">
        <f t="shared" si="400"/>
        <v>10.63331216413853</v>
      </c>
      <c r="BY109" s="62">
        <f t="shared" si="401"/>
        <v>9.6241205872385471</v>
      </c>
      <c r="BZ109" s="62">
        <f t="shared" si="402"/>
        <v>8.7010851128476947</v>
      </c>
      <c r="CA109" s="62">
        <f t="shared" si="403"/>
        <v>8.8635785511172802</v>
      </c>
      <c r="CB109" s="62">
        <f t="shared" si="404"/>
        <v>8.2789675245084346</v>
      </c>
      <c r="CC109" s="62">
        <f t="shared" si="405"/>
        <v>9.3009178936025751</v>
      </c>
      <c r="CD109" s="62">
        <f t="shared" si="406"/>
        <v>7.2912573118259525</v>
      </c>
      <c r="CE109" s="62">
        <f t="shared" si="407"/>
        <v>7.8913788855515783</v>
      </c>
      <c r="CF109" s="62">
        <f t="shared" si="408"/>
        <v>7.764824931144271</v>
      </c>
      <c r="CG109" s="62">
        <f t="shared" si="409"/>
        <v>7.0791590154193118</v>
      </c>
      <c r="CH109" s="62">
        <f t="shared" si="410"/>
        <v>8.2501038884121094</v>
      </c>
      <c r="CI109" s="62">
        <f t="shared" si="411"/>
        <v>8.4823676947245232</v>
      </c>
      <c r="CJ109" s="62">
        <f t="shared" si="412"/>
        <v>9.5775371081089382</v>
      </c>
      <c r="CK109" s="62">
        <f t="shared" si="413"/>
        <v>7.7502196725835084</v>
      </c>
    </row>
    <row r="110" spans="1:89">
      <c r="A110" s="54" t="s">
        <v>4</v>
      </c>
      <c r="B110" s="136"/>
      <c r="C110" s="63"/>
      <c r="D110" s="63"/>
      <c r="E110" s="63"/>
      <c r="F110" s="63">
        <f t="shared" si="330"/>
        <v>9.1443259466222084</v>
      </c>
      <c r="G110" s="63">
        <f t="shared" si="331"/>
        <v>7.8533136628940499</v>
      </c>
      <c r="H110" s="63">
        <f t="shared" si="332"/>
        <v>7.309467541167046</v>
      </c>
      <c r="I110" s="63">
        <f t="shared" si="333"/>
        <v>2.642775719446592</v>
      </c>
      <c r="J110" s="63">
        <f t="shared" si="334"/>
        <v>4.432769876741899</v>
      </c>
      <c r="K110" s="63">
        <f t="shared" si="335"/>
        <v>7.2754524774989227</v>
      </c>
      <c r="L110" s="63">
        <f t="shared" si="336"/>
        <v>5.3996482034078559</v>
      </c>
      <c r="M110" s="63">
        <f t="shared" si="337"/>
        <v>6.4030083542873779</v>
      </c>
      <c r="N110" s="63">
        <f t="shared" si="338"/>
        <v>12.578947386767988</v>
      </c>
      <c r="O110" s="63">
        <f t="shared" si="339"/>
        <v>13.512194431632501</v>
      </c>
      <c r="P110" s="63">
        <f t="shared" si="340"/>
        <v>12.506910983993111</v>
      </c>
      <c r="Q110" s="63">
        <f t="shared" si="341"/>
        <v>14.345184975750325</v>
      </c>
      <c r="R110" s="63">
        <f t="shared" si="342"/>
        <v>6.690369253998127</v>
      </c>
      <c r="S110" s="63">
        <f t="shared" si="343"/>
        <v>6.260299397628331</v>
      </c>
      <c r="T110" s="63">
        <f t="shared" si="344"/>
        <v>5.3495517141381388</v>
      </c>
      <c r="U110" s="63">
        <f t="shared" si="345"/>
        <v>5.8017872578079253</v>
      </c>
      <c r="V110" s="63">
        <f t="shared" si="346"/>
        <v>9.3079055155934896</v>
      </c>
      <c r="W110" s="63">
        <f t="shared" si="347"/>
        <v>10.827105484792735</v>
      </c>
      <c r="X110" s="63">
        <f t="shared" si="348"/>
        <v>11.059294857902916</v>
      </c>
      <c r="Y110" s="63">
        <f t="shared" si="349"/>
        <v>9.5986621880424394</v>
      </c>
      <c r="Z110" s="63">
        <f t="shared" si="350"/>
        <v>7.8315807408054745</v>
      </c>
      <c r="AA110" s="63">
        <f t="shared" si="351"/>
        <v>6.4390738579173945</v>
      </c>
      <c r="AB110" s="63">
        <f t="shared" si="352"/>
        <v>5.9006874695967229</v>
      </c>
      <c r="AC110" s="63">
        <f t="shared" si="353"/>
        <v>6.5017417207592754</v>
      </c>
      <c r="AD110" s="63">
        <f t="shared" si="354"/>
        <v>10.38680734696505</v>
      </c>
      <c r="AE110" s="63">
        <f t="shared" si="355"/>
        <v>13.111971590304385</v>
      </c>
      <c r="AF110" s="63">
        <f t="shared" si="356"/>
        <v>13.42586261428248</v>
      </c>
      <c r="AG110" s="63">
        <f t="shared" si="357"/>
        <v>12.038314413069596</v>
      </c>
      <c r="AH110" s="63">
        <f t="shared" si="358"/>
        <v>7.9348636814445817</v>
      </c>
      <c r="AI110" s="63">
        <f t="shared" si="359"/>
        <v>5.1817777159006848</v>
      </c>
      <c r="AJ110" s="63">
        <f t="shared" si="360"/>
        <v>3.8141489272265683</v>
      </c>
      <c r="AK110" s="63">
        <f t="shared" si="361"/>
        <v>4.7231564580182486</v>
      </c>
      <c r="AL110" s="63">
        <f t="shared" si="362"/>
        <v>6.1711085308612104</v>
      </c>
      <c r="AM110" s="63">
        <f t="shared" si="363"/>
        <v>7.5588273741563166</v>
      </c>
      <c r="AN110" s="63">
        <f t="shared" si="364"/>
        <v>7.4941703406837341</v>
      </c>
      <c r="AO110" s="63">
        <f t="shared" si="365"/>
        <v>6.9425427772150705</v>
      </c>
      <c r="AP110" s="63">
        <f t="shared" si="366"/>
        <v>8.2164417801060896</v>
      </c>
      <c r="AQ110" s="63">
        <f t="shared" si="367"/>
        <v>6.4966236936263657</v>
      </c>
      <c r="AR110" s="63">
        <f t="shared" si="368"/>
        <v>6.8548717151467455</v>
      </c>
      <c r="AS110" s="63">
        <f t="shared" si="369"/>
        <v>8.328003346297411</v>
      </c>
      <c r="AT110" s="63">
        <f t="shared" si="370"/>
        <v>7.9415829703829166</v>
      </c>
      <c r="AU110" s="63">
        <f t="shared" si="371"/>
        <v>10.450228413549153</v>
      </c>
      <c r="AV110" s="63">
        <f t="shared" si="372"/>
        <v>10.563785886104242</v>
      </c>
      <c r="AW110" s="63">
        <f t="shared" si="373"/>
        <v>12.631922563754031</v>
      </c>
      <c r="AX110" s="63">
        <f t="shared" si="374"/>
        <v>13.421452653222577</v>
      </c>
      <c r="AY110" s="63">
        <f t="shared" si="375"/>
        <v>13.97957118721442</v>
      </c>
      <c r="AZ110" s="63">
        <f t="shared" si="376"/>
        <v>15.280853568302128</v>
      </c>
      <c r="BA110" s="63">
        <f t="shared" si="377"/>
        <v>16.381572675477784</v>
      </c>
      <c r="BB110" s="63">
        <f t="shared" si="378"/>
        <v>14.662290813317671</v>
      </c>
      <c r="BC110" s="63">
        <f t="shared" si="379"/>
        <v>14.847909352863715</v>
      </c>
      <c r="BD110" s="63">
        <f t="shared" si="380"/>
        <v>15.821373963953555</v>
      </c>
      <c r="BE110" s="63">
        <f t="shared" si="381"/>
        <v>13.731279628205423</v>
      </c>
      <c r="BF110" s="63">
        <f t="shared" si="382"/>
        <v>5.1995601118788244</v>
      </c>
      <c r="BG110" s="63">
        <f t="shared" si="383"/>
        <v>2.2925167561536912</v>
      </c>
      <c r="BH110" s="63">
        <f t="shared" si="384"/>
        <v>5.35306509546374</v>
      </c>
      <c r="BI110" s="63">
        <f t="shared" si="385"/>
        <v>5.8588541008726622</v>
      </c>
      <c r="BJ110" s="63">
        <f t="shared" si="386"/>
        <v>11.683190015727776</v>
      </c>
      <c r="BK110" s="63">
        <f t="shared" si="387"/>
        <v>13.210556810257163</v>
      </c>
      <c r="BL110" s="63">
        <f t="shared" si="388"/>
        <v>9.5591847946058301</v>
      </c>
      <c r="BM110" s="63">
        <f t="shared" si="389"/>
        <v>11.797077013903992</v>
      </c>
      <c r="BN110" s="63">
        <f t="shared" si="390"/>
        <v>8.0508052890361306</v>
      </c>
      <c r="BO110" s="63">
        <f t="shared" si="391"/>
        <v>6.0673317534400359</v>
      </c>
      <c r="BP110" s="63">
        <f t="shared" si="392"/>
        <v>4.7518965741677661</v>
      </c>
      <c r="BQ110" s="63">
        <f t="shared" si="393"/>
        <v>5.2184570037637572</v>
      </c>
      <c r="BR110" s="63">
        <f t="shared" si="394"/>
        <v>7.7077416779445791</v>
      </c>
      <c r="BS110" s="63">
        <f t="shared" si="395"/>
        <v>7.938126120434787</v>
      </c>
      <c r="BT110" s="63">
        <f t="shared" si="396"/>
        <v>8.5417153034494131</v>
      </c>
      <c r="BU110" s="63">
        <f t="shared" si="397"/>
        <v>8.4745481181824012</v>
      </c>
      <c r="BV110" s="63">
        <f t="shared" si="398"/>
        <v>9.5183319897885355</v>
      </c>
      <c r="BW110" s="63">
        <f t="shared" si="399"/>
        <v>11.89029758003395</v>
      </c>
      <c r="BX110" s="63">
        <f t="shared" si="400"/>
        <v>11.087511163528951</v>
      </c>
      <c r="BY110" s="63">
        <f t="shared" si="401"/>
        <v>9.3901635356139064</v>
      </c>
      <c r="BZ110" s="63">
        <f t="shared" si="402"/>
        <v>8.7324348804063323</v>
      </c>
      <c r="CA110" s="63">
        <f t="shared" si="403"/>
        <v>9.0085992094116865</v>
      </c>
      <c r="CB110" s="63">
        <f t="shared" si="404"/>
        <v>8.1968911592425453</v>
      </c>
      <c r="CC110" s="63">
        <f t="shared" si="405"/>
        <v>9.4496976107642343</v>
      </c>
      <c r="CD110" s="63">
        <f t="shared" si="406"/>
        <v>7.0501316871903628</v>
      </c>
      <c r="CE110" s="63">
        <f t="shared" si="407"/>
        <v>7.6216724331906818</v>
      </c>
      <c r="CF110" s="63">
        <f t="shared" si="408"/>
        <v>7.6341031007773079</v>
      </c>
      <c r="CG110" s="63">
        <f t="shared" si="409"/>
        <v>6.9366191281686804</v>
      </c>
      <c r="CH110" s="63">
        <f t="shared" si="410"/>
        <v>8.4119300861705391</v>
      </c>
      <c r="CI110" s="63">
        <f t="shared" si="411"/>
        <v>8.9309442577212383</v>
      </c>
      <c r="CJ110" s="63">
        <f t="shared" si="412"/>
        <v>10.156264648859652</v>
      </c>
      <c r="CK110" s="63">
        <f t="shared" si="413"/>
        <v>7.5320922286454639</v>
      </c>
    </row>
    <row r="111" spans="1:89">
      <c r="A111" s="54" t="s">
        <v>5</v>
      </c>
      <c r="B111" s="136"/>
      <c r="C111" s="63"/>
      <c r="D111" s="63"/>
      <c r="E111" s="63"/>
      <c r="F111" s="63">
        <f t="shared" si="330"/>
        <v>22.664357882074032</v>
      </c>
      <c r="G111" s="63">
        <f t="shared" si="331"/>
        <v>21.509708725777823</v>
      </c>
      <c r="H111" s="63">
        <f t="shared" si="332"/>
        <v>21.979991941592601</v>
      </c>
      <c r="I111" s="63">
        <f t="shared" si="333"/>
        <v>22.951986751022723</v>
      </c>
      <c r="J111" s="63">
        <f t="shared" si="334"/>
        <v>9.683730658645981</v>
      </c>
      <c r="K111" s="63">
        <f t="shared" si="335"/>
        <v>9.9185891292464827</v>
      </c>
      <c r="L111" s="63">
        <f t="shared" si="336"/>
        <v>8.5536163357440067</v>
      </c>
      <c r="M111" s="63">
        <f t="shared" si="337"/>
        <v>8.207766248958988</v>
      </c>
      <c r="N111" s="63">
        <f t="shared" si="338"/>
        <v>-0.20348715814424867</v>
      </c>
      <c r="O111" s="63">
        <f t="shared" si="339"/>
        <v>-4.9807843824162049E-2</v>
      </c>
      <c r="P111" s="63">
        <f t="shared" si="340"/>
        <v>1.0388576705464567</v>
      </c>
      <c r="Q111" s="63">
        <f t="shared" si="341"/>
        <v>3.3911881013445502</v>
      </c>
      <c r="R111" s="63">
        <f t="shared" si="342"/>
        <v>20.655444550959462</v>
      </c>
      <c r="S111" s="63">
        <f t="shared" si="343"/>
        <v>11.681600896103934</v>
      </c>
      <c r="T111" s="63">
        <f t="shared" si="344"/>
        <v>9.3079337050565734</v>
      </c>
      <c r="U111" s="63">
        <f t="shared" si="345"/>
        <v>21.549170280184885</v>
      </c>
      <c r="V111" s="63">
        <f t="shared" si="346"/>
        <v>6.8478935578548397</v>
      </c>
      <c r="W111" s="63">
        <f t="shared" si="347"/>
        <v>7.8550962380639149</v>
      </c>
      <c r="X111" s="63">
        <f t="shared" si="348"/>
        <v>10.746891290121088</v>
      </c>
      <c r="Y111" s="63">
        <f t="shared" si="349"/>
        <v>2.5768025333278457</v>
      </c>
      <c r="Z111" s="63">
        <f t="shared" si="350"/>
        <v>5.6902550080568801</v>
      </c>
      <c r="AA111" s="63">
        <f t="shared" si="351"/>
        <v>3.8866121038896297</v>
      </c>
      <c r="AB111" s="63">
        <f t="shared" si="352"/>
        <v>2.070041287195616</v>
      </c>
      <c r="AC111" s="63">
        <f t="shared" si="353"/>
        <v>0.98732085410065884</v>
      </c>
      <c r="AD111" s="63">
        <f t="shared" si="354"/>
        <v>17.021281371850126</v>
      </c>
      <c r="AE111" s="63">
        <f t="shared" si="355"/>
        <v>24.029278098463489</v>
      </c>
      <c r="AF111" s="63">
        <f t="shared" si="356"/>
        <v>19.809684251514284</v>
      </c>
      <c r="AG111" s="63">
        <f t="shared" si="357"/>
        <v>22.316471000871072</v>
      </c>
      <c r="AH111" s="63">
        <f t="shared" si="358"/>
        <v>10.454173679989504</v>
      </c>
      <c r="AI111" s="63">
        <f t="shared" si="359"/>
        <v>7.2334450548976399</v>
      </c>
      <c r="AJ111" s="63">
        <f t="shared" si="360"/>
        <v>6.0343418621181577</v>
      </c>
      <c r="AK111" s="63">
        <f t="shared" si="361"/>
        <v>7.4963985253210863</v>
      </c>
      <c r="AL111" s="63">
        <f t="shared" si="362"/>
        <v>1.4765749672260899</v>
      </c>
      <c r="AM111" s="63">
        <f t="shared" si="363"/>
        <v>6.7422256065953592</v>
      </c>
      <c r="AN111" s="63">
        <f t="shared" si="364"/>
        <v>4.2122612929163648</v>
      </c>
      <c r="AO111" s="63">
        <f t="shared" si="365"/>
        <v>7.5840640264064287</v>
      </c>
      <c r="AP111" s="63">
        <f t="shared" si="366"/>
        <v>11.649419771263828</v>
      </c>
      <c r="AQ111" s="63">
        <f t="shared" si="367"/>
        <v>11.518793535780148</v>
      </c>
      <c r="AR111" s="63">
        <f t="shared" si="368"/>
        <v>11.412030749216111</v>
      </c>
      <c r="AS111" s="63">
        <f t="shared" si="369"/>
        <v>11.335980735952672</v>
      </c>
      <c r="AT111" s="63">
        <f t="shared" si="370"/>
        <v>11.646693212869396</v>
      </c>
      <c r="AU111" s="63">
        <f t="shared" si="371"/>
        <v>12.409237550921004</v>
      </c>
      <c r="AV111" s="63">
        <f t="shared" si="372"/>
        <v>12.321255379078329</v>
      </c>
      <c r="AW111" s="63">
        <f t="shared" si="373"/>
        <v>9.8137500331823038</v>
      </c>
      <c r="AX111" s="63">
        <f t="shared" si="374"/>
        <v>9.2298597215885465</v>
      </c>
      <c r="AY111" s="63">
        <f t="shared" si="375"/>
        <v>9.8656533216823714</v>
      </c>
      <c r="AZ111" s="63">
        <f t="shared" si="376"/>
        <v>12.68236530004916</v>
      </c>
      <c r="BA111" s="63">
        <f t="shared" si="377"/>
        <v>14.069419712619771</v>
      </c>
      <c r="BB111" s="63">
        <f t="shared" si="378"/>
        <v>12.090277836906386</v>
      </c>
      <c r="BC111" s="63">
        <f t="shared" si="379"/>
        <v>12.563983039335938</v>
      </c>
      <c r="BD111" s="63">
        <f t="shared" si="380"/>
        <v>14.537433543086342</v>
      </c>
      <c r="BE111" s="63">
        <f t="shared" si="381"/>
        <v>12.308789767435881</v>
      </c>
      <c r="BF111" s="63">
        <f t="shared" si="382"/>
        <v>8.7667553255485551</v>
      </c>
      <c r="BG111" s="63">
        <f t="shared" si="383"/>
        <v>5.7453809351267235</v>
      </c>
      <c r="BH111" s="63">
        <f t="shared" si="384"/>
        <v>14.137495776562137</v>
      </c>
      <c r="BI111" s="63">
        <f t="shared" si="385"/>
        <v>13.172326438927634</v>
      </c>
      <c r="BJ111" s="63">
        <f t="shared" si="386"/>
        <v>9.7893130768327339</v>
      </c>
      <c r="BK111" s="63">
        <f t="shared" si="387"/>
        <v>10.795430499389221</v>
      </c>
      <c r="BL111" s="63">
        <f t="shared" si="388"/>
        <v>7.5747404985021545</v>
      </c>
      <c r="BM111" s="63">
        <f t="shared" si="389"/>
        <v>8.581701188434236</v>
      </c>
      <c r="BN111" s="63">
        <f t="shared" si="390"/>
        <v>21.95314059369889</v>
      </c>
      <c r="BO111" s="63">
        <f t="shared" si="391"/>
        <v>17.630262325621416</v>
      </c>
      <c r="BP111" s="63">
        <f t="shared" si="392"/>
        <v>16.748424883261098</v>
      </c>
      <c r="BQ111" s="63">
        <f t="shared" si="393"/>
        <v>20.795129262697614</v>
      </c>
      <c r="BR111" s="63">
        <f t="shared" si="394"/>
        <v>13.35825804826535</v>
      </c>
      <c r="BS111" s="63">
        <f t="shared" si="395"/>
        <v>15.231879614204386</v>
      </c>
      <c r="BT111" s="63">
        <f t="shared" si="396"/>
        <v>15.369517365100748</v>
      </c>
      <c r="BU111" s="63">
        <f t="shared" si="397"/>
        <v>14.376984042676613</v>
      </c>
      <c r="BV111" s="63">
        <f t="shared" si="398"/>
        <v>12.004222639812486</v>
      </c>
      <c r="BW111" s="63">
        <f t="shared" si="399"/>
        <v>12.792997057670346</v>
      </c>
      <c r="BX111" s="63">
        <f t="shared" si="400"/>
        <v>8.1965016714253682</v>
      </c>
      <c r="BY111" s="63">
        <f t="shared" si="401"/>
        <v>10.962579646062654</v>
      </c>
      <c r="BZ111" s="63">
        <f t="shared" si="402"/>
        <v>8.2434447716348291</v>
      </c>
      <c r="CA111" s="63">
        <f t="shared" si="403"/>
        <v>7.6104177826325241</v>
      </c>
      <c r="CB111" s="63">
        <f t="shared" si="404"/>
        <v>6.9770749938288024</v>
      </c>
      <c r="CC111" s="63">
        <f t="shared" si="405"/>
        <v>6.9511335328121762</v>
      </c>
      <c r="CD111" s="63">
        <f t="shared" si="406"/>
        <v>8.1663955957839889</v>
      </c>
      <c r="CE111" s="63">
        <f t="shared" si="407"/>
        <v>9.4635821344154305</v>
      </c>
      <c r="CF111" s="63">
        <f t="shared" si="408"/>
        <v>8.7714217454944361</v>
      </c>
      <c r="CG111" s="63">
        <f t="shared" si="409"/>
        <v>8.4262640765511883</v>
      </c>
      <c r="CH111" s="63">
        <f t="shared" si="410"/>
        <v>7.6125860496708277</v>
      </c>
      <c r="CI111" s="63">
        <f t="shared" si="411"/>
        <v>7.8608226206387783</v>
      </c>
      <c r="CJ111" s="63">
        <f t="shared" si="412"/>
        <v>8.5750708834932876</v>
      </c>
      <c r="CK111" s="63">
        <f t="shared" si="413"/>
        <v>9.2502525523144801</v>
      </c>
    </row>
    <row r="112" spans="1:89">
      <c r="A112" s="57" t="s">
        <v>6</v>
      </c>
      <c r="B112" s="137"/>
      <c r="C112" s="64"/>
      <c r="D112" s="64"/>
      <c r="E112" s="64"/>
      <c r="F112" s="64">
        <f t="shared" si="330"/>
        <v>1.0039553689232423</v>
      </c>
      <c r="G112" s="64">
        <f t="shared" si="331"/>
        <v>-0.29964755197773479</v>
      </c>
      <c r="H112" s="64">
        <f t="shared" si="332"/>
        <v>1.7353517128905174</v>
      </c>
      <c r="I112" s="64">
        <f t="shared" si="333"/>
        <v>0.71322490429534735</v>
      </c>
      <c r="J112" s="64">
        <f t="shared" si="334"/>
        <v>7.5234513077984051</v>
      </c>
      <c r="K112" s="64">
        <f t="shared" si="335"/>
        <v>10.563136495880212</v>
      </c>
      <c r="L112" s="64">
        <f t="shared" si="336"/>
        <v>10.297510275678375</v>
      </c>
      <c r="M112" s="64">
        <f t="shared" si="337"/>
        <v>11.316720907367992</v>
      </c>
      <c r="N112" s="64">
        <f t="shared" si="338"/>
        <v>-4.4156419625029164</v>
      </c>
      <c r="O112" s="64">
        <f t="shared" si="339"/>
        <v>-4.3175550786044923</v>
      </c>
      <c r="P112" s="64">
        <f t="shared" si="340"/>
        <v>-4.5920062483510309</v>
      </c>
      <c r="Q112" s="64">
        <f t="shared" si="341"/>
        <v>-5.5825464228786865</v>
      </c>
      <c r="R112" s="64">
        <f t="shared" si="342"/>
        <v>-0.18489191324509655</v>
      </c>
      <c r="S112" s="64">
        <f t="shared" si="343"/>
        <v>-4.2271828331520034</v>
      </c>
      <c r="T112" s="64">
        <f t="shared" si="344"/>
        <v>-5.3516442244144455</v>
      </c>
      <c r="U112" s="64">
        <f t="shared" si="345"/>
        <v>-4.3586941897812812</v>
      </c>
      <c r="V112" s="64">
        <f t="shared" si="346"/>
        <v>0.43970103808752931</v>
      </c>
      <c r="W112" s="64">
        <f t="shared" si="347"/>
        <v>0.40541597376048527</v>
      </c>
      <c r="X112" s="64">
        <f t="shared" si="348"/>
        <v>3.3005343960600517</v>
      </c>
      <c r="Y112" s="64">
        <f t="shared" si="349"/>
        <v>2.9387570974483488</v>
      </c>
      <c r="Z112" s="64">
        <f t="shared" si="350"/>
        <v>21.894485296884973</v>
      </c>
      <c r="AA112" s="64">
        <f t="shared" si="351"/>
        <v>21.578497951914883</v>
      </c>
      <c r="AB112" s="64">
        <f t="shared" si="352"/>
        <v>21.503118640798082</v>
      </c>
      <c r="AC112" s="64">
        <f t="shared" si="353"/>
        <v>21.915666412304962</v>
      </c>
      <c r="AD112" s="64">
        <f t="shared" si="354"/>
        <v>-21.423642854458013</v>
      </c>
      <c r="AE112" s="64">
        <f t="shared" si="355"/>
        <v>-19.805071350964369</v>
      </c>
      <c r="AF112" s="64">
        <f t="shared" si="356"/>
        <v>-18.298209350321763</v>
      </c>
      <c r="AG112" s="64">
        <f t="shared" si="357"/>
        <v>-16.44933088427301</v>
      </c>
      <c r="AH112" s="64">
        <f t="shared" si="358"/>
        <v>9.2471119879834038</v>
      </c>
      <c r="AI112" s="64">
        <f t="shared" si="359"/>
        <v>11.244343504049596</v>
      </c>
      <c r="AJ112" s="64">
        <f t="shared" si="360"/>
        <v>12.08347191975608</v>
      </c>
      <c r="AK112" s="64">
        <f t="shared" si="361"/>
        <v>10.899449728888992</v>
      </c>
      <c r="AL112" s="64">
        <f t="shared" si="362"/>
        <v>11.330858114569134</v>
      </c>
      <c r="AM112" s="64">
        <f t="shared" si="363"/>
        <v>13.041227606690642</v>
      </c>
      <c r="AN112" s="64">
        <f t="shared" si="364"/>
        <v>13.281628947802002</v>
      </c>
      <c r="AO112" s="64">
        <f t="shared" si="365"/>
        <v>13.088428104591801</v>
      </c>
      <c r="AP112" s="64">
        <f t="shared" si="366"/>
        <v>10.662405679331247</v>
      </c>
      <c r="AQ112" s="64">
        <f t="shared" si="367"/>
        <v>18.400191476505405</v>
      </c>
      <c r="AR112" s="64">
        <f t="shared" si="368"/>
        <v>17.590217197245462</v>
      </c>
      <c r="AS112" s="64">
        <f t="shared" si="369"/>
        <v>18.446459798983511</v>
      </c>
      <c r="AT112" s="64">
        <f t="shared" si="370"/>
        <v>17.698745431623077</v>
      </c>
      <c r="AU112" s="64">
        <f t="shared" si="371"/>
        <v>15.336116329938342</v>
      </c>
      <c r="AV112" s="64">
        <f t="shared" si="372"/>
        <v>14.899784173825529</v>
      </c>
      <c r="AW112" s="64">
        <f t="shared" si="373"/>
        <v>12.869881447057571</v>
      </c>
      <c r="AX112" s="64">
        <f t="shared" si="374"/>
        <v>26.2294141837688</v>
      </c>
      <c r="AY112" s="64">
        <f t="shared" si="375"/>
        <v>38.44937524079333</v>
      </c>
      <c r="AZ112" s="64">
        <f t="shared" si="376"/>
        <v>38.419937185018519</v>
      </c>
      <c r="BA112" s="64">
        <f t="shared" si="377"/>
        <v>39.710640958813848</v>
      </c>
      <c r="BB112" s="64">
        <f t="shared" si="378"/>
        <v>16.573176458959377</v>
      </c>
      <c r="BC112" s="64">
        <f t="shared" si="379"/>
        <v>16.991560081729322</v>
      </c>
      <c r="BD112" s="64">
        <f t="shared" si="380"/>
        <v>18.640291738454621</v>
      </c>
      <c r="BE112" s="64">
        <f t="shared" si="381"/>
        <v>15.695133085067814</v>
      </c>
      <c r="BF112" s="64">
        <f t="shared" si="382"/>
        <v>13.69192040839336</v>
      </c>
      <c r="BG112" s="64">
        <f t="shared" si="383"/>
        <v>11.072581623920238</v>
      </c>
      <c r="BH112" s="64">
        <f t="shared" si="384"/>
        <v>10.105952728012287</v>
      </c>
      <c r="BI112" s="64">
        <f t="shared" si="385"/>
        <v>15.124270392686553</v>
      </c>
      <c r="BJ112" s="64">
        <f t="shared" si="386"/>
        <v>8.6155596313783356</v>
      </c>
      <c r="BK112" s="64">
        <f t="shared" si="387"/>
        <v>9.712322469162741</v>
      </c>
      <c r="BL112" s="64">
        <f t="shared" si="388"/>
        <v>4.9426279593959999</v>
      </c>
      <c r="BM112" s="64">
        <f t="shared" si="389"/>
        <v>3.9698934378645503</v>
      </c>
      <c r="BN112" s="64">
        <f t="shared" si="390"/>
        <v>9.0795538080760423</v>
      </c>
      <c r="BO112" s="64">
        <f t="shared" si="391"/>
        <v>5.6925771919025969</v>
      </c>
      <c r="BP112" s="64">
        <f t="shared" si="392"/>
        <v>10.30873648699818</v>
      </c>
      <c r="BQ112" s="64">
        <f t="shared" si="393"/>
        <v>6.4811847841213615</v>
      </c>
      <c r="BR112" s="64">
        <f t="shared" si="394"/>
        <v>8.6471229287506972</v>
      </c>
      <c r="BS112" s="64">
        <f t="shared" si="395"/>
        <v>11.420970670008867</v>
      </c>
      <c r="BT112" s="64">
        <f t="shared" si="396"/>
        <v>7.8593868274932852</v>
      </c>
      <c r="BU112" s="64">
        <f t="shared" si="397"/>
        <v>8.4083375085369418</v>
      </c>
      <c r="BV112" s="64">
        <f t="shared" si="398"/>
        <v>13.189243242728171</v>
      </c>
      <c r="BW112" s="64">
        <f t="shared" si="399"/>
        <v>12.584984363777425</v>
      </c>
      <c r="BX112" s="64">
        <f t="shared" si="400"/>
        <v>9.6189324735662751</v>
      </c>
      <c r="BY112" s="64">
        <f t="shared" si="401"/>
        <v>10.148066227831782</v>
      </c>
      <c r="BZ112" s="64">
        <f t="shared" si="402"/>
        <v>8.7558644413158024</v>
      </c>
      <c r="CA112" s="64">
        <f t="shared" si="403"/>
        <v>8.7489572398079467</v>
      </c>
      <c r="CB112" s="64">
        <f t="shared" si="404"/>
        <v>9.2577354612720679</v>
      </c>
      <c r="CC112" s="64">
        <f t="shared" si="405"/>
        <v>9.7197333083532076</v>
      </c>
      <c r="CD112" s="64">
        <f t="shared" si="406"/>
        <v>8.1494023532759083</v>
      </c>
      <c r="CE112" s="64">
        <f t="shared" si="407"/>
        <v>8.4526472503381491</v>
      </c>
      <c r="CF112" s="64">
        <f t="shared" si="408"/>
        <v>7.9346065188122079</v>
      </c>
      <c r="CG112" s="64">
        <f t="shared" si="409"/>
        <v>7.1417127286782245</v>
      </c>
      <c r="CH112" s="64">
        <f t="shared" si="410"/>
        <v>7.7070840272005929</v>
      </c>
      <c r="CI112" s="64">
        <f t="shared" si="411"/>
        <v>6.6888883779243802</v>
      </c>
      <c r="CJ112" s="64">
        <f t="shared" si="412"/>
        <v>7.3079510186633554</v>
      </c>
      <c r="CK112" s="64">
        <f t="shared" si="413"/>
        <v>8.1067456123689148</v>
      </c>
    </row>
    <row r="113" spans="1:89">
      <c r="A113" s="53" t="s">
        <v>7</v>
      </c>
      <c r="B113" s="140"/>
      <c r="C113" s="62"/>
      <c r="D113" s="62"/>
      <c r="E113" s="62"/>
      <c r="F113" s="62">
        <f t="shared" si="330"/>
        <v>14.096958922048522</v>
      </c>
      <c r="G113" s="62">
        <f t="shared" si="331"/>
        <v>15.558869908351561</v>
      </c>
      <c r="H113" s="62">
        <f t="shared" si="332"/>
        <v>15.264652501372078</v>
      </c>
      <c r="I113" s="62">
        <f t="shared" si="333"/>
        <v>14.761725407884388</v>
      </c>
      <c r="J113" s="62">
        <f t="shared" si="334"/>
        <v>12.349702981741718</v>
      </c>
      <c r="K113" s="62">
        <f t="shared" si="335"/>
        <v>8.871323375004037</v>
      </c>
      <c r="L113" s="62">
        <f t="shared" si="336"/>
        <v>9.2650422435040838</v>
      </c>
      <c r="M113" s="62">
        <f t="shared" si="337"/>
        <v>9.601533772087226</v>
      </c>
      <c r="N113" s="62">
        <f t="shared" si="338"/>
        <v>10.690912469858571</v>
      </c>
      <c r="O113" s="62">
        <f t="shared" si="339"/>
        <v>10.503101457988766</v>
      </c>
      <c r="P113" s="62">
        <f t="shared" si="340"/>
        <v>10.614807182856769</v>
      </c>
      <c r="Q113" s="62">
        <f t="shared" si="341"/>
        <v>10.644773512177585</v>
      </c>
      <c r="R113" s="62">
        <f t="shared" si="342"/>
        <v>7.8393201437479885</v>
      </c>
      <c r="S113" s="62">
        <f t="shared" si="343"/>
        <v>9.0884206865634276</v>
      </c>
      <c r="T113" s="62">
        <f t="shared" si="344"/>
        <v>8.3473079254308598</v>
      </c>
      <c r="U113" s="62">
        <f t="shared" si="345"/>
        <v>7.5371937914850626</v>
      </c>
      <c r="V113" s="62">
        <f t="shared" si="346"/>
        <v>9.7283805569756332</v>
      </c>
      <c r="W113" s="62">
        <f t="shared" si="347"/>
        <v>9.6039572156649928</v>
      </c>
      <c r="X113" s="62">
        <f t="shared" si="348"/>
        <v>9.4591409083589983</v>
      </c>
      <c r="Y113" s="62">
        <f t="shared" si="349"/>
        <v>9.4322075995142427</v>
      </c>
      <c r="Z113" s="62">
        <f t="shared" si="350"/>
        <v>9.9382903421181936</v>
      </c>
      <c r="AA113" s="62">
        <f t="shared" si="351"/>
        <v>8.1384748343513955</v>
      </c>
      <c r="AB113" s="62">
        <f t="shared" si="352"/>
        <v>7.9976985848049287</v>
      </c>
      <c r="AC113" s="62">
        <f t="shared" si="353"/>
        <v>7.7252163272523378</v>
      </c>
      <c r="AD113" s="62">
        <f t="shared" si="354"/>
        <v>8.5338769349353853</v>
      </c>
      <c r="AE113" s="62">
        <f t="shared" si="355"/>
        <v>10.260414937973922</v>
      </c>
      <c r="AF113" s="62">
        <f t="shared" si="356"/>
        <v>11.635756209620155</v>
      </c>
      <c r="AG113" s="62">
        <f t="shared" si="357"/>
        <v>9.9716907319470103</v>
      </c>
      <c r="AH113" s="62">
        <f t="shared" si="358"/>
        <v>11.011733674419645</v>
      </c>
      <c r="AI113" s="62">
        <f t="shared" si="359"/>
        <v>11.536256222868142</v>
      </c>
      <c r="AJ113" s="62">
        <f t="shared" si="360"/>
        <v>10.805295787253568</v>
      </c>
      <c r="AK113" s="62">
        <f t="shared" si="361"/>
        <v>13.30107654454398</v>
      </c>
      <c r="AL113" s="62">
        <f t="shared" si="362"/>
        <v>11.363167576918878</v>
      </c>
      <c r="AM113" s="62">
        <f t="shared" si="363"/>
        <v>9.5042717431636348</v>
      </c>
      <c r="AN113" s="62">
        <f t="shared" si="364"/>
        <v>9.8096391306724637</v>
      </c>
      <c r="AO113" s="62">
        <f t="shared" si="365"/>
        <v>13.944417024208033</v>
      </c>
      <c r="AP113" s="62">
        <f t="shared" si="366"/>
        <v>9.6159274643847503</v>
      </c>
      <c r="AQ113" s="62">
        <f t="shared" si="367"/>
        <v>12.219369726820759</v>
      </c>
      <c r="AR113" s="62">
        <f t="shared" si="368"/>
        <v>14.335397087754068</v>
      </c>
      <c r="AS113" s="62">
        <f t="shared" si="369"/>
        <v>10.991641953133767</v>
      </c>
      <c r="AT113" s="62">
        <f t="shared" si="370"/>
        <v>10.875237670500953</v>
      </c>
      <c r="AU113" s="62">
        <f t="shared" si="371"/>
        <v>9.9089716729778434</v>
      </c>
      <c r="AV113" s="62">
        <f t="shared" si="372"/>
        <v>9.6455551987823984</v>
      </c>
      <c r="AW113" s="62">
        <f t="shared" si="373"/>
        <v>10.793446564425349</v>
      </c>
      <c r="AX113" s="62">
        <f t="shared" si="374"/>
        <v>11.768696612200264</v>
      </c>
      <c r="AY113" s="62">
        <f t="shared" si="375"/>
        <v>12.259340516111921</v>
      </c>
      <c r="AZ113" s="62">
        <f t="shared" si="376"/>
        <v>12.936100457672705</v>
      </c>
      <c r="BA113" s="62">
        <f t="shared" si="377"/>
        <v>12.84645591818313</v>
      </c>
      <c r="BB113" s="62">
        <f t="shared" si="378"/>
        <v>12.922257291885828</v>
      </c>
      <c r="BC113" s="62">
        <f t="shared" si="379"/>
        <v>12.795247685812139</v>
      </c>
      <c r="BD113" s="62">
        <f t="shared" si="380"/>
        <v>13.312688223354247</v>
      </c>
      <c r="BE113" s="62">
        <f t="shared" si="381"/>
        <v>10.830324602100989</v>
      </c>
      <c r="BF113" s="62">
        <f t="shared" si="382"/>
        <v>10.107243624174236</v>
      </c>
      <c r="BG113" s="62">
        <f t="shared" si="383"/>
        <v>7.8900578944185007</v>
      </c>
      <c r="BH113" s="62">
        <f t="shared" si="384"/>
        <v>9.1332362563111875</v>
      </c>
      <c r="BI113" s="62">
        <f t="shared" si="385"/>
        <v>10.66662277826314</v>
      </c>
      <c r="BJ113" s="62">
        <f t="shared" si="386"/>
        <v>13.546404753614638</v>
      </c>
      <c r="BK113" s="62">
        <f t="shared" si="387"/>
        <v>13.231316584304025</v>
      </c>
      <c r="BL113" s="62">
        <f t="shared" si="388"/>
        <v>11.358540419543166</v>
      </c>
      <c r="BM113" s="62">
        <f t="shared" si="389"/>
        <v>10.726254900493473</v>
      </c>
      <c r="BN113" s="62">
        <f t="shared" si="390"/>
        <v>9.673476806043146</v>
      </c>
      <c r="BO113" s="62">
        <f t="shared" si="391"/>
        <v>12.572736394981771</v>
      </c>
      <c r="BP113" s="62">
        <f t="shared" si="392"/>
        <v>11.237186924738831</v>
      </c>
      <c r="BQ113" s="62">
        <f t="shared" si="393"/>
        <v>9.3351429040959175</v>
      </c>
      <c r="BR113" s="62">
        <f t="shared" si="394"/>
        <v>9.0888178859862609</v>
      </c>
      <c r="BS113" s="62">
        <f t="shared" si="395"/>
        <v>7.9160908110998696</v>
      </c>
      <c r="BT113" s="62">
        <f t="shared" si="396"/>
        <v>7.2230143895238488</v>
      </c>
      <c r="BU113" s="62">
        <f t="shared" si="397"/>
        <v>7.8274207576539956</v>
      </c>
      <c r="BV113" s="62">
        <f t="shared" si="398"/>
        <v>9.4560766519918342</v>
      </c>
      <c r="BW113" s="62">
        <f t="shared" si="399"/>
        <v>10.44381766692759</v>
      </c>
      <c r="BX113" s="62">
        <f t="shared" si="400"/>
        <v>10.04479976870576</v>
      </c>
      <c r="BY113" s="62">
        <f t="shared" si="401"/>
        <v>10.931482546456531</v>
      </c>
      <c r="BZ113" s="62">
        <f t="shared" si="402"/>
        <v>9.7751758154446158</v>
      </c>
      <c r="CA113" s="62">
        <f t="shared" si="403"/>
        <v>9.8855947966094178</v>
      </c>
      <c r="CB113" s="62">
        <f t="shared" si="404"/>
        <v>9.2450016934573256</v>
      </c>
      <c r="CC113" s="62">
        <f t="shared" si="405"/>
        <v>9.1996788614044167</v>
      </c>
      <c r="CD113" s="62">
        <f t="shared" si="406"/>
        <v>7.5498759547197469</v>
      </c>
      <c r="CE113" s="62">
        <f t="shared" si="407"/>
        <v>7.2146344623704648</v>
      </c>
      <c r="CF113" s="62">
        <f t="shared" si="408"/>
        <v>7.3464912866319372</v>
      </c>
      <c r="CG113" s="62">
        <f t="shared" si="409"/>
        <v>7.455001673993281</v>
      </c>
      <c r="CH113" s="62">
        <f t="shared" si="410"/>
        <v>8.4700997727818823</v>
      </c>
      <c r="CI113" s="62">
        <f t="shared" si="411"/>
        <v>7.8138913273274619</v>
      </c>
      <c r="CJ113" s="62">
        <f t="shared" si="412"/>
        <v>7.9292844819348618</v>
      </c>
      <c r="CK113" s="62">
        <f t="shared" si="413"/>
        <v>6.8267054057317162</v>
      </c>
    </row>
    <row r="114" spans="1:89">
      <c r="A114" s="60" t="s">
        <v>8</v>
      </c>
      <c r="B114" s="136"/>
      <c r="C114" s="63"/>
      <c r="D114" s="63"/>
      <c r="E114" s="63"/>
      <c r="F114" s="63">
        <f t="shared" si="330"/>
        <v>12.879610039607373</v>
      </c>
      <c r="G114" s="63">
        <f t="shared" si="331"/>
        <v>6.8228615538702879</v>
      </c>
      <c r="H114" s="63">
        <f t="shared" si="332"/>
        <v>6.0144519548795188</v>
      </c>
      <c r="I114" s="63">
        <f t="shared" si="333"/>
        <v>3.9715013169881268</v>
      </c>
      <c r="J114" s="63">
        <f t="shared" si="334"/>
        <v>6.8700500011016992</v>
      </c>
      <c r="K114" s="63">
        <f t="shared" si="335"/>
        <v>9.6136206030592053</v>
      </c>
      <c r="L114" s="63">
        <f t="shared" si="336"/>
        <v>10.62919167929592</v>
      </c>
      <c r="M114" s="63">
        <f t="shared" si="337"/>
        <v>11.876130413448278</v>
      </c>
      <c r="N114" s="63">
        <f t="shared" si="338"/>
        <v>6.0488291745104092</v>
      </c>
      <c r="O114" s="63">
        <f t="shared" si="339"/>
        <v>4.0285507848745388</v>
      </c>
      <c r="P114" s="63">
        <f t="shared" si="340"/>
        <v>8.9039839200362696</v>
      </c>
      <c r="Q114" s="63">
        <f t="shared" si="341"/>
        <v>15.154721715242903</v>
      </c>
      <c r="R114" s="63">
        <f t="shared" si="342"/>
        <v>14.291565420901092</v>
      </c>
      <c r="S114" s="63">
        <f t="shared" si="343"/>
        <v>24.926557450847493</v>
      </c>
      <c r="T114" s="63">
        <f t="shared" si="344"/>
        <v>19.417523024624696</v>
      </c>
      <c r="U114" s="63">
        <f t="shared" si="345"/>
        <v>14.128422021289619</v>
      </c>
      <c r="V114" s="63">
        <f t="shared" si="346"/>
        <v>16.246207823255034</v>
      </c>
      <c r="W114" s="63">
        <f t="shared" si="347"/>
        <v>14.577446683289141</v>
      </c>
      <c r="X114" s="63">
        <f t="shared" si="348"/>
        <v>12.31136397700122</v>
      </c>
      <c r="Y114" s="63">
        <f t="shared" si="349"/>
        <v>11.079376455156797</v>
      </c>
      <c r="Z114" s="63">
        <f t="shared" si="350"/>
        <v>11.32990183637752</v>
      </c>
      <c r="AA114" s="63">
        <f t="shared" si="351"/>
        <v>6.0464863883838111</v>
      </c>
      <c r="AB114" s="63">
        <f t="shared" si="352"/>
        <v>5.5142038517502154</v>
      </c>
      <c r="AC114" s="63">
        <f t="shared" si="353"/>
        <v>4.526179098475529</v>
      </c>
      <c r="AD114" s="63">
        <f t="shared" si="354"/>
        <v>4.9536125234062185</v>
      </c>
      <c r="AE114" s="63">
        <f t="shared" si="355"/>
        <v>6.7995475150522715</v>
      </c>
      <c r="AF114" s="63">
        <f t="shared" si="356"/>
        <v>8.8533608672500126</v>
      </c>
      <c r="AG114" s="63">
        <f t="shared" si="357"/>
        <v>11.324803604744336</v>
      </c>
      <c r="AH114" s="63">
        <f t="shared" si="358"/>
        <v>10.845766616383928</v>
      </c>
      <c r="AI114" s="63">
        <f t="shared" si="359"/>
        <v>11.721638778124365</v>
      </c>
      <c r="AJ114" s="63">
        <f t="shared" si="360"/>
        <v>12.016658366274061</v>
      </c>
      <c r="AK114" s="63">
        <f t="shared" si="361"/>
        <v>12.083052408538899</v>
      </c>
      <c r="AL114" s="63">
        <f t="shared" si="362"/>
        <v>9.7702043073945859</v>
      </c>
      <c r="AM114" s="63">
        <f t="shared" si="363"/>
        <v>11.778924278862551</v>
      </c>
      <c r="AN114" s="63">
        <f t="shared" si="364"/>
        <v>11.460209947691864</v>
      </c>
      <c r="AO114" s="63">
        <f t="shared" si="365"/>
        <v>15.155255670388513</v>
      </c>
      <c r="AP114" s="63">
        <f t="shared" si="366"/>
        <v>9.3163245397481447</v>
      </c>
      <c r="AQ114" s="63">
        <f t="shared" si="367"/>
        <v>7.6251406760183036</v>
      </c>
      <c r="AR114" s="63">
        <f t="shared" si="368"/>
        <v>12.078278661599393</v>
      </c>
      <c r="AS114" s="63">
        <f t="shared" si="369"/>
        <v>7.8824413675879983</v>
      </c>
      <c r="AT114" s="63">
        <f t="shared" si="370"/>
        <v>15.335869047590545</v>
      </c>
      <c r="AU114" s="63">
        <f t="shared" si="371"/>
        <v>15.40097279178185</v>
      </c>
      <c r="AV114" s="63">
        <f t="shared" si="372"/>
        <v>11.452281516730555</v>
      </c>
      <c r="AW114" s="63">
        <f t="shared" si="373"/>
        <v>12.932673459415946</v>
      </c>
      <c r="AX114" s="63">
        <f t="shared" si="374"/>
        <v>7.9139428471415352</v>
      </c>
      <c r="AY114" s="63">
        <f t="shared" si="375"/>
        <v>8.8473337603348856</v>
      </c>
      <c r="AZ114" s="63">
        <f t="shared" si="376"/>
        <v>10.622467676858111</v>
      </c>
      <c r="BA114" s="63">
        <f t="shared" si="377"/>
        <v>9.4867945801535232</v>
      </c>
      <c r="BB114" s="63">
        <f t="shared" si="378"/>
        <v>11.148184917091646</v>
      </c>
      <c r="BC114" s="63">
        <f t="shared" si="379"/>
        <v>13.437264343543545</v>
      </c>
      <c r="BD114" s="63">
        <f t="shared" si="380"/>
        <v>10.609271345414825</v>
      </c>
      <c r="BE114" s="63">
        <f t="shared" si="381"/>
        <v>9.2558120702793989</v>
      </c>
      <c r="BF114" s="63">
        <f t="shared" si="382"/>
        <v>8.3359187802711041</v>
      </c>
      <c r="BG114" s="63">
        <f t="shared" si="383"/>
        <v>5.6973846715705676</v>
      </c>
      <c r="BH114" s="63">
        <f t="shared" si="384"/>
        <v>9.5146227975433533</v>
      </c>
      <c r="BI114" s="63">
        <f t="shared" si="385"/>
        <v>6.5454297925987257</v>
      </c>
      <c r="BJ114" s="63">
        <f t="shared" si="386"/>
        <v>8.9319474734604576</v>
      </c>
      <c r="BK114" s="63">
        <f t="shared" si="387"/>
        <v>10.418171831674867</v>
      </c>
      <c r="BL114" s="63">
        <f t="shared" si="388"/>
        <v>9.2420671266475924</v>
      </c>
      <c r="BM114" s="63">
        <f t="shared" si="389"/>
        <v>12.286004046449419</v>
      </c>
      <c r="BN114" s="63">
        <f t="shared" si="390"/>
        <v>13.345216981436222</v>
      </c>
      <c r="BO114" s="63">
        <f t="shared" si="391"/>
        <v>11.087814937701298</v>
      </c>
      <c r="BP114" s="63">
        <f t="shared" si="392"/>
        <v>10.60249009976167</v>
      </c>
      <c r="BQ114" s="63">
        <f t="shared" si="393"/>
        <v>10.141634617420333</v>
      </c>
      <c r="BR114" s="63">
        <f t="shared" si="394"/>
        <v>9.5146625234592896</v>
      </c>
      <c r="BS114" s="63">
        <f t="shared" si="395"/>
        <v>9.2920579027336796</v>
      </c>
      <c r="BT114" s="63">
        <f t="shared" si="396"/>
        <v>8.3442296217464982</v>
      </c>
      <c r="BU114" s="63">
        <f t="shared" si="397"/>
        <v>6.7091979497344729</v>
      </c>
      <c r="BV114" s="63">
        <f t="shared" si="398"/>
        <v>11.797092543033816</v>
      </c>
      <c r="BW114" s="63">
        <f t="shared" si="399"/>
        <v>10.553534729048462</v>
      </c>
      <c r="BX114" s="63">
        <f t="shared" si="400"/>
        <v>9.5570159169295863</v>
      </c>
      <c r="BY114" s="63">
        <f t="shared" si="401"/>
        <v>10.055614011669837</v>
      </c>
      <c r="BZ114" s="63">
        <f t="shared" si="402"/>
        <v>8.6923545289125315</v>
      </c>
      <c r="CA114" s="63">
        <f t="shared" si="403"/>
        <v>8.1206420676966964</v>
      </c>
      <c r="CB114" s="63">
        <f t="shared" si="404"/>
        <v>10.190480742461631</v>
      </c>
      <c r="CC114" s="63">
        <f t="shared" si="405"/>
        <v>9.2558610198663676</v>
      </c>
      <c r="CD114" s="63">
        <f t="shared" si="406"/>
        <v>7.595207414253216</v>
      </c>
      <c r="CE114" s="63">
        <f t="shared" si="407"/>
        <v>6.9497056372707009</v>
      </c>
      <c r="CF114" s="63">
        <f t="shared" si="408"/>
        <v>6.9705433668436356</v>
      </c>
      <c r="CG114" s="63">
        <f t="shared" si="409"/>
        <v>7.1248677839071819</v>
      </c>
      <c r="CH114" s="63">
        <f t="shared" si="410"/>
        <v>7.3606782910160691</v>
      </c>
      <c r="CI114" s="63">
        <f t="shared" si="411"/>
        <v>7.1927331655704698</v>
      </c>
      <c r="CJ114" s="63">
        <f t="shared" si="412"/>
        <v>7.657012934797458</v>
      </c>
      <c r="CK114" s="63">
        <f t="shared" si="413"/>
        <v>8.2969701319952964</v>
      </c>
    </row>
    <row r="115" spans="1:89">
      <c r="A115" s="60" t="s">
        <v>9</v>
      </c>
      <c r="B115" s="136"/>
      <c r="C115" s="63"/>
      <c r="D115" s="63"/>
      <c r="E115" s="63"/>
      <c r="F115" s="63">
        <f t="shared" si="330"/>
        <v>14.622230759410812</v>
      </c>
      <c r="G115" s="63">
        <f t="shared" si="331"/>
        <v>11.924686315433883</v>
      </c>
      <c r="H115" s="63">
        <f t="shared" si="332"/>
        <v>10.848918065016589</v>
      </c>
      <c r="I115" s="63">
        <f t="shared" si="333"/>
        <v>10.543730116991016</v>
      </c>
      <c r="J115" s="63">
        <f t="shared" si="334"/>
        <v>10.402127782362578</v>
      </c>
      <c r="K115" s="63">
        <f t="shared" si="335"/>
        <v>5.7021120989175031</v>
      </c>
      <c r="L115" s="63">
        <f t="shared" si="336"/>
        <v>6.0464077863247558</v>
      </c>
      <c r="M115" s="63">
        <f t="shared" si="337"/>
        <v>5.7706902989588871</v>
      </c>
      <c r="N115" s="63">
        <f t="shared" si="338"/>
        <v>5.0415133450361083</v>
      </c>
      <c r="O115" s="63">
        <f t="shared" si="339"/>
        <v>8.9034676015491581</v>
      </c>
      <c r="P115" s="63">
        <f t="shared" si="340"/>
        <v>7.4258069964147522</v>
      </c>
      <c r="Q115" s="63">
        <f t="shared" si="341"/>
        <v>7.1017137246776478</v>
      </c>
      <c r="R115" s="63">
        <f t="shared" si="342"/>
        <v>2.9753336713099166</v>
      </c>
      <c r="S115" s="63">
        <f t="shared" si="343"/>
        <v>2.1671501541714657</v>
      </c>
      <c r="T115" s="63">
        <f t="shared" si="344"/>
        <v>3.5078204352740809</v>
      </c>
      <c r="U115" s="63">
        <f t="shared" si="345"/>
        <v>3.1009997438574506</v>
      </c>
      <c r="V115" s="63">
        <f t="shared" si="346"/>
        <v>6.2380936942337177</v>
      </c>
      <c r="W115" s="63">
        <f t="shared" si="347"/>
        <v>6.7655649032944618</v>
      </c>
      <c r="X115" s="63">
        <f t="shared" si="348"/>
        <v>6.0806702893416524</v>
      </c>
      <c r="Y115" s="63">
        <f t="shared" si="349"/>
        <v>5.7776858113507865</v>
      </c>
      <c r="Z115" s="63">
        <f t="shared" si="350"/>
        <v>7.6916580770484257</v>
      </c>
      <c r="AA115" s="63">
        <f t="shared" si="351"/>
        <v>6.2807386836632437</v>
      </c>
      <c r="AB115" s="63">
        <f t="shared" si="352"/>
        <v>5.608844799719785</v>
      </c>
      <c r="AC115" s="63">
        <f t="shared" si="353"/>
        <v>7.3233115886309026</v>
      </c>
      <c r="AD115" s="63">
        <f t="shared" si="354"/>
        <v>2.3876169743029325</v>
      </c>
      <c r="AE115" s="63">
        <f t="shared" si="355"/>
        <v>3.7307202260418824</v>
      </c>
      <c r="AF115" s="63">
        <f t="shared" si="356"/>
        <v>4.6399778184299594</v>
      </c>
      <c r="AG115" s="63">
        <f t="shared" si="357"/>
        <v>6.2003750609278869</v>
      </c>
      <c r="AH115" s="63">
        <f t="shared" si="358"/>
        <v>11.728076955315878</v>
      </c>
      <c r="AI115" s="63">
        <f t="shared" si="359"/>
        <v>12.727570738552668</v>
      </c>
      <c r="AJ115" s="63">
        <f t="shared" si="360"/>
        <v>11.624022346947559</v>
      </c>
      <c r="AK115" s="63">
        <f t="shared" si="361"/>
        <v>11.482862436853294</v>
      </c>
      <c r="AL115" s="63">
        <f t="shared" si="362"/>
        <v>3.579783678264628</v>
      </c>
      <c r="AM115" s="63">
        <f t="shared" si="363"/>
        <v>2.8486771876491255</v>
      </c>
      <c r="AN115" s="63">
        <f t="shared" si="364"/>
        <v>12.34535497350338</v>
      </c>
      <c r="AO115" s="63">
        <f t="shared" si="365"/>
        <v>20.511451289849884</v>
      </c>
      <c r="AP115" s="63">
        <f t="shared" si="366"/>
        <v>10.330400467996112</v>
      </c>
      <c r="AQ115" s="63">
        <f t="shared" si="367"/>
        <v>17.944264228443252</v>
      </c>
      <c r="AR115" s="63">
        <f t="shared" si="368"/>
        <v>12.236051796427812</v>
      </c>
      <c r="AS115" s="63">
        <f t="shared" si="369"/>
        <v>1.3435463148630145</v>
      </c>
      <c r="AT115" s="63">
        <f t="shared" si="370"/>
        <v>14.166979496443401</v>
      </c>
      <c r="AU115" s="63">
        <f t="shared" si="371"/>
        <v>8.0717063441781836</v>
      </c>
      <c r="AV115" s="63">
        <f t="shared" si="372"/>
        <v>7.2766792407150938</v>
      </c>
      <c r="AW115" s="63">
        <f t="shared" si="373"/>
        <v>10.507627158037019</v>
      </c>
      <c r="AX115" s="63">
        <f t="shared" si="374"/>
        <v>10.591135545649294</v>
      </c>
      <c r="AY115" s="63">
        <f t="shared" si="375"/>
        <v>8.8024337137082309</v>
      </c>
      <c r="AZ115" s="63">
        <f t="shared" si="376"/>
        <v>10.180588166523357</v>
      </c>
      <c r="BA115" s="63">
        <f t="shared" si="377"/>
        <v>9.9066957497772368</v>
      </c>
      <c r="BB115" s="63">
        <f t="shared" si="378"/>
        <v>8.148738571830167</v>
      </c>
      <c r="BC115" s="63">
        <f t="shared" si="379"/>
        <v>7.570432450710662</v>
      </c>
      <c r="BD115" s="63">
        <f t="shared" si="380"/>
        <v>8.5793100215541287</v>
      </c>
      <c r="BE115" s="63">
        <f t="shared" si="381"/>
        <v>5.639063714927385</v>
      </c>
      <c r="BF115" s="63">
        <f t="shared" si="382"/>
        <v>3.3174330716301532</v>
      </c>
      <c r="BG115" s="63">
        <f t="shared" si="383"/>
        <v>4.2722046469838801</v>
      </c>
      <c r="BH115" s="63">
        <f t="shared" si="384"/>
        <v>5.5630806621144675</v>
      </c>
      <c r="BI115" s="63">
        <f t="shared" si="385"/>
        <v>6.9595135267883785</v>
      </c>
      <c r="BJ115" s="63">
        <f t="shared" si="386"/>
        <v>10.70802797953097</v>
      </c>
      <c r="BK115" s="63">
        <f t="shared" si="387"/>
        <v>9.0027984415119651</v>
      </c>
      <c r="BL115" s="63">
        <f t="shared" si="388"/>
        <v>7.329517902137674</v>
      </c>
      <c r="BM115" s="63">
        <f t="shared" si="389"/>
        <v>9.5894090994961108</v>
      </c>
      <c r="BN115" s="63">
        <f t="shared" si="390"/>
        <v>7.7134781258683036</v>
      </c>
      <c r="BO115" s="63">
        <f t="shared" si="391"/>
        <v>13.170549444032954</v>
      </c>
      <c r="BP115" s="63">
        <f t="shared" si="392"/>
        <v>9.7250692476086797</v>
      </c>
      <c r="BQ115" s="63">
        <f t="shared" si="393"/>
        <v>10.537487602409076</v>
      </c>
      <c r="BR115" s="63">
        <f t="shared" si="394"/>
        <v>7.8695148089670779</v>
      </c>
      <c r="BS115" s="63">
        <f t="shared" si="395"/>
        <v>7.5440420820723251</v>
      </c>
      <c r="BT115" s="63">
        <f t="shared" si="396"/>
        <v>8.0738747489906739</v>
      </c>
      <c r="BU115" s="63">
        <f t="shared" si="397"/>
        <v>8.381920123522427</v>
      </c>
      <c r="BV115" s="63">
        <f t="shared" si="398"/>
        <v>14.680189588514599</v>
      </c>
      <c r="BW115" s="63">
        <f t="shared" si="399"/>
        <v>14.129641739260846</v>
      </c>
      <c r="BX115" s="63">
        <f t="shared" si="400"/>
        <v>12.438867495397622</v>
      </c>
      <c r="BY115" s="63">
        <f t="shared" si="401"/>
        <v>12.866913836083041</v>
      </c>
      <c r="BZ115" s="63">
        <f t="shared" si="402"/>
        <v>8.5787979186884211</v>
      </c>
      <c r="CA115" s="63">
        <f t="shared" si="403"/>
        <v>9.3451240433087595</v>
      </c>
      <c r="CB115" s="63">
        <f t="shared" si="404"/>
        <v>9.1153543442776659</v>
      </c>
      <c r="CC115" s="63">
        <f t="shared" si="405"/>
        <v>9.8053566598351054</v>
      </c>
      <c r="CD115" s="63">
        <f t="shared" si="406"/>
        <v>7.701025524765841</v>
      </c>
      <c r="CE115" s="63">
        <f t="shared" si="407"/>
        <v>8.2248877360293218</v>
      </c>
      <c r="CF115" s="63">
        <f t="shared" si="408"/>
        <v>7.5858613374559543</v>
      </c>
      <c r="CG115" s="63">
        <f t="shared" si="409"/>
        <v>7.9437846999122055</v>
      </c>
      <c r="CH115" s="63">
        <f t="shared" si="410"/>
        <v>7.9476558399377213</v>
      </c>
      <c r="CI115" s="63">
        <f t="shared" si="411"/>
        <v>7.1708408285426257</v>
      </c>
      <c r="CJ115" s="63">
        <f t="shared" si="412"/>
        <v>8.8619140312583617</v>
      </c>
      <c r="CK115" s="63">
        <f t="shared" si="413"/>
        <v>6.9154891276522221</v>
      </c>
    </row>
    <row r="116" spans="1:89">
      <c r="A116" s="60" t="s">
        <v>10</v>
      </c>
      <c r="B116" s="136"/>
      <c r="C116" s="63"/>
      <c r="D116" s="63"/>
      <c r="E116" s="63"/>
      <c r="F116" s="63">
        <f t="shared" si="330"/>
        <v>12.354719397673925</v>
      </c>
      <c r="G116" s="63">
        <f t="shared" si="331"/>
        <v>13.103847623142581</v>
      </c>
      <c r="H116" s="63">
        <f t="shared" si="332"/>
        <v>13.048179650507519</v>
      </c>
      <c r="I116" s="63">
        <f t="shared" si="333"/>
        <v>13.038375177289584</v>
      </c>
      <c r="J116" s="63">
        <f t="shared" si="334"/>
        <v>16.299019412555907</v>
      </c>
      <c r="K116" s="63">
        <f t="shared" si="335"/>
        <v>16.320602985526829</v>
      </c>
      <c r="L116" s="63">
        <f t="shared" si="336"/>
        <v>14.096984360437057</v>
      </c>
      <c r="M116" s="63">
        <f t="shared" si="337"/>
        <v>14.905881120400174</v>
      </c>
      <c r="N116" s="63">
        <f t="shared" si="338"/>
        <v>21.96374301735063</v>
      </c>
      <c r="O116" s="63">
        <f t="shared" si="339"/>
        <v>18.723094171824144</v>
      </c>
      <c r="P116" s="63">
        <f t="shared" si="340"/>
        <v>20.589650692071697</v>
      </c>
      <c r="Q116" s="63">
        <f t="shared" si="341"/>
        <v>14.939562105360626</v>
      </c>
      <c r="R116" s="63">
        <f t="shared" si="342"/>
        <v>15.268404216556627</v>
      </c>
      <c r="S116" s="63">
        <f t="shared" si="343"/>
        <v>13.107771451738099</v>
      </c>
      <c r="T116" s="63">
        <f t="shared" si="344"/>
        <v>12.192417323419855</v>
      </c>
      <c r="U116" s="63">
        <f t="shared" si="345"/>
        <v>12.54165899536719</v>
      </c>
      <c r="V116" s="63">
        <f t="shared" si="346"/>
        <v>7.9299229262995183</v>
      </c>
      <c r="W116" s="63">
        <f t="shared" si="347"/>
        <v>8.6844553102083424</v>
      </c>
      <c r="X116" s="63">
        <f t="shared" si="348"/>
        <v>9.9992679688572412</v>
      </c>
      <c r="Y116" s="63">
        <f t="shared" si="349"/>
        <v>11.637565646854917</v>
      </c>
      <c r="Z116" s="63">
        <f t="shared" si="350"/>
        <v>9.5548890749656152</v>
      </c>
      <c r="AA116" s="63">
        <f t="shared" si="351"/>
        <v>10.175835303634068</v>
      </c>
      <c r="AB116" s="63">
        <f t="shared" si="352"/>
        <v>13.840529863032558</v>
      </c>
      <c r="AC116" s="63">
        <f t="shared" si="353"/>
        <v>12.580101672391294</v>
      </c>
      <c r="AD116" s="63">
        <f t="shared" si="354"/>
        <v>15.848967899023167</v>
      </c>
      <c r="AE116" s="63">
        <f t="shared" si="355"/>
        <v>18.782525686194258</v>
      </c>
      <c r="AF116" s="63">
        <f t="shared" si="356"/>
        <v>14.963260883983711</v>
      </c>
      <c r="AG116" s="63">
        <f t="shared" si="357"/>
        <v>13.28027281584882</v>
      </c>
      <c r="AH116" s="63">
        <f t="shared" si="358"/>
        <v>13.530197311254128</v>
      </c>
      <c r="AI116" s="63">
        <f t="shared" si="359"/>
        <v>11.903996882584815</v>
      </c>
      <c r="AJ116" s="63">
        <f t="shared" si="360"/>
        <v>15.562950489539155</v>
      </c>
      <c r="AK116" s="63">
        <f t="shared" si="361"/>
        <v>17.353539998913664</v>
      </c>
      <c r="AL116" s="63">
        <f t="shared" si="362"/>
        <v>16.621517052288443</v>
      </c>
      <c r="AM116" s="63">
        <f t="shared" si="363"/>
        <v>14.827113511549985</v>
      </c>
      <c r="AN116" s="63">
        <f t="shared" si="364"/>
        <v>16.379255927875612</v>
      </c>
      <c r="AO116" s="63">
        <f t="shared" si="365"/>
        <v>17.071906552563519</v>
      </c>
      <c r="AP116" s="63">
        <f t="shared" si="366"/>
        <v>18.102948322492097</v>
      </c>
      <c r="AQ116" s="63">
        <f t="shared" si="367"/>
        <v>22.679405832872867</v>
      </c>
      <c r="AR116" s="63">
        <f t="shared" si="368"/>
        <v>22.762911386045975</v>
      </c>
      <c r="AS116" s="63">
        <f t="shared" si="369"/>
        <v>23.645218461267365</v>
      </c>
      <c r="AT116" s="63">
        <f t="shared" si="370"/>
        <v>15.265741860116544</v>
      </c>
      <c r="AU116" s="63">
        <f t="shared" si="371"/>
        <v>13.911749850805952</v>
      </c>
      <c r="AV116" s="63">
        <f t="shared" si="372"/>
        <v>10.845906258149483</v>
      </c>
      <c r="AW116" s="63">
        <f t="shared" si="373"/>
        <v>9.5049287816421231</v>
      </c>
      <c r="AX116" s="63">
        <f t="shared" si="374"/>
        <v>16.66293143104733</v>
      </c>
      <c r="AY116" s="63">
        <f t="shared" si="375"/>
        <v>16.148964765590808</v>
      </c>
      <c r="AZ116" s="63">
        <f t="shared" si="376"/>
        <v>16.449354570862315</v>
      </c>
      <c r="BA116" s="63">
        <f t="shared" si="377"/>
        <v>19.356790444005572</v>
      </c>
      <c r="BB116" s="63">
        <f t="shared" si="378"/>
        <v>17.161969244639216</v>
      </c>
      <c r="BC116" s="63">
        <f t="shared" si="379"/>
        <v>12.484699330291972</v>
      </c>
      <c r="BD116" s="63">
        <f t="shared" si="380"/>
        <v>15.546313625172004</v>
      </c>
      <c r="BE116" s="63">
        <f t="shared" si="381"/>
        <v>5.6335562968645476</v>
      </c>
      <c r="BF116" s="63">
        <f t="shared" si="382"/>
        <v>2.5383106119074492</v>
      </c>
      <c r="BG116" s="63">
        <f t="shared" si="383"/>
        <v>2.0639974274679593</v>
      </c>
      <c r="BH116" s="63">
        <f t="shared" si="384"/>
        <v>2.4179765113653784</v>
      </c>
      <c r="BI116" s="63">
        <f t="shared" si="385"/>
        <v>3.8322202257263451</v>
      </c>
      <c r="BJ116" s="63">
        <f t="shared" si="386"/>
        <v>12.607021819057977</v>
      </c>
      <c r="BK116" s="63">
        <f t="shared" si="387"/>
        <v>13.523198705668174</v>
      </c>
      <c r="BL116" s="63">
        <f t="shared" si="388"/>
        <v>9.9981024140886205</v>
      </c>
      <c r="BM116" s="63">
        <f t="shared" si="389"/>
        <v>12.494168158754814</v>
      </c>
      <c r="BN116" s="63">
        <f t="shared" si="390"/>
        <v>11.467324241507013</v>
      </c>
      <c r="BO116" s="63">
        <f t="shared" si="391"/>
        <v>11.308431927027618</v>
      </c>
      <c r="BP116" s="63">
        <f t="shared" si="392"/>
        <v>10.953880075350922</v>
      </c>
      <c r="BQ116" s="63">
        <f t="shared" si="393"/>
        <v>10.335698177413027</v>
      </c>
      <c r="BR116" s="63">
        <f t="shared" si="394"/>
        <v>11.307651498225761</v>
      </c>
      <c r="BS116" s="63">
        <f t="shared" si="395"/>
        <v>10.50733739133101</v>
      </c>
      <c r="BT116" s="63">
        <f t="shared" si="396"/>
        <v>5.0937152947177848</v>
      </c>
      <c r="BU116" s="63">
        <f t="shared" si="397"/>
        <v>5.3933810354478684</v>
      </c>
      <c r="BV116" s="63">
        <f t="shared" si="398"/>
        <v>6.975448402792277</v>
      </c>
      <c r="BW116" s="63">
        <f t="shared" si="399"/>
        <v>8.8915177659083877</v>
      </c>
      <c r="BX116" s="63">
        <f t="shared" si="400"/>
        <v>10.479421841465324</v>
      </c>
      <c r="BY116" s="63">
        <f t="shared" si="401"/>
        <v>12.796070877265587</v>
      </c>
      <c r="BZ116" s="63">
        <f t="shared" si="402"/>
        <v>9.2303323438701046</v>
      </c>
      <c r="CA116" s="63">
        <f t="shared" si="403"/>
        <v>9.5912411179695258</v>
      </c>
      <c r="CB116" s="63">
        <f t="shared" si="404"/>
        <v>9.7928176302199308</v>
      </c>
      <c r="CC116" s="63">
        <f t="shared" si="405"/>
        <v>12.006145427422206</v>
      </c>
      <c r="CD116" s="63">
        <f t="shared" si="406"/>
        <v>11.316825373777059</v>
      </c>
      <c r="CE116" s="63">
        <f t="shared" si="407"/>
        <v>9.4116855174609295</v>
      </c>
      <c r="CF116" s="63">
        <f t="shared" si="408"/>
        <v>8.1888228849838924</v>
      </c>
      <c r="CG116" s="63">
        <f t="shared" si="409"/>
        <v>7.7229062429844326</v>
      </c>
      <c r="CH116" s="63">
        <f t="shared" si="410"/>
        <v>9.2626080012569609</v>
      </c>
      <c r="CI116" s="63">
        <f t="shared" si="411"/>
        <v>8.4032973366768147</v>
      </c>
      <c r="CJ116" s="63">
        <f t="shared" si="412"/>
        <v>9.3369535542515703</v>
      </c>
      <c r="CK116" s="63">
        <f t="shared" si="413"/>
        <v>7.4627170173360025</v>
      </c>
    </row>
    <row r="117" spans="1:89">
      <c r="A117" s="60" t="s">
        <v>11</v>
      </c>
      <c r="B117" s="136"/>
      <c r="C117" s="63"/>
      <c r="D117" s="63"/>
      <c r="E117" s="63"/>
      <c r="F117" s="63">
        <f t="shared" si="330"/>
        <v>11.726427785446825</v>
      </c>
      <c r="G117" s="63">
        <f t="shared" si="331"/>
        <v>12.121184660507437</v>
      </c>
      <c r="H117" s="63">
        <f t="shared" si="332"/>
        <v>11.961040049681307</v>
      </c>
      <c r="I117" s="63">
        <f t="shared" si="333"/>
        <v>12.21580881932843</v>
      </c>
      <c r="J117" s="63">
        <f t="shared" si="334"/>
        <v>15.61414579226145</v>
      </c>
      <c r="K117" s="63">
        <f t="shared" si="335"/>
        <v>14.997899013066087</v>
      </c>
      <c r="L117" s="63">
        <f t="shared" si="336"/>
        <v>14.505843744102719</v>
      </c>
      <c r="M117" s="63">
        <f t="shared" si="337"/>
        <v>14.26764935408778</v>
      </c>
      <c r="N117" s="63">
        <f t="shared" si="338"/>
        <v>9.9646838233688495</v>
      </c>
      <c r="O117" s="63">
        <f t="shared" si="339"/>
        <v>8.7882956899770566</v>
      </c>
      <c r="P117" s="63">
        <f t="shared" si="340"/>
        <v>9.7815260408961109</v>
      </c>
      <c r="Q117" s="63">
        <f t="shared" si="341"/>
        <v>9.6133351572897947</v>
      </c>
      <c r="R117" s="63">
        <f t="shared" si="342"/>
        <v>12.27226942086625</v>
      </c>
      <c r="S117" s="63">
        <f t="shared" si="343"/>
        <v>11.994709727682595</v>
      </c>
      <c r="T117" s="63">
        <f t="shared" si="344"/>
        <v>11.90235370520149</v>
      </c>
      <c r="U117" s="63">
        <f t="shared" si="345"/>
        <v>11.650486952876323</v>
      </c>
      <c r="V117" s="63">
        <f t="shared" si="346"/>
        <v>14.688261344026177</v>
      </c>
      <c r="W117" s="63">
        <f t="shared" si="347"/>
        <v>16.818733332949247</v>
      </c>
      <c r="X117" s="63">
        <f t="shared" si="348"/>
        <v>14.914538410803601</v>
      </c>
      <c r="Y117" s="63">
        <f t="shared" si="349"/>
        <v>13.873381630547824</v>
      </c>
      <c r="Z117" s="63">
        <f t="shared" si="350"/>
        <v>13.915703243642255</v>
      </c>
      <c r="AA117" s="63">
        <f t="shared" si="351"/>
        <v>10.464055814403018</v>
      </c>
      <c r="AB117" s="63">
        <f t="shared" si="352"/>
        <v>8.1605105466522421</v>
      </c>
      <c r="AC117" s="63">
        <f t="shared" si="353"/>
        <v>6.9351794326231859</v>
      </c>
      <c r="AD117" s="63">
        <f t="shared" si="354"/>
        <v>13.083377715083408</v>
      </c>
      <c r="AE117" s="63">
        <f t="shared" si="355"/>
        <v>14.310737018342994</v>
      </c>
      <c r="AF117" s="63">
        <f t="shared" si="356"/>
        <v>14.060607484923063</v>
      </c>
      <c r="AG117" s="63">
        <f t="shared" si="357"/>
        <v>15.228060868188908</v>
      </c>
      <c r="AH117" s="63">
        <f t="shared" si="358"/>
        <v>9.5595671889552847</v>
      </c>
      <c r="AI117" s="63">
        <f t="shared" si="359"/>
        <v>10.529950664682447</v>
      </c>
      <c r="AJ117" s="63">
        <f t="shared" si="360"/>
        <v>10.784189556329988</v>
      </c>
      <c r="AK117" s="63">
        <f t="shared" si="361"/>
        <v>13.38486740704041</v>
      </c>
      <c r="AL117" s="63">
        <f t="shared" si="362"/>
        <v>12.222693840969791</v>
      </c>
      <c r="AM117" s="63">
        <f t="shared" si="363"/>
        <v>7.8137492341711443</v>
      </c>
      <c r="AN117" s="63">
        <f t="shared" si="364"/>
        <v>6.9715772419340958</v>
      </c>
      <c r="AO117" s="63">
        <f t="shared" si="365"/>
        <v>8.235841251771717</v>
      </c>
      <c r="AP117" s="63">
        <f t="shared" si="366"/>
        <v>7.5899796491190195</v>
      </c>
      <c r="AQ117" s="63">
        <f t="shared" si="367"/>
        <v>10.751171229533814</v>
      </c>
      <c r="AR117" s="63">
        <f t="shared" si="368"/>
        <v>11.730991038053077</v>
      </c>
      <c r="AS117" s="63">
        <f t="shared" si="369"/>
        <v>8.6979389816116406</v>
      </c>
      <c r="AT117" s="63">
        <f t="shared" si="370"/>
        <v>8.1198865923678145</v>
      </c>
      <c r="AU117" s="63">
        <f t="shared" si="371"/>
        <v>9.1667964569514062</v>
      </c>
      <c r="AV117" s="63">
        <f t="shared" si="372"/>
        <v>9.1535951330288139</v>
      </c>
      <c r="AW117" s="63">
        <f t="shared" si="373"/>
        <v>9.7291870997089003</v>
      </c>
      <c r="AX117" s="63">
        <f t="shared" si="374"/>
        <v>12.997843272436164</v>
      </c>
      <c r="AY117" s="63">
        <f t="shared" si="375"/>
        <v>12.818900796440955</v>
      </c>
      <c r="AZ117" s="63">
        <f t="shared" si="376"/>
        <v>12.427567470441533</v>
      </c>
      <c r="BA117" s="63">
        <f t="shared" si="377"/>
        <v>12.8262013228223</v>
      </c>
      <c r="BB117" s="63">
        <f t="shared" si="378"/>
        <v>9.6763863809809525</v>
      </c>
      <c r="BC117" s="63">
        <f t="shared" si="379"/>
        <v>6.8314345471435107</v>
      </c>
      <c r="BD117" s="63">
        <f t="shared" si="380"/>
        <v>8.0655072105564969</v>
      </c>
      <c r="BE117" s="63">
        <f t="shared" si="381"/>
        <v>8.122127587233182</v>
      </c>
      <c r="BF117" s="63">
        <f t="shared" si="382"/>
        <v>5.5167893866062263</v>
      </c>
      <c r="BG117" s="63">
        <f t="shared" si="383"/>
        <v>5.5288695714806568</v>
      </c>
      <c r="BH117" s="63">
        <f t="shared" si="384"/>
        <v>6.9716348447118683</v>
      </c>
      <c r="BI117" s="63">
        <f t="shared" si="385"/>
        <v>5.7848589908823902</v>
      </c>
      <c r="BJ117" s="63">
        <f t="shared" si="386"/>
        <v>5.9703107943838098</v>
      </c>
      <c r="BK117" s="63">
        <f t="shared" si="387"/>
        <v>6.6860349421261995</v>
      </c>
      <c r="BL117" s="63">
        <f t="shared" si="388"/>
        <v>6.2089248915169275</v>
      </c>
      <c r="BM117" s="63">
        <f t="shared" si="389"/>
        <v>6.4278383535750034</v>
      </c>
      <c r="BN117" s="63">
        <f t="shared" si="390"/>
        <v>8.8098763623770697</v>
      </c>
      <c r="BO117" s="63">
        <f t="shared" si="391"/>
        <v>7.9895514695371244</v>
      </c>
      <c r="BP117" s="63">
        <f t="shared" si="392"/>
        <v>9.7213066560148089</v>
      </c>
      <c r="BQ117" s="63">
        <f t="shared" si="393"/>
        <v>7.2719417409182237</v>
      </c>
      <c r="BR117" s="63">
        <f t="shared" si="394"/>
        <v>7.910802301851132</v>
      </c>
      <c r="BS117" s="63">
        <f t="shared" si="395"/>
        <v>8.0012910700524014</v>
      </c>
      <c r="BT117" s="63">
        <f t="shared" si="396"/>
        <v>7.4274667993479717</v>
      </c>
      <c r="BU117" s="63">
        <f t="shared" si="397"/>
        <v>7.1480657014794584</v>
      </c>
      <c r="BV117" s="63">
        <f t="shared" si="398"/>
        <v>7.778636246611442</v>
      </c>
      <c r="BW117" s="63">
        <f t="shared" si="399"/>
        <v>7.5265755258367486</v>
      </c>
      <c r="BX117" s="63">
        <f t="shared" si="400"/>
        <v>6.5921851201657029</v>
      </c>
      <c r="BY117" s="63">
        <f t="shared" si="401"/>
        <v>7.950486954283301</v>
      </c>
      <c r="BZ117" s="63">
        <f t="shared" si="402"/>
        <v>7.651223401888239</v>
      </c>
      <c r="CA117" s="63">
        <f t="shared" si="403"/>
        <v>8.6101077170979288</v>
      </c>
      <c r="CB117" s="63">
        <f t="shared" si="404"/>
        <v>8.1993226330406888</v>
      </c>
      <c r="CC117" s="63">
        <f t="shared" si="405"/>
        <v>7.5788408186419218</v>
      </c>
      <c r="CD117" s="63">
        <f t="shared" si="406"/>
        <v>6.280644325766958</v>
      </c>
      <c r="CE117" s="63">
        <f t="shared" si="407"/>
        <v>9.1308319171500383</v>
      </c>
      <c r="CF117" s="63">
        <f t="shared" si="408"/>
        <v>7.2174085880517618</v>
      </c>
      <c r="CG117" s="63">
        <f t="shared" si="409"/>
        <v>7.6879175571832619</v>
      </c>
      <c r="CH117" s="63">
        <f t="shared" si="410"/>
        <v>6.7231501946427743</v>
      </c>
      <c r="CI117" s="63">
        <f t="shared" si="411"/>
        <v>7.7367139824003122</v>
      </c>
      <c r="CJ117" s="63">
        <f t="shared" si="412"/>
        <v>7.9011590661950999</v>
      </c>
      <c r="CK117" s="63">
        <f t="shared" si="413"/>
        <v>7.7543829198976244</v>
      </c>
    </row>
    <row r="118" spans="1:89">
      <c r="A118" s="57" t="s">
        <v>12</v>
      </c>
      <c r="B118" s="137"/>
      <c r="C118" s="64"/>
      <c r="D118" s="64"/>
      <c r="E118" s="64"/>
      <c r="F118" s="64">
        <f t="shared" si="330"/>
        <v>15.747506919314539</v>
      </c>
      <c r="G118" s="64">
        <f t="shared" si="331"/>
        <v>23.510584039392803</v>
      </c>
      <c r="H118" s="64">
        <f t="shared" si="332"/>
        <v>23.921700420736673</v>
      </c>
      <c r="I118" s="64">
        <f t="shared" si="333"/>
        <v>24.614985720589804</v>
      </c>
      <c r="J118" s="64">
        <f t="shared" si="334"/>
        <v>13.493371861909424</v>
      </c>
      <c r="K118" s="64">
        <f t="shared" si="335"/>
        <v>5.7404854937750338</v>
      </c>
      <c r="L118" s="64">
        <f t="shared" si="336"/>
        <v>6.9266595463327123</v>
      </c>
      <c r="M118" s="64">
        <f t="shared" si="337"/>
        <v>7.0119317090783175</v>
      </c>
      <c r="N118" s="64">
        <f t="shared" si="338"/>
        <v>11.510684550273306</v>
      </c>
      <c r="O118" s="64">
        <f t="shared" si="339"/>
        <v>11.596816847776289</v>
      </c>
      <c r="P118" s="64">
        <f t="shared" si="340"/>
        <v>9.4285190198666946</v>
      </c>
      <c r="Q118" s="64">
        <f t="shared" si="341"/>
        <v>8.6087698019288705</v>
      </c>
      <c r="R118" s="64">
        <f t="shared" si="342"/>
        <v>3.0511822585874544</v>
      </c>
      <c r="S118" s="64">
        <f t="shared" si="343"/>
        <v>2.9897442184938465</v>
      </c>
      <c r="T118" s="64">
        <f t="shared" si="344"/>
        <v>2.7863691686420577</v>
      </c>
      <c r="U118" s="64">
        <f t="shared" si="345"/>
        <v>2.6524041526885291</v>
      </c>
      <c r="V118" s="64">
        <f t="shared" si="346"/>
        <v>7.2564060778055275</v>
      </c>
      <c r="W118" s="64">
        <f t="shared" si="347"/>
        <v>6.3458150491238836</v>
      </c>
      <c r="X118" s="64">
        <f t="shared" si="348"/>
        <v>7.3257193909622931</v>
      </c>
      <c r="Y118" s="64">
        <f t="shared" si="349"/>
        <v>7.5848788550897108</v>
      </c>
      <c r="Z118" s="64">
        <f t="shared" si="350"/>
        <v>8.9264648557489483</v>
      </c>
      <c r="AA118" s="64">
        <f t="shared" si="351"/>
        <v>8.3330422417093857</v>
      </c>
      <c r="AB118" s="64">
        <f t="shared" si="352"/>
        <v>7.7084580531890587</v>
      </c>
      <c r="AC118" s="64">
        <f t="shared" si="353"/>
        <v>7.9724105166135439</v>
      </c>
      <c r="AD118" s="64">
        <f t="shared" si="354"/>
        <v>8.0771384257195376</v>
      </c>
      <c r="AE118" s="64">
        <f t="shared" si="355"/>
        <v>9.524505119029774</v>
      </c>
      <c r="AF118" s="64">
        <f t="shared" si="356"/>
        <v>13.526201146830655</v>
      </c>
      <c r="AG118" s="64">
        <f t="shared" si="357"/>
        <v>7.3618403814785394</v>
      </c>
      <c r="AH118" s="64">
        <f t="shared" si="358"/>
        <v>10.25098321301239</v>
      </c>
      <c r="AI118" s="64">
        <f t="shared" si="359"/>
        <v>11.188084420806408</v>
      </c>
      <c r="AJ118" s="64">
        <f t="shared" si="360"/>
        <v>7.6518399273131799</v>
      </c>
      <c r="AK118" s="64">
        <f t="shared" si="361"/>
        <v>12.781617975348919</v>
      </c>
      <c r="AL118" s="64">
        <f t="shared" si="362"/>
        <v>12.30235222271587</v>
      </c>
      <c r="AM118" s="64">
        <f t="shared" si="363"/>
        <v>8.9780476522368389</v>
      </c>
      <c r="AN118" s="64">
        <f t="shared" si="364"/>
        <v>5.692090068333016</v>
      </c>
      <c r="AO118" s="64">
        <f t="shared" si="365"/>
        <v>11.034304716984195</v>
      </c>
      <c r="AP118" s="64">
        <f t="shared" si="366"/>
        <v>6.2264669668479371</v>
      </c>
      <c r="AQ118" s="64">
        <f t="shared" si="367"/>
        <v>7.829608571666963</v>
      </c>
      <c r="AR118" s="64">
        <f t="shared" si="368"/>
        <v>12.758954663988806</v>
      </c>
      <c r="AS118" s="64">
        <f t="shared" si="369"/>
        <v>11.286156607825452</v>
      </c>
      <c r="AT118" s="64">
        <f t="shared" si="370"/>
        <v>6.177455632551947</v>
      </c>
      <c r="AU118" s="64">
        <f t="shared" si="371"/>
        <v>5.7091355912508002</v>
      </c>
      <c r="AV118" s="64">
        <f t="shared" si="372"/>
        <v>9.060607539761909</v>
      </c>
      <c r="AW118" s="64">
        <f t="shared" si="373"/>
        <v>10.742418239783591</v>
      </c>
      <c r="AX118" s="64">
        <f t="shared" si="374"/>
        <v>11.041029625779609</v>
      </c>
      <c r="AY118" s="64">
        <f t="shared" si="375"/>
        <v>13.019641823412927</v>
      </c>
      <c r="AZ118" s="64">
        <f t="shared" si="376"/>
        <v>13.390381295741161</v>
      </c>
      <c r="BA118" s="64">
        <f t="shared" si="377"/>
        <v>12.296503340352455</v>
      </c>
      <c r="BB118" s="64">
        <f t="shared" si="378"/>
        <v>14.363503844461675</v>
      </c>
      <c r="BC118" s="64">
        <f t="shared" si="379"/>
        <v>17.015538386167258</v>
      </c>
      <c r="BD118" s="64">
        <f t="shared" si="380"/>
        <v>17.19209351524454</v>
      </c>
      <c r="BE118" s="64">
        <f t="shared" si="381"/>
        <v>18.13328391767697</v>
      </c>
      <c r="BF118" s="64">
        <f t="shared" si="382"/>
        <v>19.826690519426631</v>
      </c>
      <c r="BG118" s="64">
        <f t="shared" si="383"/>
        <v>14.788424295003253</v>
      </c>
      <c r="BH118" s="64">
        <f t="shared" si="384"/>
        <v>15.14112255195095</v>
      </c>
      <c r="BI118" s="64">
        <f t="shared" si="385"/>
        <v>19.811707821376196</v>
      </c>
      <c r="BJ118" s="64">
        <f t="shared" si="386"/>
        <v>19.538150192171756</v>
      </c>
      <c r="BK118" s="64">
        <f t="shared" si="387"/>
        <v>18.005172308957587</v>
      </c>
      <c r="BL118" s="64">
        <f t="shared" si="388"/>
        <v>16.134948408970079</v>
      </c>
      <c r="BM118" s="64">
        <f t="shared" si="389"/>
        <v>10.673296428069095</v>
      </c>
      <c r="BN118" s="64">
        <f t="shared" si="390"/>
        <v>8.0310315739308056</v>
      </c>
      <c r="BO118" s="64">
        <f t="shared" si="391"/>
        <v>15.102298028931575</v>
      </c>
      <c r="BP118" s="64">
        <f t="shared" si="392"/>
        <v>12.586020050208758</v>
      </c>
      <c r="BQ118" s="64">
        <f t="shared" si="393"/>
        <v>8.6163594049981285</v>
      </c>
      <c r="BR118" s="64">
        <f t="shared" si="394"/>
        <v>8.4487631176462177</v>
      </c>
      <c r="BS118" s="64">
        <f t="shared" si="395"/>
        <v>6.0732329461518049</v>
      </c>
      <c r="BT118" s="64">
        <f t="shared" si="396"/>
        <v>7.4948213788198341</v>
      </c>
      <c r="BU118" s="64">
        <f t="shared" si="397"/>
        <v>9.6539499103142781</v>
      </c>
      <c r="BV118" s="64">
        <f t="shared" si="398"/>
        <v>8.7186047573165748</v>
      </c>
      <c r="BW118" s="64">
        <f t="shared" si="399"/>
        <v>10.922758086663034</v>
      </c>
      <c r="BX118" s="64">
        <f t="shared" si="400"/>
        <v>10.308351879096779</v>
      </c>
      <c r="BY118" s="64">
        <f t="shared" si="401"/>
        <v>10.655647034361468</v>
      </c>
      <c r="BZ118" s="64">
        <f t="shared" si="402"/>
        <v>11.526237783076223</v>
      </c>
      <c r="CA118" s="64">
        <f t="shared" si="403"/>
        <v>11.370866700066617</v>
      </c>
      <c r="CB118" s="64">
        <f t="shared" si="404"/>
        <v>8.8556044554396607</v>
      </c>
      <c r="CC118" s="64">
        <f t="shared" si="405"/>
        <v>8.0066608770611509</v>
      </c>
      <c r="CD118" s="64">
        <f t="shared" si="406"/>
        <v>5.9218421067426465</v>
      </c>
      <c r="CE118" s="64">
        <f t="shared" si="407"/>
        <v>5.3936810401343145</v>
      </c>
      <c r="CF118" s="64">
        <f t="shared" si="408"/>
        <v>7.0538746014784772</v>
      </c>
      <c r="CG118" s="64">
        <f t="shared" si="409"/>
        <v>7.2643062971537891</v>
      </c>
      <c r="CH118" s="64">
        <f t="shared" si="410"/>
        <v>9.1948911191045539</v>
      </c>
      <c r="CI118" s="64">
        <f t="shared" si="411"/>
        <v>8.0078448544808065</v>
      </c>
      <c r="CJ118" s="64">
        <f t="shared" si="412"/>
        <v>7.0506068368551373</v>
      </c>
      <c r="CK118" s="64">
        <f t="shared" si="413"/>
        <v>5.4747603922288901</v>
      </c>
    </row>
    <row r="119" spans="1:89" hidden="1">
      <c r="A119" s="53" t="s">
        <v>13</v>
      </c>
      <c r="B119" s="140"/>
      <c r="C119" s="62"/>
      <c r="D119" s="62"/>
      <c r="E119" s="62"/>
      <c r="F119" s="62">
        <f t="shared" si="330"/>
        <v>11.68825070320608</v>
      </c>
      <c r="G119" s="62">
        <f t="shared" si="331"/>
        <v>12.16759156402707</v>
      </c>
      <c r="H119" s="62">
        <f t="shared" si="332"/>
        <v>11.917197169622819</v>
      </c>
      <c r="I119" s="62">
        <f t="shared" si="333"/>
        <v>10.240086129543291</v>
      </c>
      <c r="J119" s="62">
        <f t="shared" si="334"/>
        <v>9.8115373824964838</v>
      </c>
      <c r="K119" s="62">
        <f t="shared" si="335"/>
        <v>8.4901018242498267</v>
      </c>
      <c r="L119" s="62">
        <f t="shared" si="336"/>
        <v>8.259235557833831</v>
      </c>
      <c r="M119" s="62">
        <f t="shared" si="337"/>
        <v>8.7494595350760083</v>
      </c>
      <c r="N119" s="62">
        <f t="shared" si="338"/>
        <v>10.461547466808922</v>
      </c>
      <c r="O119" s="62">
        <f t="shared" si="339"/>
        <v>10.542240752364252</v>
      </c>
      <c r="P119" s="62">
        <f t="shared" si="340"/>
        <v>10.34636337290528</v>
      </c>
      <c r="Q119" s="62">
        <f t="shared" si="341"/>
        <v>10.77786963709883</v>
      </c>
      <c r="R119" s="62">
        <f t="shared" si="342"/>
        <v>6.9700751821251377</v>
      </c>
      <c r="S119" s="62">
        <f t="shared" si="343"/>
        <v>7.3886790198372072</v>
      </c>
      <c r="T119" s="62">
        <f t="shared" si="344"/>
        <v>6.5323981779799629</v>
      </c>
      <c r="U119" s="62">
        <f t="shared" si="345"/>
        <v>6.3071707937419177</v>
      </c>
      <c r="V119" s="62">
        <f t="shared" si="346"/>
        <v>8.9981896257262655</v>
      </c>
      <c r="W119" s="62">
        <f t="shared" si="347"/>
        <v>9.3231644662455881</v>
      </c>
      <c r="X119" s="62">
        <f t="shared" si="348"/>
        <v>9.4795745449735414</v>
      </c>
      <c r="Y119" s="62">
        <f t="shared" si="349"/>
        <v>8.9907584067748392</v>
      </c>
      <c r="Z119" s="62">
        <f t="shared" si="350"/>
        <v>9.8757173222180175</v>
      </c>
      <c r="AA119" s="62">
        <f t="shared" si="351"/>
        <v>8.2551572004091778</v>
      </c>
      <c r="AB119" s="62">
        <f t="shared" si="352"/>
        <v>7.9693293660047031</v>
      </c>
      <c r="AC119" s="62">
        <f t="shared" si="353"/>
        <v>7.9315627556332897</v>
      </c>
      <c r="AD119" s="62">
        <f t="shared" si="354"/>
        <v>7.7467824918626</v>
      </c>
      <c r="AE119" s="62">
        <f t="shared" si="355"/>
        <v>10.055994809178467</v>
      </c>
      <c r="AF119" s="62">
        <f t="shared" si="356"/>
        <v>11.206472012346328</v>
      </c>
      <c r="AG119" s="62">
        <f t="shared" si="357"/>
        <v>9.7710035798671395</v>
      </c>
      <c r="AH119" s="62">
        <f t="shared" si="358"/>
        <v>10.730962224922989</v>
      </c>
      <c r="AI119" s="62">
        <f t="shared" si="359"/>
        <v>10.169359075421072</v>
      </c>
      <c r="AJ119" s="62">
        <f t="shared" si="360"/>
        <v>9.2708688320020638</v>
      </c>
      <c r="AK119" s="62">
        <f t="shared" si="361"/>
        <v>10.978197530775729</v>
      </c>
      <c r="AL119" s="62">
        <f t="shared" si="362"/>
        <v>9.4232467055696816</v>
      </c>
      <c r="AM119" s="62">
        <f t="shared" si="363"/>
        <v>8.573273835793211</v>
      </c>
      <c r="AN119" s="62">
        <f t="shared" si="364"/>
        <v>8.7137319173979719</v>
      </c>
      <c r="AO119" s="62">
        <f t="shared" si="365"/>
        <v>11.416285816748958</v>
      </c>
      <c r="AP119" s="62">
        <f t="shared" si="366"/>
        <v>8.3120466058487086</v>
      </c>
      <c r="AQ119" s="62">
        <f t="shared" si="367"/>
        <v>9.9071282913886591</v>
      </c>
      <c r="AR119" s="62">
        <f t="shared" si="368"/>
        <v>11.569629566917195</v>
      </c>
      <c r="AS119" s="62">
        <f t="shared" si="369"/>
        <v>9.8018937475525973</v>
      </c>
      <c r="AT119" s="62">
        <f t="shared" si="370"/>
        <v>10.518672332162284</v>
      </c>
      <c r="AU119" s="62">
        <f t="shared" si="371"/>
        <v>10.363305510398234</v>
      </c>
      <c r="AV119" s="62">
        <f t="shared" si="372"/>
        <v>10.177177699785817</v>
      </c>
      <c r="AW119" s="62">
        <f t="shared" si="373"/>
        <v>11.415340833274859</v>
      </c>
      <c r="AX119" s="62">
        <f t="shared" si="374"/>
        <v>12.838160756854389</v>
      </c>
      <c r="AY119" s="62">
        <f t="shared" si="375"/>
        <v>13.75718871751258</v>
      </c>
      <c r="AZ119" s="62">
        <f t="shared" si="376"/>
        <v>14.561363954664856</v>
      </c>
      <c r="BA119" s="62">
        <f t="shared" si="377"/>
        <v>14.864652826882377</v>
      </c>
      <c r="BB119" s="62">
        <f t="shared" si="378"/>
        <v>13.680315211925507</v>
      </c>
      <c r="BC119" s="62">
        <f t="shared" si="379"/>
        <v>13.537109089827313</v>
      </c>
      <c r="BD119" s="62">
        <f t="shared" si="380"/>
        <v>14.169433872022319</v>
      </c>
      <c r="BE119" s="62">
        <f t="shared" si="381"/>
        <v>11.957034151454016</v>
      </c>
      <c r="BF119" s="62">
        <f t="shared" si="382"/>
        <v>9.2048173162765714</v>
      </c>
      <c r="BG119" s="62">
        <f t="shared" si="383"/>
        <v>6.8576292092570714</v>
      </c>
      <c r="BH119" s="62">
        <f t="shared" si="384"/>
        <v>8.4329589426466853</v>
      </c>
      <c r="BI119" s="62">
        <f t="shared" si="385"/>
        <v>9.615833211012049</v>
      </c>
      <c r="BJ119" s="62">
        <f t="shared" si="386"/>
        <v>12.712357681689229</v>
      </c>
      <c r="BK119" s="62">
        <f t="shared" si="387"/>
        <v>12.924267531519334</v>
      </c>
      <c r="BL119" s="62">
        <f t="shared" si="388"/>
        <v>10.59763790279764</v>
      </c>
      <c r="BM119" s="62">
        <f t="shared" si="389"/>
        <v>10.540947292326003</v>
      </c>
      <c r="BN119" s="62">
        <f t="shared" si="390"/>
        <v>9.5256880609558827</v>
      </c>
      <c r="BO119" s="62">
        <f t="shared" si="391"/>
        <v>10.912786892353479</v>
      </c>
      <c r="BP119" s="62">
        <f t="shared" si="392"/>
        <v>9.8448380276297964</v>
      </c>
      <c r="BQ119" s="62">
        <f t="shared" si="393"/>
        <v>8.6137356440251622</v>
      </c>
      <c r="BR119" s="62">
        <f t="shared" si="394"/>
        <v>8.5943908290103685</v>
      </c>
      <c r="BS119" s="62">
        <f t="shared" si="395"/>
        <v>7.9927356582914708</v>
      </c>
      <c r="BT119" s="62">
        <f t="shared" si="396"/>
        <v>7.5139828976388143</v>
      </c>
      <c r="BU119" s="62">
        <f t="shared" si="397"/>
        <v>8.0138516157985134</v>
      </c>
      <c r="BV119" s="62">
        <f t="shared" si="398"/>
        <v>9.5784830838577673</v>
      </c>
      <c r="BW119" s="62">
        <f t="shared" si="399"/>
        <v>10.867775914218539</v>
      </c>
      <c r="BX119" s="62">
        <f t="shared" si="400"/>
        <v>10.168505271623946</v>
      </c>
      <c r="BY119" s="62">
        <f t="shared" si="401"/>
        <v>10.462612721912667</v>
      </c>
      <c r="BZ119" s="62">
        <f t="shared" si="402"/>
        <v>9.2420614156352894</v>
      </c>
      <c r="CA119" s="62">
        <f t="shared" si="403"/>
        <v>9.4029007604677712</v>
      </c>
      <c r="CB119" s="62">
        <f t="shared" si="404"/>
        <v>9.0186907189508538</v>
      </c>
      <c r="CC119" s="62">
        <f t="shared" si="405"/>
        <v>9.2382236113054574</v>
      </c>
      <c r="CD119" s="62">
        <f t="shared" si="406"/>
        <v>7.4891601169380513</v>
      </c>
      <c r="CE119" s="62">
        <f t="shared" si="407"/>
        <v>7.3842693724710253</v>
      </c>
      <c r="CF119" s="62">
        <f t="shared" si="408"/>
        <v>7.4313085212376171</v>
      </c>
      <c r="CG119" s="62">
        <f t="shared" si="409"/>
        <v>7.3210086535084304</v>
      </c>
      <c r="CH119" s="62">
        <f t="shared" si="410"/>
        <v>8.3058724262715273</v>
      </c>
      <c r="CI119" s="62">
        <f t="shared" si="411"/>
        <v>7.9309990309273033</v>
      </c>
      <c r="CJ119" s="62">
        <f t="shared" si="412"/>
        <v>8.2993314381758907</v>
      </c>
      <c r="CK119" s="62">
        <f t="shared" si="413"/>
        <v>7.0800143959694184</v>
      </c>
    </row>
    <row r="120" spans="1:89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  <c r="CA120" s="63"/>
      <c r="CB120" s="63"/>
      <c r="CC120" s="63"/>
      <c r="CD120" s="63"/>
      <c r="CE120" s="63"/>
      <c r="CF120" s="63"/>
      <c r="CG120" s="63"/>
      <c r="CH120" s="63"/>
      <c r="CI120" s="63"/>
      <c r="CJ120" s="63"/>
      <c r="CK120" s="63"/>
    </row>
    <row r="121" spans="1:89" ht="13.5" thickBot="1">
      <c r="A121" s="71" t="str">
        <f>A81</f>
        <v>KZN - Annual Compensation of Employees</v>
      </c>
      <c r="B121" s="139"/>
      <c r="C121" s="65"/>
      <c r="D121" s="65"/>
      <c r="E121" s="65"/>
      <c r="F121" s="65">
        <f t="shared" si="330"/>
        <v>11.68825070320608</v>
      </c>
      <c r="G121" s="65">
        <f t="shared" si="331"/>
        <v>12.16759156402707</v>
      </c>
      <c r="H121" s="65">
        <f t="shared" si="332"/>
        <v>11.917197169622819</v>
      </c>
      <c r="I121" s="65">
        <f t="shared" si="333"/>
        <v>10.240086129543291</v>
      </c>
      <c r="J121" s="65">
        <f t="shared" si="334"/>
        <v>9.8115373824964838</v>
      </c>
      <c r="K121" s="65">
        <f t="shared" si="335"/>
        <v>8.4901018242498267</v>
      </c>
      <c r="L121" s="65">
        <f t="shared" si="336"/>
        <v>8.259235557833831</v>
      </c>
      <c r="M121" s="65">
        <f t="shared" si="337"/>
        <v>8.7494595350760083</v>
      </c>
      <c r="N121" s="65">
        <f t="shared" si="338"/>
        <v>10.461547466808922</v>
      </c>
      <c r="O121" s="65">
        <f t="shared" si="339"/>
        <v>10.542240752364252</v>
      </c>
      <c r="P121" s="65">
        <f t="shared" si="340"/>
        <v>10.34636337290528</v>
      </c>
      <c r="Q121" s="65">
        <f t="shared" si="341"/>
        <v>10.77786963709883</v>
      </c>
      <c r="R121" s="65">
        <f t="shared" si="342"/>
        <v>6.9700751821251377</v>
      </c>
      <c r="S121" s="65">
        <f t="shared" si="343"/>
        <v>7.3886790198372072</v>
      </c>
      <c r="T121" s="65">
        <f t="shared" si="344"/>
        <v>6.5323981779799629</v>
      </c>
      <c r="U121" s="65">
        <f t="shared" si="345"/>
        <v>6.3071707937419177</v>
      </c>
      <c r="V121" s="65">
        <f>V119</f>
        <v>8.9981896257262655</v>
      </c>
      <c r="W121" s="65">
        <f>W119</f>
        <v>9.3231644662455881</v>
      </c>
      <c r="X121" s="65">
        <f>X119</f>
        <v>9.4795745449735414</v>
      </c>
      <c r="Y121" s="65">
        <f>Y119</f>
        <v>8.9907584067748392</v>
      </c>
      <c r="Z121" s="65">
        <f t="shared" si="350"/>
        <v>9.8757173222180175</v>
      </c>
      <c r="AA121" s="65">
        <f t="shared" si="351"/>
        <v>8.2551572004091778</v>
      </c>
      <c r="AB121" s="65">
        <f t="shared" si="352"/>
        <v>7.9693293660047031</v>
      </c>
      <c r="AC121" s="65">
        <f t="shared" si="353"/>
        <v>7.9315627556332897</v>
      </c>
      <c r="AD121" s="65">
        <f t="shared" si="354"/>
        <v>7.7467824918626</v>
      </c>
      <c r="AE121" s="65">
        <f t="shared" si="355"/>
        <v>10.055994809178467</v>
      </c>
      <c r="AF121" s="65">
        <f t="shared" si="356"/>
        <v>11.206472012346328</v>
      </c>
      <c r="AG121" s="65">
        <f t="shared" si="357"/>
        <v>9.7710035798671395</v>
      </c>
      <c r="AH121" s="65">
        <f t="shared" si="358"/>
        <v>10.730962224922989</v>
      </c>
      <c r="AI121" s="65">
        <f t="shared" si="359"/>
        <v>10.169359075421072</v>
      </c>
      <c r="AJ121" s="65">
        <f t="shared" si="360"/>
        <v>9.2708688320020638</v>
      </c>
      <c r="AK121" s="65">
        <f t="shared" si="361"/>
        <v>10.978197530775729</v>
      </c>
      <c r="AL121" s="65">
        <f t="shared" si="362"/>
        <v>9.4232467055696816</v>
      </c>
      <c r="AM121" s="65">
        <f t="shared" si="363"/>
        <v>8.573273835793211</v>
      </c>
      <c r="AN121" s="65">
        <f t="shared" si="364"/>
        <v>8.7137319173979719</v>
      </c>
      <c r="AO121" s="65">
        <f t="shared" si="365"/>
        <v>11.416285816748958</v>
      </c>
      <c r="AP121" s="65">
        <f t="shared" si="366"/>
        <v>8.3120466058487086</v>
      </c>
      <c r="AQ121" s="65">
        <f t="shared" si="367"/>
        <v>9.9071282913886591</v>
      </c>
      <c r="AR121" s="65">
        <f t="shared" si="368"/>
        <v>11.569629566917195</v>
      </c>
      <c r="AS121" s="65">
        <f t="shared" si="369"/>
        <v>9.8018937475525973</v>
      </c>
      <c r="AT121" s="65">
        <f t="shared" si="370"/>
        <v>10.518672332162284</v>
      </c>
      <c r="AU121" s="65">
        <f t="shared" si="371"/>
        <v>10.363305510398234</v>
      </c>
      <c r="AV121" s="65">
        <f t="shared" si="372"/>
        <v>10.177177699785817</v>
      </c>
      <c r="AW121" s="65">
        <f t="shared" si="373"/>
        <v>11.415340833274859</v>
      </c>
      <c r="AX121" s="65">
        <f t="shared" si="374"/>
        <v>12.838160756854389</v>
      </c>
      <c r="AY121" s="65">
        <f t="shared" si="375"/>
        <v>13.75718871751258</v>
      </c>
      <c r="AZ121" s="65">
        <f t="shared" si="376"/>
        <v>14.561363954664856</v>
      </c>
      <c r="BA121" s="65">
        <f t="shared" si="377"/>
        <v>14.864652826882377</v>
      </c>
      <c r="BB121" s="65">
        <f t="shared" si="378"/>
        <v>13.680315211925507</v>
      </c>
      <c r="BC121" s="65">
        <f t="shared" si="379"/>
        <v>13.537109089827313</v>
      </c>
      <c r="BD121" s="65">
        <f t="shared" si="380"/>
        <v>14.169433872022319</v>
      </c>
      <c r="BE121" s="65">
        <f t="shared" si="381"/>
        <v>11.957034151454016</v>
      </c>
      <c r="BF121" s="65">
        <f t="shared" si="382"/>
        <v>9.2048173162765714</v>
      </c>
      <c r="BG121" s="65">
        <f t="shared" si="383"/>
        <v>6.8576292092570714</v>
      </c>
      <c r="BH121" s="65">
        <f t="shared" si="384"/>
        <v>8.4329589426466853</v>
      </c>
      <c r="BI121" s="65">
        <f t="shared" si="385"/>
        <v>9.615833211012049</v>
      </c>
      <c r="BJ121" s="65">
        <f t="shared" si="386"/>
        <v>12.712357681689229</v>
      </c>
      <c r="BK121" s="65">
        <f t="shared" si="387"/>
        <v>12.924267531519334</v>
      </c>
      <c r="BL121" s="65">
        <f t="shared" si="388"/>
        <v>10.59763790279764</v>
      </c>
      <c r="BM121" s="65">
        <f t="shared" ref="BM121:CK121" si="414">(BM41-BI41)/BI41*100</f>
        <v>10.540947292326003</v>
      </c>
      <c r="BN121" s="65">
        <f t="shared" si="414"/>
        <v>9.5256880609558827</v>
      </c>
      <c r="BO121" s="65">
        <f t="shared" si="414"/>
        <v>10.912786892353479</v>
      </c>
      <c r="BP121" s="65">
        <f t="shared" si="414"/>
        <v>9.8448380276297964</v>
      </c>
      <c r="BQ121" s="65">
        <f t="shared" si="414"/>
        <v>8.6137356440251622</v>
      </c>
      <c r="BR121" s="65">
        <f t="shared" si="414"/>
        <v>8.5943908290103685</v>
      </c>
      <c r="BS121" s="65">
        <f t="shared" si="414"/>
        <v>7.9927356582914708</v>
      </c>
      <c r="BT121" s="65">
        <f t="shared" si="414"/>
        <v>7.5139828976388143</v>
      </c>
      <c r="BU121" s="65">
        <f t="shared" si="414"/>
        <v>8.0138516157985134</v>
      </c>
      <c r="BV121" s="65">
        <f t="shared" si="414"/>
        <v>9.5784830838577673</v>
      </c>
      <c r="BW121" s="65">
        <f t="shared" si="414"/>
        <v>10.867775914218539</v>
      </c>
      <c r="BX121" s="65">
        <f t="shared" si="414"/>
        <v>10.168505271623946</v>
      </c>
      <c r="BY121" s="65">
        <f t="shared" si="414"/>
        <v>10.462612721912667</v>
      </c>
      <c r="BZ121" s="65">
        <f t="shared" si="414"/>
        <v>9.2420614156352894</v>
      </c>
      <c r="CA121" s="65">
        <f t="shared" si="414"/>
        <v>9.4029007604677712</v>
      </c>
      <c r="CB121" s="65">
        <f t="shared" si="414"/>
        <v>9.0186907189508538</v>
      </c>
      <c r="CC121" s="65">
        <f t="shared" si="414"/>
        <v>9.2382236113054574</v>
      </c>
      <c r="CD121" s="65">
        <f t="shared" si="414"/>
        <v>7.4891601169380513</v>
      </c>
      <c r="CE121" s="65">
        <f t="shared" si="414"/>
        <v>7.3842693724710253</v>
      </c>
      <c r="CF121" s="65">
        <f t="shared" si="414"/>
        <v>7.4313085212376171</v>
      </c>
      <c r="CG121" s="65">
        <f t="shared" si="414"/>
        <v>7.3210086535084304</v>
      </c>
      <c r="CH121" s="65">
        <f t="shared" si="414"/>
        <v>8.3058724262715273</v>
      </c>
      <c r="CI121" s="65">
        <f t="shared" si="414"/>
        <v>7.9309990309273033</v>
      </c>
      <c r="CJ121" s="65">
        <f t="shared" si="414"/>
        <v>8.2993314381758907</v>
      </c>
      <c r="CK121" s="65">
        <f t="shared" si="414"/>
        <v>7.0800143959694184</v>
      </c>
    </row>
  </sheetData>
  <mergeCells count="7">
    <mergeCell ref="A1:CK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4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5.5" customHeight="1" thickBot="1">
      <c r="A1" s="219" t="s">
        <v>20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1"/>
      <c r="O1" s="221"/>
      <c r="P1" s="221"/>
      <c r="Q1" s="222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>
      <c r="A3" s="76">
        <v>1996</v>
      </c>
      <c r="B3" s="73">
        <v>3.0976725400323115</v>
      </c>
      <c r="C3" s="87">
        <v>0.38336368603918913</v>
      </c>
      <c r="D3" s="87">
        <v>10.433580879648613</v>
      </c>
      <c r="E3" s="74">
        <v>6.3482957127070181</v>
      </c>
      <c r="F3" s="87">
        <v>6.5283172103662013</v>
      </c>
      <c r="G3" s="87">
        <v>22.292908141383215</v>
      </c>
      <c r="H3" s="87">
        <v>0.78523022759590544</v>
      </c>
      <c r="I3" s="74">
        <v>14.928663291384151</v>
      </c>
      <c r="J3" s="87">
        <v>7.1739610933328493</v>
      </c>
      <c r="K3" s="87">
        <v>11.887951720127655</v>
      </c>
      <c r="L3" s="87">
        <v>12.900829146885803</v>
      </c>
      <c r="M3" s="87">
        <v>12.011047331974009</v>
      </c>
      <c r="N3" s="87">
        <v>21.991777163931925</v>
      </c>
      <c r="O3" s="74">
        <v>12.133343715528635</v>
      </c>
      <c r="P3" s="87" t="e">
        <v>#DIV/0!</v>
      </c>
      <c r="Q3" s="75">
        <v>11.470588774950375</v>
      </c>
    </row>
    <row r="4" spans="1:17">
      <c r="A4" s="76">
        <f>A3+1</f>
        <v>1997</v>
      </c>
      <c r="B4" s="73">
        <v>6.938819455738872</v>
      </c>
      <c r="C4" s="87">
        <v>5.7631617314328061</v>
      </c>
      <c r="D4" s="87">
        <v>9.827078380392642</v>
      </c>
      <c r="E4" s="74">
        <v>6.7411140542437948</v>
      </c>
      <c r="F4" s="87">
        <v>5.8882575973208677</v>
      </c>
      <c r="G4" s="87">
        <v>9.0431192387839392</v>
      </c>
      <c r="H4" s="87">
        <v>9.9750710939159912</v>
      </c>
      <c r="I4" s="74">
        <v>9.976798429975748</v>
      </c>
      <c r="J4" s="87">
        <v>9.8392353738016034</v>
      </c>
      <c r="K4" s="87">
        <v>6.8981037545217383</v>
      </c>
      <c r="L4" s="87">
        <v>15.366837143929995</v>
      </c>
      <c r="M4" s="87">
        <v>14.827188603906624</v>
      </c>
      <c r="N4" s="87">
        <v>8.177399982040221</v>
      </c>
      <c r="O4" s="74">
        <v>8.7742895591954646</v>
      </c>
      <c r="P4" s="87" t="e">
        <v>#DIV/0!</v>
      </c>
      <c r="Q4" s="75">
        <v>8.8117478978056862</v>
      </c>
    </row>
    <row r="5" spans="1:17">
      <c r="A5" s="76">
        <f t="shared" ref="A5:A16" si="0">A4+1</f>
        <v>1998</v>
      </c>
      <c r="B5" s="73">
        <v>15.87664490110892</v>
      </c>
      <c r="C5" s="87">
        <v>20.110128197381901</v>
      </c>
      <c r="D5" s="87">
        <v>5.8610196229100415</v>
      </c>
      <c r="E5" s="74">
        <v>9.5110490988162724</v>
      </c>
      <c r="F5" s="87">
        <v>13.272841888915529</v>
      </c>
      <c r="G5" s="87">
        <v>1.134801798565263</v>
      </c>
      <c r="H5" s="87">
        <v>-4.7551561642717708</v>
      </c>
      <c r="I5" s="74">
        <v>10.613522365378898</v>
      </c>
      <c r="J5" s="87">
        <v>8.8593546508811816</v>
      </c>
      <c r="K5" s="87">
        <v>7.1311765548627895</v>
      </c>
      <c r="L5" s="87">
        <v>18.918640777287898</v>
      </c>
      <c r="M5" s="87">
        <v>9.5365240158837263</v>
      </c>
      <c r="N5" s="87">
        <v>10.260010505514384</v>
      </c>
      <c r="O5" s="74">
        <v>10.342446046655486</v>
      </c>
      <c r="P5" s="87" t="e">
        <v>#DIV/0!</v>
      </c>
      <c r="Q5" s="75">
        <v>10.536943730269591</v>
      </c>
    </row>
    <row r="6" spans="1:17">
      <c r="A6" s="76">
        <f t="shared" si="0"/>
        <v>1999</v>
      </c>
      <c r="B6" s="73">
        <v>-1.075197096224799</v>
      </c>
      <c r="C6" s="87">
        <v>-3.2400717237059049</v>
      </c>
      <c r="D6" s="87">
        <v>4.7358785022518601</v>
      </c>
      <c r="E6" s="74">
        <v>5.1469273163749465</v>
      </c>
      <c r="F6" s="87">
        <v>6.0068337387565505</v>
      </c>
      <c r="G6" s="87">
        <v>15.780635346940681</v>
      </c>
      <c r="H6" s="87">
        <v>-3.5956476786540397</v>
      </c>
      <c r="I6" s="74">
        <v>8.1927255628989606</v>
      </c>
      <c r="J6" s="87">
        <v>17.920496354298347</v>
      </c>
      <c r="K6" s="87">
        <v>2.9407705540266389</v>
      </c>
      <c r="L6" s="87">
        <v>13.23462879500136</v>
      </c>
      <c r="M6" s="87">
        <v>11.948092965768584</v>
      </c>
      <c r="N6" s="87">
        <v>2.8685022517288603</v>
      </c>
      <c r="O6" s="74">
        <v>6.4042783718963285</v>
      </c>
      <c r="P6" s="87" t="e">
        <v>#DIV/0!</v>
      </c>
      <c r="Q6" s="75">
        <v>6.78468973555308</v>
      </c>
    </row>
    <row r="7" spans="1:17">
      <c r="A7" s="76">
        <f t="shared" si="0"/>
        <v>2000</v>
      </c>
      <c r="B7" s="73">
        <v>6.51695228636948</v>
      </c>
      <c r="C7" s="87">
        <v>5.5372073621779041</v>
      </c>
      <c r="D7" s="87">
        <v>8.9465639008252058</v>
      </c>
      <c r="E7" s="74">
        <v>8.8533105105240946</v>
      </c>
      <c r="F7" s="87">
        <v>10.184938423293453</v>
      </c>
      <c r="G7" s="87">
        <v>6.786031884732366</v>
      </c>
      <c r="H7" s="87">
        <v>1.8041633333212161</v>
      </c>
      <c r="I7" s="74">
        <v>9.5517952505522334</v>
      </c>
      <c r="J7" s="87">
        <v>13.359373684865016</v>
      </c>
      <c r="K7" s="87">
        <v>6.2069756221616066</v>
      </c>
      <c r="L7" s="87">
        <v>9.6000164131124688</v>
      </c>
      <c r="M7" s="87">
        <v>15.057638510259839</v>
      </c>
      <c r="N7" s="87">
        <v>7.1294793531383434</v>
      </c>
      <c r="O7" s="74">
        <v>9.2432558832907485</v>
      </c>
      <c r="P7" s="87" t="e">
        <v>#DIV/0!</v>
      </c>
      <c r="Q7" s="75">
        <v>9.1964149925264884</v>
      </c>
    </row>
    <row r="8" spans="1:17">
      <c r="A8" s="76">
        <f t="shared" si="0"/>
        <v>2001</v>
      </c>
      <c r="B8" s="73">
        <v>10.316368193261892</v>
      </c>
      <c r="C8" s="87">
        <v>9.7406475302962026</v>
      </c>
      <c r="D8" s="87">
        <v>11.699385803969951</v>
      </c>
      <c r="E8" s="74">
        <v>8.3198649382487133</v>
      </c>
      <c r="F8" s="87">
        <v>6.6472217209774174</v>
      </c>
      <c r="G8" s="87">
        <v>3.0247017360866049</v>
      </c>
      <c r="H8" s="87">
        <v>21.727265816345064</v>
      </c>
      <c r="I8" s="74">
        <v>8.4228101473277306</v>
      </c>
      <c r="J8" s="87">
        <v>6.6679455938552081</v>
      </c>
      <c r="K8" s="87">
        <v>6.7179399104928814</v>
      </c>
      <c r="L8" s="87">
        <v>11.593822569241828</v>
      </c>
      <c r="M8" s="87">
        <v>9.7957834705536122</v>
      </c>
      <c r="N8" s="87">
        <v>8.2317516048119135</v>
      </c>
      <c r="O8" s="74">
        <v>8.7397102352671183</v>
      </c>
      <c r="P8" s="87" t="e">
        <v>#DIV/0!</v>
      </c>
      <c r="Q8" s="75">
        <v>8.4812348734122729</v>
      </c>
    </row>
    <row r="9" spans="1:17">
      <c r="A9" s="76">
        <f t="shared" si="0"/>
        <v>2002</v>
      </c>
      <c r="B9" s="73">
        <v>12.71365263348145</v>
      </c>
      <c r="C9" s="87">
        <v>13.885137724294893</v>
      </c>
      <c r="D9" s="87">
        <v>9.9488165255429131</v>
      </c>
      <c r="E9" s="74">
        <v>8.3535670088083336</v>
      </c>
      <c r="F9" s="87">
        <v>12.250001234576272</v>
      </c>
      <c r="G9" s="87">
        <v>20.862720063408819</v>
      </c>
      <c r="H9" s="87">
        <v>-18.904449174301607</v>
      </c>
      <c r="I9" s="74">
        <v>10.112689406371931</v>
      </c>
      <c r="J9" s="87">
        <v>8.1333194302492782</v>
      </c>
      <c r="K9" s="87">
        <v>4.2940401830293835</v>
      </c>
      <c r="L9" s="87">
        <v>15.652200815405223</v>
      </c>
      <c r="M9" s="87">
        <v>14.172059723911307</v>
      </c>
      <c r="N9" s="87">
        <v>9.6149630520246046</v>
      </c>
      <c r="O9" s="74">
        <v>10.453622229779331</v>
      </c>
      <c r="P9" s="87" t="e">
        <v>#DIV/0!</v>
      </c>
      <c r="Q9" s="75">
        <v>9.7133823046186389</v>
      </c>
    </row>
    <row r="10" spans="1:17">
      <c r="A10" s="76">
        <f t="shared" si="0"/>
        <v>2003</v>
      </c>
      <c r="B10" s="73">
        <v>16.739463228558634</v>
      </c>
      <c r="C10" s="87">
        <v>21.206672683621502</v>
      </c>
      <c r="D10" s="87">
        <v>5.8188900124915337</v>
      </c>
      <c r="E10" s="74">
        <v>6.0884820605764229</v>
      </c>
      <c r="F10" s="87">
        <v>5.3520584420836688</v>
      </c>
      <c r="G10" s="87">
        <v>7.7387932174962151</v>
      </c>
      <c r="H10" s="87">
        <v>10.892923532955864</v>
      </c>
      <c r="I10" s="74">
        <v>11.686830457156782</v>
      </c>
      <c r="J10" s="87">
        <v>11.699044058792026</v>
      </c>
      <c r="K10" s="87">
        <v>11.88213110794805</v>
      </c>
      <c r="L10" s="87">
        <v>14.64154168877366</v>
      </c>
      <c r="M10" s="87">
        <v>11.074291092626384</v>
      </c>
      <c r="N10" s="87">
        <v>10.43909543624533</v>
      </c>
      <c r="O10" s="74">
        <v>9.2307968997471352</v>
      </c>
      <c r="P10" s="87" t="e">
        <v>#DIV/0!</v>
      </c>
      <c r="Q10" s="75">
        <v>10.288972740434771</v>
      </c>
    </row>
    <row r="11" spans="1:17">
      <c r="A11" s="76">
        <f t="shared" si="0"/>
        <v>2004</v>
      </c>
      <c r="B11" s="73">
        <v>-0.26462387979366514</v>
      </c>
      <c r="C11" s="87">
        <v>-3.3709823486696635</v>
      </c>
      <c r="D11" s="87">
        <v>8.4334685406775183</v>
      </c>
      <c r="E11" s="74">
        <v>7.5465943303347771</v>
      </c>
      <c r="F11" s="87">
        <v>7.0442352805272224</v>
      </c>
      <c r="G11" s="87">
        <v>5.1361889266959544</v>
      </c>
      <c r="H11" s="87">
        <v>12.72374976964657</v>
      </c>
      <c r="I11" s="74">
        <v>11.197897100643118</v>
      </c>
      <c r="J11" s="87">
        <v>12.220148286300198</v>
      </c>
      <c r="K11" s="87">
        <v>10.145421430031147</v>
      </c>
      <c r="L11" s="87">
        <v>16.24000870147843</v>
      </c>
      <c r="M11" s="87">
        <v>8.7789097818469983</v>
      </c>
      <c r="N11" s="87">
        <v>9.4861649590815968</v>
      </c>
      <c r="O11" s="74">
        <v>9.337424536410456</v>
      </c>
      <c r="P11" s="87" t="e">
        <v>#DIV/0!</v>
      </c>
      <c r="Q11" s="75">
        <v>9.568457532191621</v>
      </c>
    </row>
    <row r="12" spans="1:17">
      <c r="A12" s="76">
        <f t="shared" si="0"/>
        <v>2005</v>
      </c>
      <c r="B12" s="73">
        <v>-10.227250906016238</v>
      </c>
      <c r="C12" s="87">
        <v>-14.485259435615209</v>
      </c>
      <c r="D12" s="87">
        <v>0.39760840710849066</v>
      </c>
      <c r="E12" s="74">
        <v>8.7802413215650468</v>
      </c>
      <c r="F12" s="87">
        <v>7.4926124762573725</v>
      </c>
      <c r="G12" s="87">
        <v>11.470189447809373</v>
      </c>
      <c r="H12" s="87">
        <v>16.459156541563051</v>
      </c>
      <c r="I12" s="74">
        <v>11.795890334732219</v>
      </c>
      <c r="J12" s="87">
        <v>9.1689946828604576</v>
      </c>
      <c r="K12" s="87">
        <v>9.9356859152860846</v>
      </c>
      <c r="L12" s="87">
        <v>21.90618624111519</v>
      </c>
      <c r="M12" s="87">
        <v>9.6780722393188476</v>
      </c>
      <c r="N12" s="87">
        <v>9.5132801379798426</v>
      </c>
      <c r="O12" s="74">
        <v>9.5834378010231234</v>
      </c>
      <c r="P12" s="87" t="e">
        <v>#DIV/0!</v>
      </c>
      <c r="Q12" s="75">
        <v>9.9152127603472557</v>
      </c>
    </row>
    <row r="13" spans="1:17">
      <c r="A13" s="76">
        <f t="shared" si="0"/>
        <v>2006</v>
      </c>
      <c r="B13" s="73">
        <v>13.169893758877002</v>
      </c>
      <c r="C13" s="87">
        <v>12.514284719907717</v>
      </c>
      <c r="D13" s="87">
        <v>14.563304675458088</v>
      </c>
      <c r="E13" s="74">
        <v>11.112769878742606</v>
      </c>
      <c r="F13" s="87">
        <v>10.48727900287175</v>
      </c>
      <c r="G13" s="87">
        <v>11.479251528267865</v>
      </c>
      <c r="H13" s="87">
        <v>15.024573710933403</v>
      </c>
      <c r="I13" s="74">
        <v>10.304974879782829</v>
      </c>
      <c r="J13" s="87">
        <v>13.668669629226638</v>
      </c>
      <c r="K13" s="87">
        <v>9.8650120448031178</v>
      </c>
      <c r="L13" s="87">
        <v>12.212059993715286</v>
      </c>
      <c r="M13" s="87">
        <v>9.0492674782235945</v>
      </c>
      <c r="N13" s="87">
        <v>7.9766522849486616</v>
      </c>
      <c r="O13" s="74">
        <v>10.453671169140963</v>
      </c>
      <c r="P13" s="87" t="e">
        <v>#DIV/0!</v>
      </c>
      <c r="Q13" s="75">
        <v>10.637800223344193</v>
      </c>
    </row>
    <row r="14" spans="1:17">
      <c r="A14" s="76">
        <f t="shared" si="0"/>
        <v>2007</v>
      </c>
      <c r="B14" s="73">
        <v>18.177135342831619</v>
      </c>
      <c r="C14" s="87">
        <v>16.711190142477051</v>
      </c>
      <c r="D14" s="87">
        <v>21.237084023305243</v>
      </c>
      <c r="E14" s="74">
        <v>17.357051136690455</v>
      </c>
      <c r="F14" s="87">
        <v>14.84698272024054</v>
      </c>
      <c r="G14" s="87">
        <v>11.585703965643649</v>
      </c>
      <c r="H14" s="87">
        <v>36.111481951094191</v>
      </c>
      <c r="I14" s="74">
        <v>12.474955122937237</v>
      </c>
      <c r="J14" s="87">
        <v>9.2628145898074159</v>
      </c>
      <c r="K14" s="87">
        <v>9.8613916268263626</v>
      </c>
      <c r="L14" s="87">
        <v>17.195989393790903</v>
      </c>
      <c r="M14" s="87">
        <v>12.765670091004944</v>
      </c>
      <c r="N14" s="87">
        <v>12.445116128138354</v>
      </c>
      <c r="O14" s="74">
        <v>13.208284062295233</v>
      </c>
      <c r="P14" s="87" t="e">
        <v>#DIV/0!</v>
      </c>
      <c r="Q14" s="75">
        <v>14.047924387894991</v>
      </c>
    </row>
    <row r="15" spans="1:17">
      <c r="A15" s="76">
        <f t="shared" si="0"/>
        <v>2008</v>
      </c>
      <c r="B15" s="73">
        <v>16.256846474999676</v>
      </c>
      <c r="C15" s="87">
        <v>15.312443336032807</v>
      </c>
      <c r="D15" s="87">
        <v>18.154560836757042</v>
      </c>
      <c r="E15" s="74">
        <v>14.942930927790583</v>
      </c>
      <c r="F15" s="87">
        <v>14.725851766056042</v>
      </c>
      <c r="G15" s="87">
        <v>12.872206176507687</v>
      </c>
      <c r="H15" s="87">
        <v>16.960531776075506</v>
      </c>
      <c r="I15" s="74">
        <v>12.422235589911958</v>
      </c>
      <c r="J15" s="87">
        <v>11.004627275672719</v>
      </c>
      <c r="K15" s="87">
        <v>7.4328828626739858</v>
      </c>
      <c r="L15" s="87">
        <v>12.486825565825221</v>
      </c>
      <c r="M15" s="87">
        <v>8.1638061138082136</v>
      </c>
      <c r="N15" s="87">
        <v>16.731118586427851</v>
      </c>
      <c r="O15" s="74">
        <v>11.965032711834958</v>
      </c>
      <c r="P15" s="87" t="e">
        <v>#DIV/0!</v>
      </c>
      <c r="Q15" s="75">
        <v>13.29530655674103</v>
      </c>
    </row>
    <row r="16" spans="1:17">
      <c r="A16" s="76">
        <f t="shared" si="0"/>
        <v>2009</v>
      </c>
      <c r="B16" s="73">
        <v>9.5986695525151369</v>
      </c>
      <c r="C16" s="167">
        <v>8.7493969371860043</v>
      </c>
      <c r="D16" s="167">
        <v>11.264175650288703</v>
      </c>
      <c r="E16" s="74">
        <v>6.2611011349202368</v>
      </c>
      <c r="F16" s="167">
        <v>4.7278530776104599</v>
      </c>
      <c r="G16" s="167">
        <v>10.615483346018245</v>
      </c>
      <c r="H16" s="167">
        <v>12.507291452071929</v>
      </c>
      <c r="I16" s="74">
        <v>9.4690028306532952</v>
      </c>
      <c r="J16" s="167">
        <v>7.4783462018028004</v>
      </c>
      <c r="K16" s="167">
        <v>5.1056790312284068</v>
      </c>
      <c r="L16" s="167">
        <v>2.7190918259204753</v>
      </c>
      <c r="M16" s="167">
        <v>5.9532512487397726</v>
      </c>
      <c r="N16" s="167">
        <v>17.407446235320975</v>
      </c>
      <c r="O16" s="74">
        <v>9.0583763831807698</v>
      </c>
      <c r="P16" s="167" t="e">
        <v>#DIV/0!</v>
      </c>
      <c r="Q16" s="75">
        <v>8.5508819694396632</v>
      </c>
    </row>
    <row r="17" spans="1:17">
      <c r="A17" s="76">
        <v>2010</v>
      </c>
      <c r="B17" s="73">
        <v>10.248600543251825</v>
      </c>
      <c r="C17" s="167">
        <v>7.0358267049767678</v>
      </c>
      <c r="D17" s="167">
        <v>16.406757642102971</v>
      </c>
      <c r="E17" s="74">
        <v>10.593606137994872</v>
      </c>
      <c r="F17" s="167">
        <v>11.542457606932896</v>
      </c>
      <c r="G17" s="167">
        <v>9.0997401947868095</v>
      </c>
      <c r="H17" s="167">
        <v>6.5771991936460106</v>
      </c>
      <c r="I17" s="74">
        <v>12.148732382252534</v>
      </c>
      <c r="J17" s="167">
        <v>10.317237613425506</v>
      </c>
      <c r="K17" s="167">
        <v>9.1192206135693326</v>
      </c>
      <c r="L17" s="167">
        <v>12.113538214129282</v>
      </c>
      <c r="M17" s="167">
        <v>6.3233273384212518</v>
      </c>
      <c r="N17" s="167">
        <v>15.874073289296728</v>
      </c>
      <c r="O17" s="74">
        <v>12.097707183011073</v>
      </c>
      <c r="P17" s="167">
        <v>100</v>
      </c>
      <c r="Q17" s="75">
        <v>11.629911532231979</v>
      </c>
    </row>
    <row r="18" spans="1:17">
      <c r="A18" s="76">
        <v>2011</v>
      </c>
      <c r="B18" s="73">
        <v>11.664754428110486</v>
      </c>
      <c r="C18" s="167">
        <v>11.106729119343107</v>
      </c>
      <c r="D18" s="167">
        <v>12.648256956361442</v>
      </c>
      <c r="E18" s="74">
        <v>7.0663807336267954</v>
      </c>
      <c r="F18" s="167">
        <v>5.9565575991172661</v>
      </c>
      <c r="G18" s="167">
        <v>17.507167831974261</v>
      </c>
      <c r="H18" s="167">
        <v>8.4790360724637992</v>
      </c>
      <c r="I18" s="74">
        <v>10.642677896845029</v>
      </c>
      <c r="J18" s="167">
        <v>11.190562867262029</v>
      </c>
      <c r="K18" s="167">
        <v>10.489315084402932</v>
      </c>
      <c r="L18" s="167">
        <v>11.221045028837997</v>
      </c>
      <c r="M18" s="167">
        <v>8.4461164755775968</v>
      </c>
      <c r="N18" s="167">
        <v>10.76910631134237</v>
      </c>
      <c r="O18" s="74">
        <v>9.7165083286072527</v>
      </c>
      <c r="P18" s="167">
        <v>50</v>
      </c>
      <c r="Q18" s="75">
        <v>9.6867388000973502</v>
      </c>
    </row>
    <row r="19" spans="1:17">
      <c r="A19" s="76">
        <v>2012</v>
      </c>
      <c r="B19" s="73">
        <v>3.2265562880581689</v>
      </c>
      <c r="C19" s="167">
        <v>-0.6370112131015162</v>
      </c>
      <c r="D19" s="167">
        <v>9.9427927003144898</v>
      </c>
      <c r="E19" s="74">
        <v>8.7705791595235372</v>
      </c>
      <c r="F19" s="167">
        <v>8.1840113535355741</v>
      </c>
      <c r="G19" s="167">
        <v>16.3102000553131</v>
      </c>
      <c r="H19" s="167">
        <v>8.3753963629376411</v>
      </c>
      <c r="I19" s="74">
        <v>8.0286720821862634</v>
      </c>
      <c r="J19" s="167">
        <v>8.3657424425866775</v>
      </c>
      <c r="K19" s="167">
        <v>7.8079421321940039</v>
      </c>
      <c r="L19" s="167">
        <v>7.7813631449446561</v>
      </c>
      <c r="M19" s="167">
        <v>7.6179980123775959</v>
      </c>
      <c r="N19" s="167">
        <v>8.1791836283287722</v>
      </c>
      <c r="O19" s="74"/>
      <c r="P19" s="167"/>
      <c r="Q19" s="75">
        <v>8.0262049595133558</v>
      </c>
    </row>
    <row r="20" spans="1:17">
      <c r="A20" s="76">
        <v>2013</v>
      </c>
      <c r="B20" s="73">
        <v>8.8769375798905177</v>
      </c>
      <c r="C20" s="167">
        <v>8.5469261172744613</v>
      </c>
      <c r="D20" s="167">
        <v>9.3954084698125886</v>
      </c>
      <c r="E20" s="74">
        <v>10.594770693069949</v>
      </c>
      <c r="F20" s="167">
        <v>10.426174277834653</v>
      </c>
      <c r="G20" s="167">
        <v>10.937242870953934</v>
      </c>
      <c r="H20" s="167">
        <v>11.268951334523452</v>
      </c>
      <c r="I20" s="74">
        <v>10.236437728811113</v>
      </c>
      <c r="J20" s="167">
        <v>10.44585528672145</v>
      </c>
      <c r="K20" s="167">
        <v>13.476562360886666</v>
      </c>
      <c r="L20" s="167">
        <v>9.7929615169963515</v>
      </c>
      <c r="M20" s="167">
        <v>7.4552883767232503</v>
      </c>
      <c r="N20" s="167">
        <v>10.169644929040164</v>
      </c>
      <c r="O20" s="74"/>
      <c r="P20" s="167"/>
      <c r="Q20" s="75">
        <v>10.279591712693128</v>
      </c>
    </row>
    <row r="21" spans="1:17">
      <c r="A21" s="76">
        <v>2014</v>
      </c>
      <c r="B21" s="73">
        <v>7.1378265827080041</v>
      </c>
      <c r="C21" s="167">
        <v>9.7162571922356271</v>
      </c>
      <c r="D21" s="167">
        <v>3.1183524697717893</v>
      </c>
      <c r="E21" s="74">
        <v>8.8063438193453702</v>
      </c>
      <c r="F21" s="167">
        <v>8.8711368083084601</v>
      </c>
      <c r="G21" s="167">
        <v>7.4023146217808371</v>
      </c>
      <c r="H21" s="167">
        <v>9.1466229830132093</v>
      </c>
      <c r="I21" s="74">
        <v>9.5160263244059191</v>
      </c>
      <c r="J21" s="167">
        <v>9.0859401667538684</v>
      </c>
      <c r="K21" s="167">
        <v>9.2406238982484652</v>
      </c>
      <c r="L21" s="167">
        <v>10.175625920467786</v>
      </c>
      <c r="M21" s="167">
        <v>8.0086408620832241</v>
      </c>
      <c r="N21" s="167">
        <v>9.8815185214734811</v>
      </c>
      <c r="O21" s="74"/>
      <c r="P21" s="167"/>
      <c r="Q21" s="75">
        <v>9.2249348082190323</v>
      </c>
    </row>
    <row r="22" spans="1:17">
      <c r="A22" s="76">
        <v>2015</v>
      </c>
      <c r="B22" s="73">
        <v>7.0067013900898365</v>
      </c>
      <c r="C22" s="167">
        <v>6.2537823261984187</v>
      </c>
      <c r="D22" s="167">
        <v>8.2555134945546378</v>
      </c>
      <c r="E22" s="74">
        <v>7.4920236905592947</v>
      </c>
      <c r="F22" s="167">
        <v>7.2968466802454097</v>
      </c>
      <c r="G22" s="167">
        <v>8.7009343318293304</v>
      </c>
      <c r="H22" s="167">
        <v>7.8911014800823747</v>
      </c>
      <c r="I22" s="74">
        <v>7.3907862661432473</v>
      </c>
      <c r="J22" s="167">
        <v>7.1518356169917325</v>
      </c>
      <c r="K22" s="167">
        <v>7.8686662745537692</v>
      </c>
      <c r="L22" s="167">
        <v>9.1167553229701817</v>
      </c>
      <c r="M22" s="167">
        <v>7.5794900606145532</v>
      </c>
      <c r="N22" s="167">
        <v>6.4232468600738803</v>
      </c>
      <c r="O22" s="74"/>
      <c r="P22" s="167"/>
      <c r="Q22" s="75">
        <v>7.4035730880047392</v>
      </c>
    </row>
    <row r="23" spans="1:17">
      <c r="A23" s="76">
        <v>2016</v>
      </c>
      <c r="B23" s="73">
        <v>6.1599757908739363</v>
      </c>
      <c r="C23" s="167">
        <v>6.051288837498249</v>
      </c>
      <c r="D23" s="167">
        <v>6.3369135795943112</v>
      </c>
      <c r="E23" s="74">
        <v>8.4919821227735763</v>
      </c>
      <c r="F23" s="167">
        <v>8.7139711964850459</v>
      </c>
      <c r="G23" s="167">
        <v>8.3870207409826065</v>
      </c>
      <c r="H23" s="167">
        <v>7.4579655826769633</v>
      </c>
      <c r="I23" s="74">
        <v>7.7367531402368277</v>
      </c>
      <c r="J23" s="167">
        <v>7.6588394770238839</v>
      </c>
      <c r="K23" s="167">
        <v>7.6975178664730635</v>
      </c>
      <c r="L23" s="167">
        <v>8.6028362078038967</v>
      </c>
      <c r="M23" s="167">
        <v>7.5358479801183815</v>
      </c>
      <c r="N23" s="167">
        <v>7.3868354865218073</v>
      </c>
      <c r="O23" s="74">
        <v>8.680593741705648</v>
      </c>
      <c r="P23" s="167">
        <v>33.333333333333329</v>
      </c>
      <c r="Q23" s="75">
        <v>7.8821562714024092</v>
      </c>
    </row>
    <row r="24" spans="1:17" ht="39" thickBot="1">
      <c r="A24" s="88" t="s">
        <v>18</v>
      </c>
      <c r="B24" s="89">
        <f>AVERAGE(B3:B23)</f>
        <v>8.1979237661296711</v>
      </c>
      <c r="C24" s="141">
        <f t="shared" ref="C24:Q24" si="1">AVERAGE(C3:C23)</f>
        <v>7.4710056965372527</v>
      </c>
      <c r="D24" s="141">
        <f t="shared" si="1"/>
        <v>9.8774005273400061</v>
      </c>
      <c r="E24" s="90">
        <f t="shared" si="1"/>
        <v>8.9132850374874639</v>
      </c>
      <c r="F24" s="141">
        <f t="shared" si="1"/>
        <v>8.8784019096339346</v>
      </c>
      <c r="G24" s="141">
        <f t="shared" si="1"/>
        <v>10.865112165045749</v>
      </c>
      <c r="H24" s="141">
        <f t="shared" si="1"/>
        <v>8.9005932951254625</v>
      </c>
      <c r="I24" s="90">
        <f t="shared" si="1"/>
        <v>10.326232218599431</v>
      </c>
      <c r="J24" s="141">
        <f t="shared" si="1"/>
        <v>10.032016398881471</v>
      </c>
      <c r="K24" s="141">
        <f t="shared" si="1"/>
        <v>8.3811909784927661</v>
      </c>
      <c r="L24" s="141">
        <f t="shared" si="1"/>
        <v>12.546324020363521</v>
      </c>
      <c r="M24" s="141">
        <f t="shared" si="1"/>
        <v>9.7989672273210608</v>
      </c>
      <c r="N24" s="141">
        <f t="shared" si="1"/>
        <v>10.521731747971907</v>
      </c>
      <c r="O24" s="90">
        <f t="shared" si="1"/>
        <v>9.9660458152099825</v>
      </c>
      <c r="P24" s="141" t="e">
        <f t="shared" si="1"/>
        <v>#DIV/0!</v>
      </c>
      <c r="Q24" s="91">
        <f t="shared" si="1"/>
        <v>9.7825080786519845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87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7" max="7" width="9.5" bestFit="1" customWidth="1"/>
    <col min="8" max="8" width="13" customWidth="1"/>
    <col min="9" max="9" width="10.5" customWidth="1"/>
    <col min="10" max="10" width="10.25" customWidth="1"/>
    <col min="11" max="12" width="13.75" customWidth="1"/>
    <col min="13" max="13" width="9.5" bestFit="1" customWidth="1"/>
    <col min="14" max="14" width="12.125" customWidth="1"/>
    <col min="15" max="15" width="11.5" hidden="1" customWidth="1"/>
    <col min="16" max="16" width="11.125" hidden="1" customWidth="1"/>
    <col min="17" max="17" width="11.375" customWidth="1"/>
  </cols>
  <sheetData>
    <row r="1" spans="1:17" ht="56.25" customHeight="1" thickBot="1">
      <c r="A1" s="219" t="s">
        <v>181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1"/>
      <c r="O1" s="221"/>
      <c r="P1" s="221"/>
      <c r="Q1" s="222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197</v>
      </c>
    </row>
    <row r="3" spans="1:17">
      <c r="A3" s="76" t="s">
        <v>108</v>
      </c>
      <c r="B3" s="73">
        <v>4.3516075370135336</v>
      </c>
      <c r="C3" s="87">
        <v>0.39013712489724534</v>
      </c>
      <c r="D3" s="87">
        <v>15.435128980488782</v>
      </c>
      <c r="E3" s="74">
        <v>8.3637232019338068</v>
      </c>
      <c r="F3" s="87">
        <v>9.1443259466222084</v>
      </c>
      <c r="G3" s="87">
        <v>22.664357882074032</v>
      </c>
      <c r="H3" s="87">
        <v>1.0039553689232423</v>
      </c>
      <c r="I3" s="74">
        <v>14.096958922048522</v>
      </c>
      <c r="J3" s="87">
        <v>12.879610039607373</v>
      </c>
      <c r="K3" s="87">
        <v>14.622230759410812</v>
      </c>
      <c r="L3" s="87">
        <v>12.354719397673925</v>
      </c>
      <c r="M3" s="87">
        <v>11.726427785446825</v>
      </c>
      <c r="N3" s="87">
        <v>15.747506919314539</v>
      </c>
      <c r="O3" s="74">
        <v>11.928833691032155</v>
      </c>
      <c r="P3" s="87"/>
      <c r="Q3" s="75">
        <v>11.68825070320608</v>
      </c>
    </row>
    <row r="4" spans="1:17">
      <c r="A4" s="76" t="s">
        <v>113</v>
      </c>
      <c r="B4" s="73">
        <v>3.0743159254202816</v>
      </c>
      <c r="C4" s="87">
        <v>0.3744617824250997</v>
      </c>
      <c r="D4" s="87">
        <v>11.053183536014682</v>
      </c>
      <c r="E4" s="74">
        <v>7.1283804016167105</v>
      </c>
      <c r="F4" s="87">
        <v>7.8533136628940499</v>
      </c>
      <c r="G4" s="87">
        <v>21.509708725777823</v>
      </c>
      <c r="H4" s="87">
        <v>-0.29964755197773479</v>
      </c>
      <c r="I4" s="74">
        <v>15.558869908351561</v>
      </c>
      <c r="J4" s="87">
        <v>6.8228615538702879</v>
      </c>
      <c r="K4" s="87">
        <v>11.924686315433883</v>
      </c>
      <c r="L4" s="87">
        <v>13.103847623142581</v>
      </c>
      <c r="M4" s="87">
        <v>12.121184660507437</v>
      </c>
      <c r="N4" s="87">
        <v>23.510584039392803</v>
      </c>
      <c r="O4" s="74">
        <v>12.964946401378729</v>
      </c>
      <c r="P4" s="87"/>
      <c r="Q4" s="75">
        <v>12.16759156402707</v>
      </c>
    </row>
    <row r="5" spans="1:17">
      <c r="A5" s="76" t="s">
        <v>114</v>
      </c>
      <c r="B5" s="73">
        <v>2.4952224906269236</v>
      </c>
      <c r="C5" s="87">
        <v>0.36872414995269331</v>
      </c>
      <c r="D5" s="87">
        <v>8.3283338323862637</v>
      </c>
      <c r="E5" s="74">
        <v>7.1484087115019923</v>
      </c>
      <c r="F5" s="87">
        <v>7.309467541167046</v>
      </c>
      <c r="G5" s="87">
        <v>21.979991941592601</v>
      </c>
      <c r="H5" s="87">
        <v>1.7353517128905174</v>
      </c>
      <c r="I5" s="74">
        <v>15.264652501372078</v>
      </c>
      <c r="J5" s="87">
        <v>6.0144519548795188</v>
      </c>
      <c r="K5" s="87">
        <v>10.848918065016589</v>
      </c>
      <c r="L5" s="87">
        <v>13.048179650507519</v>
      </c>
      <c r="M5" s="87">
        <v>11.961040049681307</v>
      </c>
      <c r="N5" s="87">
        <v>23.921700420736673</v>
      </c>
      <c r="O5" s="74">
        <v>12.531093828170365</v>
      </c>
      <c r="P5" s="87"/>
      <c r="Q5" s="75">
        <v>11.917197169622819</v>
      </c>
    </row>
    <row r="6" spans="1:17">
      <c r="A6" s="76" t="s">
        <v>115</v>
      </c>
      <c r="B6" s="73">
        <v>2.5357530747609704</v>
      </c>
      <c r="C6" s="87">
        <v>0.40211180510455807</v>
      </c>
      <c r="D6" s="87">
        <v>7.5774140032536588</v>
      </c>
      <c r="E6" s="74">
        <v>3.3312844191165416</v>
      </c>
      <c r="F6" s="87">
        <v>2.642775719446592</v>
      </c>
      <c r="G6" s="87">
        <v>22.951986751022723</v>
      </c>
      <c r="H6" s="87">
        <v>0.71322490429534735</v>
      </c>
      <c r="I6" s="74">
        <v>14.761725407884388</v>
      </c>
      <c r="J6" s="87">
        <v>3.9715013169881268</v>
      </c>
      <c r="K6" s="87">
        <v>10.543730116991016</v>
      </c>
      <c r="L6" s="87">
        <v>13.038375177289584</v>
      </c>
      <c r="M6" s="87">
        <v>12.21580881932843</v>
      </c>
      <c r="N6" s="87">
        <v>24.614985720589804</v>
      </c>
      <c r="O6" s="74">
        <v>11.347674690906906</v>
      </c>
      <c r="P6" s="87"/>
      <c r="Q6" s="75">
        <v>10.240086129543291</v>
      </c>
    </row>
    <row r="7" spans="1:17">
      <c r="A7" s="76" t="s">
        <v>116</v>
      </c>
      <c r="B7" s="73">
        <v>6.7625847087871183</v>
      </c>
      <c r="C7" s="87">
        <v>5.7290843768867044</v>
      </c>
      <c r="D7" s="87">
        <v>9.2772780084627726</v>
      </c>
      <c r="E7" s="74">
        <v>5.2284482456962262</v>
      </c>
      <c r="F7" s="87">
        <v>4.432769876741899</v>
      </c>
      <c r="G7" s="87">
        <v>9.683730658645981</v>
      </c>
      <c r="H7" s="87">
        <v>7.5234513077984051</v>
      </c>
      <c r="I7" s="74">
        <v>12.349702981741718</v>
      </c>
      <c r="J7" s="87">
        <v>6.8700500011016992</v>
      </c>
      <c r="K7" s="87">
        <v>10.402127782362578</v>
      </c>
      <c r="L7" s="87">
        <v>16.299019412555907</v>
      </c>
      <c r="M7" s="87">
        <v>15.61414579226145</v>
      </c>
      <c r="N7" s="87">
        <v>13.493371861909424</v>
      </c>
      <c r="O7" s="74">
        <v>11.526872909029725</v>
      </c>
      <c r="P7" s="87"/>
      <c r="Q7" s="75">
        <v>9.8115373824964838</v>
      </c>
    </row>
    <row r="8" spans="1:17">
      <c r="A8" s="76" t="s">
        <v>117</v>
      </c>
      <c r="B8" s="73">
        <v>6.7340617423556948</v>
      </c>
      <c r="C8" s="87">
        <v>5.7826405205897133</v>
      </c>
      <c r="D8" s="87">
        <v>9.2754206749137822</v>
      </c>
      <c r="E8" s="74">
        <v>7.9846419888952633</v>
      </c>
      <c r="F8" s="87">
        <v>7.2754524774989227</v>
      </c>
      <c r="G8" s="87">
        <v>9.9185891292464827</v>
      </c>
      <c r="H8" s="87">
        <v>10.563136495880212</v>
      </c>
      <c r="I8" s="74">
        <v>8.871323375004037</v>
      </c>
      <c r="J8" s="87">
        <v>9.6136206030592053</v>
      </c>
      <c r="K8" s="87">
        <v>5.7021120989175031</v>
      </c>
      <c r="L8" s="87">
        <v>16.320602985526829</v>
      </c>
      <c r="M8" s="87">
        <v>14.997899013066087</v>
      </c>
      <c r="N8" s="87">
        <v>5.7404854937750338</v>
      </c>
      <c r="O8" s="74">
        <v>9.9432308240833507</v>
      </c>
      <c r="P8" s="87"/>
      <c r="Q8" s="75">
        <v>8.4901018242498267</v>
      </c>
    </row>
    <row r="9" spans="1:17">
      <c r="A9" s="76" t="s">
        <v>118</v>
      </c>
      <c r="B9" s="73">
        <v>7.1024292534190749</v>
      </c>
      <c r="C9" s="87">
        <v>5.8174751023916684</v>
      </c>
      <c r="D9" s="87">
        <v>10.368151088234523</v>
      </c>
      <c r="E9" s="74">
        <v>6.3823105694294213</v>
      </c>
      <c r="F9" s="87">
        <v>5.3996482034078559</v>
      </c>
      <c r="G9" s="87">
        <v>8.5536163357440067</v>
      </c>
      <c r="H9" s="87">
        <v>10.297510275678375</v>
      </c>
      <c r="I9" s="74">
        <v>9.2650422435040838</v>
      </c>
      <c r="J9" s="87">
        <v>10.62919167929592</v>
      </c>
      <c r="K9" s="87">
        <v>6.0464077863247558</v>
      </c>
      <c r="L9" s="87">
        <v>14.096984360437057</v>
      </c>
      <c r="M9" s="87">
        <v>14.505843744102719</v>
      </c>
      <c r="N9" s="87">
        <v>6.9266595463327123</v>
      </c>
      <c r="O9" s="74">
        <v>9.8357017728628779</v>
      </c>
      <c r="P9" s="87"/>
      <c r="Q9" s="75">
        <v>8.259235557833831</v>
      </c>
    </row>
    <row r="10" spans="1:17">
      <c r="A10" s="76" t="s">
        <v>119</v>
      </c>
      <c r="B10" s="73">
        <v>7.1532383374300235</v>
      </c>
      <c r="C10" s="87">
        <v>5.7174891715949085</v>
      </c>
      <c r="D10" s="87">
        <v>10.319541912064356</v>
      </c>
      <c r="E10" s="74">
        <v>7.2993536508210433</v>
      </c>
      <c r="F10" s="87">
        <v>6.4030083542873779</v>
      </c>
      <c r="G10" s="87">
        <v>8.207766248958988</v>
      </c>
      <c r="H10" s="87">
        <v>11.316720907367992</v>
      </c>
      <c r="I10" s="74">
        <v>9.601533772087226</v>
      </c>
      <c r="J10" s="87">
        <v>11.876130413448278</v>
      </c>
      <c r="K10" s="87">
        <v>5.7706902989588871</v>
      </c>
      <c r="L10" s="87">
        <v>14.905881120400174</v>
      </c>
      <c r="M10" s="87">
        <v>14.26764935408778</v>
      </c>
      <c r="N10" s="87">
        <v>7.0119317090783175</v>
      </c>
      <c r="O10" s="74">
        <v>10.254934211490415</v>
      </c>
      <c r="P10" s="87"/>
      <c r="Q10" s="75">
        <v>8.7494595350760083</v>
      </c>
    </row>
    <row r="11" spans="1:17">
      <c r="A11" s="76" t="s">
        <v>120</v>
      </c>
      <c r="B11" s="73">
        <v>16.27045792681103</v>
      </c>
      <c r="C11" s="87">
        <v>20.118992652413219</v>
      </c>
      <c r="D11" s="87">
        <v>7.2103281953767073</v>
      </c>
      <c r="E11" s="74">
        <v>8.9950840619565167</v>
      </c>
      <c r="F11" s="87">
        <v>12.578947386767988</v>
      </c>
      <c r="G11" s="87">
        <v>-0.20348715814424867</v>
      </c>
      <c r="H11" s="87">
        <v>-4.4156419625029164</v>
      </c>
      <c r="I11" s="74">
        <v>10.690912469858571</v>
      </c>
      <c r="J11" s="87">
        <v>6.0488291745104092</v>
      </c>
      <c r="K11" s="87">
        <v>5.0415133450361083</v>
      </c>
      <c r="L11" s="87">
        <v>21.96374301735063</v>
      </c>
      <c r="M11" s="87">
        <v>9.9646838233688495</v>
      </c>
      <c r="N11" s="87">
        <v>11.510684550273306</v>
      </c>
      <c r="O11" s="74">
        <v>9.6505122979737319</v>
      </c>
      <c r="P11" s="87"/>
      <c r="Q11" s="75">
        <v>10.461547466808922</v>
      </c>
    </row>
    <row r="12" spans="1:17">
      <c r="A12" s="76" t="s">
        <v>121</v>
      </c>
      <c r="B12" s="73">
        <v>16.378862424115855</v>
      </c>
      <c r="C12" s="87">
        <v>20.153936060385632</v>
      </c>
      <c r="D12" s="87">
        <v>6.6174982141812579</v>
      </c>
      <c r="E12" s="74">
        <v>9.6274861614126923</v>
      </c>
      <c r="F12" s="87">
        <v>13.512194431632501</v>
      </c>
      <c r="G12" s="87">
        <v>-4.9807843824162049E-2</v>
      </c>
      <c r="H12" s="87">
        <v>-4.3175550786044923</v>
      </c>
      <c r="I12" s="74">
        <v>10.503101457988766</v>
      </c>
      <c r="J12" s="87">
        <v>4.0285507848745388</v>
      </c>
      <c r="K12" s="87">
        <v>8.9034676015491581</v>
      </c>
      <c r="L12" s="87">
        <v>18.723094171824144</v>
      </c>
      <c r="M12" s="87">
        <v>8.7882956899770566</v>
      </c>
      <c r="N12" s="87">
        <v>11.596816847776289</v>
      </c>
      <c r="O12" s="74">
        <v>9.4952935058532759</v>
      </c>
      <c r="P12" s="87"/>
      <c r="Q12" s="75">
        <v>10.542240752364252</v>
      </c>
    </row>
    <row r="13" spans="1:17">
      <c r="A13" s="76" t="s">
        <v>122</v>
      </c>
      <c r="B13" s="73">
        <v>15.427196130302463</v>
      </c>
      <c r="C13" s="87">
        <v>20.091014337760569</v>
      </c>
      <c r="D13" s="87">
        <v>4.062788598404647</v>
      </c>
      <c r="E13" s="74">
        <v>8.9326323676660664</v>
      </c>
      <c r="F13" s="87">
        <v>12.506910983993111</v>
      </c>
      <c r="G13" s="87">
        <v>1.0388576705464567</v>
      </c>
      <c r="H13" s="87">
        <v>-4.5920062483510309</v>
      </c>
      <c r="I13" s="74">
        <v>10.614807182856769</v>
      </c>
      <c r="J13" s="87">
        <v>8.9039839200362696</v>
      </c>
      <c r="K13" s="87">
        <v>7.4258069964147522</v>
      </c>
      <c r="L13" s="87">
        <v>20.589650692071697</v>
      </c>
      <c r="M13" s="87">
        <v>9.7815260408961109</v>
      </c>
      <c r="N13" s="87">
        <v>9.4285190198666946</v>
      </c>
      <c r="O13" s="74">
        <v>9.274915736967877</v>
      </c>
      <c r="P13" s="87"/>
      <c r="Q13" s="75">
        <v>10.34636337290528</v>
      </c>
    </row>
    <row r="14" spans="1:17">
      <c r="A14" s="76" t="s">
        <v>123</v>
      </c>
      <c r="B14" s="73">
        <v>15.441963798362135</v>
      </c>
      <c r="C14" s="87">
        <v>20.074094161860611</v>
      </c>
      <c r="D14" s="87">
        <v>5.6527200571007539</v>
      </c>
      <c r="E14" s="74">
        <v>10.370225237107121</v>
      </c>
      <c r="F14" s="87">
        <v>14.345184975750325</v>
      </c>
      <c r="G14" s="87">
        <v>3.3911881013445502</v>
      </c>
      <c r="H14" s="87">
        <v>-5.5825464228786865</v>
      </c>
      <c r="I14" s="74">
        <v>10.644773512177585</v>
      </c>
      <c r="J14" s="87">
        <v>15.154721715242903</v>
      </c>
      <c r="K14" s="87">
        <v>7.1017137246776478</v>
      </c>
      <c r="L14" s="87">
        <v>14.939562105360626</v>
      </c>
      <c r="M14" s="87">
        <v>9.6133351572897947</v>
      </c>
      <c r="N14" s="87">
        <v>8.6087698019288705</v>
      </c>
      <c r="O14" s="74">
        <v>9.7547896698800738</v>
      </c>
      <c r="P14" s="87"/>
      <c r="Q14" s="75">
        <v>10.77786963709883</v>
      </c>
    </row>
    <row r="15" spans="1:17">
      <c r="A15" s="76" t="s">
        <v>124</v>
      </c>
      <c r="B15" s="73">
        <v>-0.4401868746548106</v>
      </c>
      <c r="C15" s="87">
        <v>-0.83751660868007505</v>
      </c>
      <c r="D15" s="87">
        <v>0.60782240769643636</v>
      </c>
      <c r="E15" s="74">
        <v>6.4083954455147234</v>
      </c>
      <c r="F15" s="87">
        <v>6.690369253998127</v>
      </c>
      <c r="G15" s="87">
        <v>20.655444550959462</v>
      </c>
      <c r="H15" s="87">
        <v>-0.18489191324509655</v>
      </c>
      <c r="I15" s="74">
        <v>7.8393201437479885</v>
      </c>
      <c r="J15" s="87">
        <v>14.291565420901092</v>
      </c>
      <c r="K15" s="87">
        <v>2.9753336713099166</v>
      </c>
      <c r="L15" s="87">
        <v>15.268404216556627</v>
      </c>
      <c r="M15" s="87">
        <v>12.27226942086625</v>
      </c>
      <c r="N15" s="87">
        <v>3.0511822585874544</v>
      </c>
      <c r="O15" s="74">
        <v>8.4672097140118208</v>
      </c>
      <c r="P15" s="87"/>
      <c r="Q15" s="75">
        <v>6.9700751821251377</v>
      </c>
    </row>
    <row r="16" spans="1:17">
      <c r="A16" s="76" t="s">
        <v>125</v>
      </c>
      <c r="B16" s="73">
        <v>0.31592610197594168</v>
      </c>
      <c r="C16" s="87">
        <v>-1.740243080947466</v>
      </c>
      <c r="D16" s="87">
        <v>6.3076728701442111</v>
      </c>
      <c r="E16" s="74">
        <v>5.0056455366804267</v>
      </c>
      <c r="F16" s="87">
        <v>6.260299397628331</v>
      </c>
      <c r="G16" s="87">
        <v>11.681600896103934</v>
      </c>
      <c r="H16" s="87">
        <v>-4.2271828331520034</v>
      </c>
      <c r="I16" s="74">
        <v>9.0884206865634276</v>
      </c>
      <c r="J16" s="87">
        <v>24.926557450847493</v>
      </c>
      <c r="K16" s="87">
        <v>2.1671501541714657</v>
      </c>
      <c r="L16" s="87">
        <v>13.107771451738099</v>
      </c>
      <c r="M16" s="87">
        <v>11.994709727682595</v>
      </c>
      <c r="N16" s="87">
        <v>2.9897442184938465</v>
      </c>
      <c r="O16" s="74">
        <v>9.3322384053975771</v>
      </c>
      <c r="P16" s="87"/>
      <c r="Q16" s="75">
        <v>7.3886790198372072</v>
      </c>
    </row>
    <row r="17" spans="1:17">
      <c r="A17" s="76" t="s">
        <v>126</v>
      </c>
      <c r="B17" s="73">
        <v>-1.2284541488598273</v>
      </c>
      <c r="C17" s="87">
        <v>-4.8092211605707416</v>
      </c>
      <c r="D17" s="87">
        <v>8.8407768243419849</v>
      </c>
      <c r="E17" s="74">
        <v>4.0102175999227176</v>
      </c>
      <c r="F17" s="87">
        <v>5.3495517141381388</v>
      </c>
      <c r="G17" s="87">
        <v>9.3079337050565734</v>
      </c>
      <c r="H17" s="87">
        <v>-5.3516442244144455</v>
      </c>
      <c r="I17" s="74">
        <v>8.3473079254308598</v>
      </c>
      <c r="J17" s="87">
        <v>19.417523024624696</v>
      </c>
      <c r="K17" s="87">
        <v>3.5078204352740809</v>
      </c>
      <c r="L17" s="87">
        <v>12.192417323419855</v>
      </c>
      <c r="M17" s="87">
        <v>11.90235370520149</v>
      </c>
      <c r="N17" s="87">
        <v>2.7863691686420577</v>
      </c>
      <c r="O17" s="74">
        <v>8.5673157279297101</v>
      </c>
      <c r="P17" s="87"/>
      <c r="Q17" s="75">
        <v>6.5323981779799629</v>
      </c>
    </row>
    <row r="18" spans="1:17">
      <c r="A18" s="76" t="s">
        <v>127</v>
      </c>
      <c r="B18" s="73">
        <v>-2.9843572552062017</v>
      </c>
      <c r="C18" s="87">
        <v>-5.6107874278683498</v>
      </c>
      <c r="D18" s="87">
        <v>3.3238051254187244</v>
      </c>
      <c r="E18" s="74">
        <v>5.2297004231080528</v>
      </c>
      <c r="F18" s="87">
        <v>5.8017872578079253</v>
      </c>
      <c r="G18" s="87">
        <v>21.549170280184885</v>
      </c>
      <c r="H18" s="87">
        <v>-4.3586941897812812</v>
      </c>
      <c r="I18" s="74">
        <v>7.5371937914850626</v>
      </c>
      <c r="J18" s="87">
        <v>14.128422021289619</v>
      </c>
      <c r="K18" s="87">
        <v>3.1009997438574506</v>
      </c>
      <c r="L18" s="87">
        <v>12.54165899536719</v>
      </c>
      <c r="M18" s="87">
        <v>11.650486952876323</v>
      </c>
      <c r="N18" s="87">
        <v>2.6524041526885291</v>
      </c>
      <c r="O18" s="74">
        <v>7.918013697467825</v>
      </c>
      <c r="P18" s="87"/>
      <c r="Q18" s="75">
        <v>6.3071707937419177</v>
      </c>
    </row>
    <row r="19" spans="1:17">
      <c r="A19" s="76" t="s">
        <v>156</v>
      </c>
      <c r="B19" s="73">
        <v>5.7335795127627236</v>
      </c>
      <c r="C19" s="87">
        <v>3.4422255411351417</v>
      </c>
      <c r="D19" s="87">
        <v>11.690501231982889</v>
      </c>
      <c r="E19" s="74">
        <v>7.9370341600689089</v>
      </c>
      <c r="F19" s="87">
        <v>9.3079055155934896</v>
      </c>
      <c r="G19" s="87">
        <v>6.8478935578548397</v>
      </c>
      <c r="H19" s="87">
        <v>0.43970103808752931</v>
      </c>
      <c r="I19" s="74">
        <v>9.7283805569756332</v>
      </c>
      <c r="J19" s="87">
        <v>16.246207823255034</v>
      </c>
      <c r="K19" s="87">
        <v>6.2380936942337177</v>
      </c>
      <c r="L19" s="87">
        <v>7.9299229262995183</v>
      </c>
      <c r="M19" s="87">
        <v>14.688261344026177</v>
      </c>
      <c r="N19" s="87">
        <v>7.2564060778055275</v>
      </c>
      <c r="O19" s="74">
        <v>9.3877890857662347</v>
      </c>
      <c r="P19" s="87"/>
      <c r="Q19" s="75">
        <v>8.9981896257262655</v>
      </c>
    </row>
    <row r="20" spans="1:17">
      <c r="A20" s="76" t="s">
        <v>157</v>
      </c>
      <c r="B20" s="73">
        <v>6.2176733978601089</v>
      </c>
      <c r="C20" s="87">
        <v>5.4472421262096713</v>
      </c>
      <c r="D20" s="87">
        <v>8.2927760285434804</v>
      </c>
      <c r="E20" s="74">
        <v>9.2325562680809306</v>
      </c>
      <c r="F20" s="87">
        <v>10.827105484792735</v>
      </c>
      <c r="G20" s="87">
        <v>7.8550962380639149</v>
      </c>
      <c r="H20" s="87">
        <v>0.40541597376048527</v>
      </c>
      <c r="I20" s="74">
        <v>9.6039572156649928</v>
      </c>
      <c r="J20" s="87">
        <v>14.577446683289141</v>
      </c>
      <c r="K20" s="87">
        <v>6.7655649032944618</v>
      </c>
      <c r="L20" s="87">
        <v>8.6844553102083424</v>
      </c>
      <c r="M20" s="87">
        <v>16.818733332949247</v>
      </c>
      <c r="N20" s="87">
        <v>6.3458150491238836</v>
      </c>
      <c r="O20" s="74">
        <v>9.4007786313561006</v>
      </c>
      <c r="P20" s="87"/>
      <c r="Q20" s="75">
        <v>9.3231644662455881</v>
      </c>
    </row>
    <row r="21" spans="1:17">
      <c r="A21" s="76" t="s">
        <v>158</v>
      </c>
      <c r="B21" s="73">
        <v>6.6132988211163148</v>
      </c>
      <c r="C21" s="87">
        <v>6.6984531655653479</v>
      </c>
      <c r="D21" s="87">
        <v>6.4038729664425365</v>
      </c>
      <c r="E21" s="74">
        <v>10.005881156918671</v>
      </c>
      <c r="F21" s="87">
        <v>11.059294857902916</v>
      </c>
      <c r="G21" s="87">
        <v>10.746891290121088</v>
      </c>
      <c r="H21" s="87">
        <v>3.3005343960600517</v>
      </c>
      <c r="I21" s="74">
        <v>9.4591409083589983</v>
      </c>
      <c r="J21" s="87">
        <v>12.31136397700122</v>
      </c>
      <c r="K21" s="87">
        <v>6.0806702893416524</v>
      </c>
      <c r="L21" s="87">
        <v>9.9992679688572412</v>
      </c>
      <c r="M21" s="87">
        <v>14.914538410803601</v>
      </c>
      <c r="N21" s="87">
        <v>7.3257193909622931</v>
      </c>
      <c r="O21" s="74">
        <v>9.4632575966921308</v>
      </c>
      <c r="P21" s="87"/>
      <c r="Q21" s="75">
        <v>9.4795745449735414</v>
      </c>
    </row>
    <row r="22" spans="1:17">
      <c r="A22" s="76" t="s">
        <v>159</v>
      </c>
      <c r="B22" s="73">
        <v>7.5299859006212184</v>
      </c>
      <c r="C22" s="87">
        <v>6.6000795758591426</v>
      </c>
      <c r="D22" s="87">
        <v>9.5703053907034583</v>
      </c>
      <c r="E22" s="74">
        <v>8.2831398965508178</v>
      </c>
      <c r="F22" s="87">
        <v>9.5986621880424394</v>
      </c>
      <c r="G22" s="87">
        <v>2.5768025333278457</v>
      </c>
      <c r="H22" s="87">
        <v>2.9387570974483488</v>
      </c>
      <c r="I22" s="74">
        <v>9.4322075995142427</v>
      </c>
      <c r="J22" s="87">
        <v>11.079376455156797</v>
      </c>
      <c r="K22" s="87">
        <v>5.7776858113507865</v>
      </c>
      <c r="L22" s="87">
        <v>11.637565646854917</v>
      </c>
      <c r="M22" s="87">
        <v>13.873381630547824</v>
      </c>
      <c r="N22" s="87">
        <v>7.5848788550897108</v>
      </c>
      <c r="O22" s="74">
        <v>9.2294887836838448</v>
      </c>
      <c r="P22" s="87"/>
      <c r="Q22" s="75">
        <v>8.9907584067748392</v>
      </c>
    </row>
    <row r="23" spans="1:17">
      <c r="A23" s="76" t="s">
        <v>128</v>
      </c>
      <c r="B23" s="73">
        <v>11.228570353993883</v>
      </c>
      <c r="C23" s="87">
        <v>11.571728802868375</v>
      </c>
      <c r="D23" s="87">
        <v>10.40233072714237</v>
      </c>
      <c r="E23" s="74">
        <v>9.5134571534762582</v>
      </c>
      <c r="F23" s="87">
        <v>7.8315807408054745</v>
      </c>
      <c r="G23" s="87">
        <v>5.6902550080568801</v>
      </c>
      <c r="H23" s="87">
        <v>21.894485296884973</v>
      </c>
      <c r="I23" s="74">
        <v>9.9382903421181936</v>
      </c>
      <c r="J23" s="87">
        <v>11.32990183637752</v>
      </c>
      <c r="K23" s="87">
        <v>7.6916580770484257</v>
      </c>
      <c r="L23" s="87">
        <v>9.5548890749656152</v>
      </c>
      <c r="M23" s="87">
        <v>13.915703243642255</v>
      </c>
      <c r="N23" s="87">
        <v>8.9264648557489483</v>
      </c>
      <c r="O23" s="74">
        <v>8.5726528654261518</v>
      </c>
      <c r="P23" s="87"/>
      <c r="Q23" s="75">
        <v>9.8757173222180175</v>
      </c>
    </row>
    <row r="24" spans="1:17">
      <c r="A24" s="76" t="s">
        <v>129</v>
      </c>
      <c r="B24" s="73">
        <v>10.271982146621342</v>
      </c>
      <c r="C24" s="87">
        <v>10.090790173702349</v>
      </c>
      <c r="D24" s="87">
        <v>10.747186457027949</v>
      </c>
      <c r="E24" s="74">
        <v>8.177330649686624</v>
      </c>
      <c r="F24" s="87">
        <v>6.4390738579173945</v>
      </c>
      <c r="G24" s="87">
        <v>3.8866121038896297</v>
      </c>
      <c r="H24" s="87">
        <v>21.578497951914883</v>
      </c>
      <c r="I24" s="74">
        <v>8.1384748343513955</v>
      </c>
      <c r="J24" s="87">
        <v>6.0464863883838111</v>
      </c>
      <c r="K24" s="87">
        <v>6.2807386836632437</v>
      </c>
      <c r="L24" s="87">
        <v>10.175835303634068</v>
      </c>
      <c r="M24" s="87">
        <v>10.464055814403018</v>
      </c>
      <c r="N24" s="87">
        <v>8.3330422417093857</v>
      </c>
      <c r="O24" s="74">
        <v>7.1163999625204903</v>
      </c>
      <c r="P24" s="87"/>
      <c r="Q24" s="75">
        <v>8.2551572004091778</v>
      </c>
    </row>
    <row r="25" spans="1:17">
      <c r="A25" s="76" t="s">
        <v>130</v>
      </c>
      <c r="B25" s="73">
        <v>9.7300194648117575</v>
      </c>
      <c r="C25" s="87">
        <v>8.765758626018636</v>
      </c>
      <c r="D25" s="87">
        <v>12.10805698857089</v>
      </c>
      <c r="E25" s="74">
        <v>7.6201117103824476</v>
      </c>
      <c r="F25" s="87">
        <v>5.9006874695967229</v>
      </c>
      <c r="G25" s="87">
        <v>2.070041287195616</v>
      </c>
      <c r="H25" s="87">
        <v>21.503118640798082</v>
      </c>
      <c r="I25" s="74">
        <v>7.9976985848049287</v>
      </c>
      <c r="J25" s="87">
        <v>5.5142038517502154</v>
      </c>
      <c r="K25" s="87">
        <v>5.608844799719785</v>
      </c>
      <c r="L25" s="87">
        <v>13.840529863032558</v>
      </c>
      <c r="M25" s="87">
        <v>8.1605105466522421</v>
      </c>
      <c r="N25" s="87">
        <v>7.7084580531890587</v>
      </c>
      <c r="O25" s="74">
        <v>7.0586023617574556</v>
      </c>
      <c r="P25" s="87"/>
      <c r="Q25" s="75">
        <v>7.9693293660047031</v>
      </c>
    </row>
    <row r="26" spans="1:17">
      <c r="A26" s="76" t="s">
        <v>131</v>
      </c>
      <c r="B26" s="73">
        <v>10.069556686849438</v>
      </c>
      <c r="C26" s="87">
        <v>8.5221083254712386</v>
      </c>
      <c r="D26" s="87">
        <v>13.372794176242991</v>
      </c>
      <c r="E26" s="74">
        <v>8.0655503346666926</v>
      </c>
      <c r="F26" s="87">
        <v>6.5017417207592754</v>
      </c>
      <c r="G26" s="87">
        <v>0.98732085410065884</v>
      </c>
      <c r="H26" s="87">
        <v>21.915666412304962</v>
      </c>
      <c r="I26" s="74">
        <v>7.7252163272523378</v>
      </c>
      <c r="J26" s="87">
        <v>4.526179098475529</v>
      </c>
      <c r="K26" s="87">
        <v>7.3233115886309026</v>
      </c>
      <c r="L26" s="87">
        <v>12.580101672391294</v>
      </c>
      <c r="M26" s="87">
        <v>6.9351794326231859</v>
      </c>
      <c r="N26" s="87">
        <v>7.9724105166135439</v>
      </c>
      <c r="O26" s="74">
        <v>6.9055107469827846</v>
      </c>
      <c r="P26" s="87"/>
      <c r="Q26" s="75">
        <v>7.9315627556332897</v>
      </c>
    </row>
    <row r="27" spans="1:17">
      <c r="A27" s="76" t="s">
        <v>132</v>
      </c>
      <c r="B27" s="73">
        <v>6.3423775799744977</v>
      </c>
      <c r="C27" s="87">
        <v>5.1634593707991119</v>
      </c>
      <c r="D27" s="87">
        <v>9.2109836977953474</v>
      </c>
      <c r="E27" s="74">
        <v>6.2116630890064801</v>
      </c>
      <c r="F27" s="87">
        <v>10.38680734696505</v>
      </c>
      <c r="G27" s="87">
        <v>17.021281371850126</v>
      </c>
      <c r="H27" s="87">
        <v>-21.423642854458013</v>
      </c>
      <c r="I27" s="74">
        <v>8.5338769349353853</v>
      </c>
      <c r="J27" s="87">
        <v>4.9536125234062185</v>
      </c>
      <c r="K27" s="87">
        <v>2.3876169743029325</v>
      </c>
      <c r="L27" s="87">
        <v>15.848967899023167</v>
      </c>
      <c r="M27" s="87">
        <v>13.083377715083408</v>
      </c>
      <c r="N27" s="87">
        <v>8.0771384257195376</v>
      </c>
      <c r="O27" s="74">
        <v>9.548067399261134</v>
      </c>
      <c r="P27" s="87"/>
      <c r="Q27" s="75">
        <v>7.7467824918626</v>
      </c>
    </row>
    <row r="28" spans="1:17">
      <c r="A28" s="76" t="s">
        <v>133</v>
      </c>
      <c r="B28" s="73">
        <v>12.843307277255663</v>
      </c>
      <c r="C28" s="87">
        <v>14.288756733139271</v>
      </c>
      <c r="D28" s="87">
        <v>9.0748585167191287</v>
      </c>
      <c r="E28" s="74">
        <v>9.1169971877627649</v>
      </c>
      <c r="F28" s="87">
        <v>13.111971590304385</v>
      </c>
      <c r="G28" s="87">
        <v>24.029278098463489</v>
      </c>
      <c r="H28" s="87">
        <v>-19.805071350964369</v>
      </c>
      <c r="I28" s="74">
        <v>10.260414937973922</v>
      </c>
      <c r="J28" s="87">
        <v>6.7995475150522715</v>
      </c>
      <c r="K28" s="87">
        <v>3.7307202260418824</v>
      </c>
      <c r="L28" s="87">
        <v>18.782525686194258</v>
      </c>
      <c r="M28" s="87">
        <v>14.310737018342994</v>
      </c>
      <c r="N28" s="87">
        <v>9.524505119029774</v>
      </c>
      <c r="O28" s="74">
        <v>11.667560299501844</v>
      </c>
      <c r="P28" s="87"/>
      <c r="Q28" s="75">
        <v>10.055994809178467</v>
      </c>
    </row>
    <row r="29" spans="1:17">
      <c r="A29" s="76" t="s">
        <v>134</v>
      </c>
      <c r="B29" s="73">
        <v>16.862705303921199</v>
      </c>
      <c r="C29" s="87">
        <v>19.248993925968307</v>
      </c>
      <c r="D29" s="87">
        <v>11.153147000087205</v>
      </c>
      <c r="E29" s="74">
        <v>9.3114849266248392</v>
      </c>
      <c r="F29" s="87">
        <v>13.42586261428248</v>
      </c>
      <c r="G29" s="87">
        <v>19.809684251514284</v>
      </c>
      <c r="H29" s="87">
        <v>-18.298209350321763</v>
      </c>
      <c r="I29" s="74">
        <v>11.635756209620155</v>
      </c>
      <c r="J29" s="87">
        <v>8.8533608672500126</v>
      </c>
      <c r="K29" s="87">
        <v>4.6399778184299594</v>
      </c>
      <c r="L29" s="87">
        <v>14.963260883983711</v>
      </c>
      <c r="M29" s="87">
        <v>14.060607484923063</v>
      </c>
      <c r="N29" s="87">
        <v>13.526201146830655</v>
      </c>
      <c r="O29" s="74">
        <v>12.851056240799544</v>
      </c>
      <c r="P29" s="87"/>
      <c r="Q29" s="75">
        <v>11.206472012346328</v>
      </c>
    </row>
    <row r="30" spans="1:17">
      <c r="A30" s="76" t="s">
        <v>135</v>
      </c>
      <c r="B30" s="73">
        <v>14.660149611481394</v>
      </c>
      <c r="C30" s="87">
        <v>16.8144993305621</v>
      </c>
      <c r="D30" s="87">
        <v>10.258158007168024</v>
      </c>
      <c r="E30" s="74">
        <v>8.6622901735229263</v>
      </c>
      <c r="F30" s="87">
        <v>12.038314413069596</v>
      </c>
      <c r="G30" s="87">
        <v>22.316471000871072</v>
      </c>
      <c r="H30" s="87">
        <v>-16.44933088427301</v>
      </c>
      <c r="I30" s="74">
        <v>9.9716907319470103</v>
      </c>
      <c r="J30" s="87">
        <v>11.324803604744336</v>
      </c>
      <c r="K30" s="87">
        <v>6.2003750609278869</v>
      </c>
      <c r="L30" s="87">
        <v>13.28027281584882</v>
      </c>
      <c r="M30" s="87">
        <v>15.228060868188908</v>
      </c>
      <c r="N30" s="87">
        <v>7.3618403814785394</v>
      </c>
      <c r="O30" s="74">
        <v>11.237712514781142</v>
      </c>
      <c r="P30" s="87"/>
      <c r="Q30" s="75">
        <v>9.7710035798671395</v>
      </c>
    </row>
    <row r="31" spans="1:17">
      <c r="A31" s="76" t="s">
        <v>136</v>
      </c>
      <c r="B31" s="73">
        <v>21.839907118524213</v>
      </c>
      <c r="C31" s="87">
        <v>26.558335516165066</v>
      </c>
      <c r="D31" s="87">
        <v>10.784285702631491</v>
      </c>
      <c r="E31" s="74">
        <v>8.231027917313277</v>
      </c>
      <c r="F31" s="87">
        <v>7.9348636814445817</v>
      </c>
      <c r="G31" s="87">
        <v>10.454173679989504</v>
      </c>
      <c r="H31" s="87">
        <v>9.2471119879834038</v>
      </c>
      <c r="I31" s="74">
        <v>11.011733674419645</v>
      </c>
      <c r="J31" s="87">
        <v>10.845766616383928</v>
      </c>
      <c r="K31" s="87">
        <v>11.728076955315878</v>
      </c>
      <c r="L31" s="87">
        <v>13.530197311254128</v>
      </c>
      <c r="M31" s="87">
        <v>9.5595671889552847</v>
      </c>
      <c r="N31" s="87">
        <v>10.25098321301239</v>
      </c>
      <c r="O31" s="74">
        <v>9.8711148445937784</v>
      </c>
      <c r="P31" s="87"/>
      <c r="Q31" s="75">
        <v>10.730962224922989</v>
      </c>
    </row>
    <row r="32" spans="1:17">
      <c r="A32" s="76" t="s">
        <v>137</v>
      </c>
      <c r="B32" s="73">
        <v>16.48676123342597</v>
      </c>
      <c r="C32" s="87">
        <v>20.336489837836087</v>
      </c>
      <c r="D32" s="87">
        <v>5.9703231649194226</v>
      </c>
      <c r="E32" s="74">
        <v>5.9401854169729535</v>
      </c>
      <c r="F32" s="87">
        <v>5.1817777159006848</v>
      </c>
      <c r="G32" s="87">
        <v>7.2334450548976399</v>
      </c>
      <c r="H32" s="87">
        <v>11.244343504049596</v>
      </c>
      <c r="I32" s="74">
        <v>11.536256222868142</v>
      </c>
      <c r="J32" s="87">
        <v>11.721638778124365</v>
      </c>
      <c r="K32" s="87">
        <v>12.727570738552668</v>
      </c>
      <c r="L32" s="87">
        <v>11.903996882584815</v>
      </c>
      <c r="M32" s="87">
        <v>10.529950664682447</v>
      </c>
      <c r="N32" s="87">
        <v>11.188084420806408</v>
      </c>
      <c r="O32" s="74">
        <v>9.2593091483159746</v>
      </c>
      <c r="P32" s="87"/>
      <c r="Q32" s="75">
        <v>10.169359075421072</v>
      </c>
    </row>
    <row r="33" spans="1:17">
      <c r="A33" s="76" t="s">
        <v>138</v>
      </c>
      <c r="B33" s="73">
        <v>14.611268482361067</v>
      </c>
      <c r="C33" s="87">
        <v>18.658218770942408</v>
      </c>
      <c r="D33" s="87">
        <v>4.2230668170843613</v>
      </c>
      <c r="E33" s="74">
        <v>4.828786057639733</v>
      </c>
      <c r="F33" s="87">
        <v>3.8141489272265683</v>
      </c>
      <c r="G33" s="87">
        <v>6.0343418621181577</v>
      </c>
      <c r="H33" s="87">
        <v>12.08347191975608</v>
      </c>
      <c r="I33" s="74">
        <v>10.805295787253568</v>
      </c>
      <c r="J33" s="87">
        <v>12.016658366274061</v>
      </c>
      <c r="K33" s="87">
        <v>11.624022346947559</v>
      </c>
      <c r="L33" s="87">
        <v>15.562950489539155</v>
      </c>
      <c r="M33" s="87">
        <v>10.784189556329988</v>
      </c>
      <c r="N33" s="87">
        <v>7.6518399273131799</v>
      </c>
      <c r="O33" s="74">
        <v>8.4937930232193999</v>
      </c>
      <c r="P33" s="87"/>
      <c r="Q33" s="75">
        <v>9.2708688320020638</v>
      </c>
    </row>
    <row r="34" spans="1:17">
      <c r="A34" s="76" t="s">
        <v>139</v>
      </c>
      <c r="B34" s="73">
        <v>14.498945251269934</v>
      </c>
      <c r="C34" s="87">
        <v>19.901925232946617</v>
      </c>
      <c r="D34" s="87">
        <v>2.8025406467593719</v>
      </c>
      <c r="E34" s="74">
        <v>5.5614442617767263</v>
      </c>
      <c r="F34" s="87">
        <v>4.7231564580182486</v>
      </c>
      <c r="G34" s="87">
        <v>7.4963985253210863</v>
      </c>
      <c r="H34" s="87">
        <v>10.899449728888992</v>
      </c>
      <c r="I34" s="74">
        <v>13.30107654454398</v>
      </c>
      <c r="J34" s="87">
        <v>12.083052408538899</v>
      </c>
      <c r="K34" s="87">
        <v>11.482862436853294</v>
      </c>
      <c r="L34" s="87">
        <v>17.353539998913664</v>
      </c>
      <c r="M34" s="87">
        <v>13.38486740704041</v>
      </c>
      <c r="N34" s="87">
        <v>12.781617975348919</v>
      </c>
      <c r="O34" s="74">
        <v>10.272287847152704</v>
      </c>
      <c r="P34" s="87"/>
      <c r="Q34" s="75">
        <v>10.978197530775729</v>
      </c>
    </row>
    <row r="35" spans="1:17">
      <c r="A35" s="76" t="s">
        <v>140</v>
      </c>
      <c r="B35" s="73">
        <v>1.0675008916597242</v>
      </c>
      <c r="C35" s="87">
        <v>-0.69688667868370835</v>
      </c>
      <c r="D35" s="87">
        <v>5.7902227804338002</v>
      </c>
      <c r="E35" s="74">
        <v>6.4232749740124815</v>
      </c>
      <c r="F35" s="87">
        <v>6.1711085308612104</v>
      </c>
      <c r="G35" s="87">
        <v>1.4765749672260899</v>
      </c>
      <c r="H35" s="87">
        <v>11.330858114569134</v>
      </c>
      <c r="I35" s="74">
        <v>11.363167576918878</v>
      </c>
      <c r="J35" s="87">
        <v>9.7702043073945859</v>
      </c>
      <c r="K35" s="87">
        <v>3.579783678264628</v>
      </c>
      <c r="L35" s="87">
        <v>16.621517052288443</v>
      </c>
      <c r="M35" s="87">
        <v>12.222693840969791</v>
      </c>
      <c r="N35" s="87">
        <v>12.30235222271587</v>
      </c>
      <c r="O35" s="74">
        <v>9.979327679938029</v>
      </c>
      <c r="P35" s="87"/>
      <c r="Q35" s="75">
        <v>9.4232467055696816</v>
      </c>
    </row>
    <row r="36" spans="1:17">
      <c r="A36" s="76" t="s">
        <v>141</v>
      </c>
      <c r="B36" s="73">
        <v>-0.38796954063228989</v>
      </c>
      <c r="C36" s="87">
        <v>-4.1126391472055843</v>
      </c>
      <c r="D36" s="87">
        <v>11.166217405574553</v>
      </c>
      <c r="E36" s="74">
        <v>8.0988134306122657</v>
      </c>
      <c r="F36" s="87">
        <v>7.5588273741563166</v>
      </c>
      <c r="G36" s="87">
        <v>6.7422256065953592</v>
      </c>
      <c r="H36" s="87">
        <v>13.041227606690642</v>
      </c>
      <c r="I36" s="74">
        <v>9.5042717431636348</v>
      </c>
      <c r="J36" s="87">
        <v>11.778924278862551</v>
      </c>
      <c r="K36" s="87">
        <v>2.8486771876491255</v>
      </c>
      <c r="L36" s="87">
        <v>14.827113511549985</v>
      </c>
      <c r="M36" s="87">
        <v>7.8137492341711443</v>
      </c>
      <c r="N36" s="87">
        <v>8.9780476522368389</v>
      </c>
      <c r="O36" s="74">
        <v>9.2476156660847622</v>
      </c>
      <c r="P36" s="87"/>
      <c r="Q36" s="75">
        <v>8.573273835793211</v>
      </c>
    </row>
    <row r="37" spans="1:17">
      <c r="A37" s="76" t="s">
        <v>142</v>
      </c>
      <c r="B37" s="73">
        <v>-0.90304273536229662</v>
      </c>
      <c r="C37" s="87">
        <v>-4.0420051161066191</v>
      </c>
      <c r="D37" s="87">
        <v>8.2704049683183474</v>
      </c>
      <c r="E37" s="74">
        <v>7.9371176597721149</v>
      </c>
      <c r="F37" s="87">
        <v>7.4941703406837341</v>
      </c>
      <c r="G37" s="87">
        <v>4.2122612929163648</v>
      </c>
      <c r="H37" s="87">
        <v>13.281628947802002</v>
      </c>
      <c r="I37" s="74">
        <v>9.8096391306724637</v>
      </c>
      <c r="J37" s="87">
        <v>11.460209947691864</v>
      </c>
      <c r="K37" s="87">
        <v>12.34535497350338</v>
      </c>
      <c r="L37" s="87">
        <v>16.379255927875612</v>
      </c>
      <c r="M37" s="87">
        <v>6.9715772419340958</v>
      </c>
      <c r="N37" s="87">
        <v>5.692090068333016</v>
      </c>
      <c r="O37" s="74">
        <v>8.9604932874742502</v>
      </c>
      <c r="P37" s="87"/>
      <c r="Q37" s="75">
        <v>8.7137319173979719</v>
      </c>
    </row>
    <row r="38" spans="1:17">
      <c r="A38" s="76" t="s">
        <v>143</v>
      </c>
      <c r="B38" s="73">
        <v>-0.77652225987727319</v>
      </c>
      <c r="C38" s="87">
        <v>-4.4974280755341596</v>
      </c>
      <c r="D38" s="87">
        <v>8.6183312011328272</v>
      </c>
      <c r="E38" s="74">
        <v>7.6748408769215679</v>
      </c>
      <c r="F38" s="87">
        <v>6.9425427772150705</v>
      </c>
      <c r="G38" s="87">
        <v>7.5840640264064287</v>
      </c>
      <c r="H38" s="87">
        <v>13.088428104591801</v>
      </c>
      <c r="I38" s="74">
        <v>13.944417024208033</v>
      </c>
      <c r="J38" s="87">
        <v>15.155255670388513</v>
      </c>
      <c r="K38" s="87">
        <v>20.511451289849884</v>
      </c>
      <c r="L38" s="87">
        <v>17.071906552563519</v>
      </c>
      <c r="M38" s="87">
        <v>8.235841251771717</v>
      </c>
      <c r="N38" s="87">
        <v>11.034304716984195</v>
      </c>
      <c r="O38" s="74">
        <v>11.735173585443983</v>
      </c>
      <c r="P38" s="87"/>
      <c r="Q38" s="75">
        <v>11.416285816748958</v>
      </c>
    </row>
    <row r="39" spans="1:17">
      <c r="A39" s="76" t="s">
        <v>144</v>
      </c>
      <c r="B39" s="73">
        <v>-11.859672513618586</v>
      </c>
      <c r="C39" s="87">
        <v>-15.469319237617258</v>
      </c>
      <c r="D39" s="87">
        <v>-2.7902337150406891</v>
      </c>
      <c r="E39" s="74">
        <v>8.6983559380614004</v>
      </c>
      <c r="F39" s="87">
        <v>8.2164417801060896</v>
      </c>
      <c r="G39" s="87">
        <v>11.649419771263828</v>
      </c>
      <c r="H39" s="87">
        <v>10.662405679331247</v>
      </c>
      <c r="I39" s="74">
        <v>9.6159274643847503</v>
      </c>
      <c r="J39" s="87">
        <v>9.3163245397481447</v>
      </c>
      <c r="K39" s="87">
        <v>10.330400467996112</v>
      </c>
      <c r="L39" s="87">
        <v>18.102948322492097</v>
      </c>
      <c r="M39" s="87">
        <v>7.5899796491190195</v>
      </c>
      <c r="N39" s="87">
        <v>6.2264669668479371</v>
      </c>
      <c r="O39" s="74">
        <v>7.9159365816694933</v>
      </c>
      <c r="P39" s="87"/>
      <c r="Q39" s="75">
        <v>8.3120466058487086</v>
      </c>
    </row>
    <row r="40" spans="1:17">
      <c r="A40" s="76" t="s">
        <v>145</v>
      </c>
      <c r="B40" s="73">
        <v>-11.546540402211125</v>
      </c>
      <c r="C40" s="87">
        <v>-14.831868897059653</v>
      </c>
      <c r="D40" s="87">
        <v>-2.7559312145633448</v>
      </c>
      <c r="E40" s="74">
        <v>8.1704867096569931</v>
      </c>
      <c r="F40" s="87">
        <v>6.4966236936263657</v>
      </c>
      <c r="G40" s="87">
        <v>11.518793535780148</v>
      </c>
      <c r="H40" s="87">
        <v>18.400191476505405</v>
      </c>
      <c r="I40" s="74">
        <v>12.219369726820759</v>
      </c>
      <c r="J40" s="87">
        <v>7.6251406760183036</v>
      </c>
      <c r="K40" s="87">
        <v>17.944264228443252</v>
      </c>
      <c r="L40" s="87">
        <v>22.679405832872867</v>
      </c>
      <c r="M40" s="87">
        <v>10.751171229533814</v>
      </c>
      <c r="N40" s="87">
        <v>7.829608571666963</v>
      </c>
      <c r="O40" s="74">
        <v>9.4472869914166981</v>
      </c>
      <c r="P40" s="87"/>
      <c r="Q40" s="75">
        <v>9.9071282913886591</v>
      </c>
    </row>
    <row r="41" spans="1:17">
      <c r="A41" s="76" t="s">
        <v>146</v>
      </c>
      <c r="B41" s="73">
        <v>-8.7700879625610622</v>
      </c>
      <c r="C41" s="87">
        <v>-13.35575897749356</v>
      </c>
      <c r="D41" s="87">
        <v>3.1072954533494657</v>
      </c>
      <c r="E41" s="74">
        <v>8.4102100515124238</v>
      </c>
      <c r="F41" s="87">
        <v>6.8548717151467455</v>
      </c>
      <c r="G41" s="87">
        <v>11.412030749216111</v>
      </c>
      <c r="H41" s="87">
        <v>17.590217197245462</v>
      </c>
      <c r="I41" s="74">
        <v>14.335397087754068</v>
      </c>
      <c r="J41" s="87">
        <v>12.078278661599393</v>
      </c>
      <c r="K41" s="87">
        <v>12.236051796427812</v>
      </c>
      <c r="L41" s="87">
        <v>22.762911386045975</v>
      </c>
      <c r="M41" s="87">
        <v>11.730991038053077</v>
      </c>
      <c r="N41" s="87">
        <v>12.758954663988806</v>
      </c>
      <c r="O41" s="74">
        <v>11.541500355620459</v>
      </c>
      <c r="P41" s="87"/>
      <c r="Q41" s="75">
        <v>11.569629566917195</v>
      </c>
    </row>
    <row r="42" spans="1:17">
      <c r="A42" s="76" t="s">
        <v>147</v>
      </c>
      <c r="B42" s="73">
        <v>-8.7226639876114298</v>
      </c>
      <c r="C42" s="87">
        <v>-14.322212790538668</v>
      </c>
      <c r="D42" s="87">
        <v>3.7083429478989141</v>
      </c>
      <c r="E42" s="74">
        <v>9.7181040033402368</v>
      </c>
      <c r="F42" s="87">
        <v>8.328003346297411</v>
      </c>
      <c r="G42" s="87">
        <v>11.335980735952672</v>
      </c>
      <c r="H42" s="87">
        <v>18.446459798983511</v>
      </c>
      <c r="I42" s="74">
        <v>10.991641953133767</v>
      </c>
      <c r="J42" s="87">
        <v>7.8824413675879983</v>
      </c>
      <c r="K42" s="87">
        <v>1.3435463148630145</v>
      </c>
      <c r="L42" s="87">
        <v>23.645218461267365</v>
      </c>
      <c r="M42" s="87">
        <v>8.6979389816116406</v>
      </c>
      <c r="N42" s="87">
        <v>11.286156607825452</v>
      </c>
      <c r="O42" s="74">
        <v>9.9592463254229546</v>
      </c>
      <c r="P42" s="87"/>
      <c r="Q42" s="75">
        <v>9.8018937475525973</v>
      </c>
    </row>
    <row r="43" spans="1:17">
      <c r="A43" s="76" t="s">
        <v>148</v>
      </c>
      <c r="B43" s="73">
        <v>12.930935352188808</v>
      </c>
      <c r="C43" s="87">
        <v>12.413671755762806</v>
      </c>
      <c r="D43" s="87">
        <v>14.061074964338754</v>
      </c>
      <c r="E43" s="74">
        <v>9.28296628900803</v>
      </c>
      <c r="F43" s="87">
        <v>7.9415829703829166</v>
      </c>
      <c r="G43" s="87">
        <v>11.646693212869396</v>
      </c>
      <c r="H43" s="87">
        <v>17.698745431623077</v>
      </c>
      <c r="I43" s="74">
        <v>10.875237670500953</v>
      </c>
      <c r="J43" s="87">
        <v>15.335869047590545</v>
      </c>
      <c r="K43" s="87">
        <v>14.166979496443401</v>
      </c>
      <c r="L43" s="87">
        <v>15.265741860116544</v>
      </c>
      <c r="M43" s="87">
        <v>8.1198865923678145</v>
      </c>
      <c r="N43" s="87">
        <v>6.177455632551947</v>
      </c>
      <c r="O43" s="74">
        <v>11.72306787132935</v>
      </c>
      <c r="P43" s="87"/>
      <c r="Q43" s="75">
        <v>10.518672332162284</v>
      </c>
    </row>
    <row r="44" spans="1:17">
      <c r="A44" s="76" t="s">
        <v>149</v>
      </c>
      <c r="B44" s="73">
        <v>12.524809566681268</v>
      </c>
      <c r="C44" s="87">
        <v>11.783120699918017</v>
      </c>
      <c r="D44" s="87">
        <v>14.262914241601029</v>
      </c>
      <c r="E44" s="74">
        <v>11.186888249871538</v>
      </c>
      <c r="F44" s="87">
        <v>10.450228413549153</v>
      </c>
      <c r="G44" s="87">
        <v>12.409237550921004</v>
      </c>
      <c r="H44" s="87">
        <v>15.336116329938342</v>
      </c>
      <c r="I44" s="74">
        <v>9.9089716729778434</v>
      </c>
      <c r="J44" s="87">
        <v>15.40097279178185</v>
      </c>
      <c r="K44" s="87">
        <v>8.0717063441781836</v>
      </c>
      <c r="L44" s="87">
        <v>13.911749850805952</v>
      </c>
      <c r="M44" s="87">
        <v>9.1667964569514062</v>
      </c>
      <c r="N44" s="87">
        <v>5.7091355912508002</v>
      </c>
      <c r="O44" s="74">
        <v>9.7952593159088046</v>
      </c>
      <c r="P44" s="87"/>
      <c r="Q44" s="75">
        <v>10.363305510398234</v>
      </c>
    </row>
    <row r="45" spans="1:17">
      <c r="A45" s="76" t="s">
        <v>150</v>
      </c>
      <c r="B45" s="73">
        <v>12.298876301479778</v>
      </c>
      <c r="C45" s="87">
        <v>11.714470127468616</v>
      </c>
      <c r="D45" s="87">
        <v>13.570864212498426</v>
      </c>
      <c r="E45" s="74">
        <v>11.233375259297736</v>
      </c>
      <c r="F45" s="87">
        <v>10.563785886104242</v>
      </c>
      <c r="G45" s="87">
        <v>12.321255379078329</v>
      </c>
      <c r="H45" s="87">
        <v>14.899784173825529</v>
      </c>
      <c r="I45" s="74">
        <v>9.6455551987823984</v>
      </c>
      <c r="J45" s="87">
        <v>11.452281516730555</v>
      </c>
      <c r="K45" s="87">
        <v>7.2766792407150938</v>
      </c>
      <c r="L45" s="87">
        <v>10.845906258149483</v>
      </c>
      <c r="M45" s="87">
        <v>9.1535951330288139</v>
      </c>
      <c r="N45" s="87">
        <v>9.060607539761909</v>
      </c>
      <c r="O45" s="74">
        <v>11.496985669204065</v>
      </c>
      <c r="P45" s="87"/>
      <c r="Q45" s="75">
        <v>10.177177699785817</v>
      </c>
    </row>
    <row r="46" spans="1:17">
      <c r="A46" s="76" t="s">
        <v>151</v>
      </c>
      <c r="B46" s="73">
        <v>14.998722409258786</v>
      </c>
      <c r="C46" s="87">
        <v>14.33951975229062</v>
      </c>
      <c r="D46" s="87">
        <v>16.207723715664429</v>
      </c>
      <c r="E46" s="74">
        <v>12.475609781389725</v>
      </c>
      <c r="F46" s="87">
        <v>12.631922563754031</v>
      </c>
      <c r="G46" s="87">
        <v>9.8137500331823038</v>
      </c>
      <c r="H46" s="87">
        <v>12.869881447057571</v>
      </c>
      <c r="I46" s="74">
        <v>10.793446564425349</v>
      </c>
      <c r="J46" s="87">
        <v>12.932673459415946</v>
      </c>
      <c r="K46" s="87">
        <v>10.507627158037019</v>
      </c>
      <c r="L46" s="87">
        <v>9.5049287816421231</v>
      </c>
      <c r="M46" s="87">
        <v>9.7291870997089003</v>
      </c>
      <c r="N46" s="87">
        <v>10.742418239783591</v>
      </c>
      <c r="O46" s="74">
        <v>11.860483404063073</v>
      </c>
      <c r="P46" s="87"/>
      <c r="Q46" s="75">
        <v>11.415340833274859</v>
      </c>
    </row>
    <row r="47" spans="1:17">
      <c r="A47" s="76" t="s">
        <v>152</v>
      </c>
      <c r="B47" s="73">
        <v>18.26705569110301</v>
      </c>
      <c r="C47" s="87">
        <v>17.223717961875742</v>
      </c>
      <c r="D47" s="87">
        <v>20.513660934708778</v>
      </c>
      <c r="E47" s="74">
        <v>14.72380452438323</v>
      </c>
      <c r="F47" s="87">
        <v>13.421452653222577</v>
      </c>
      <c r="G47" s="87">
        <v>9.2298597215885465</v>
      </c>
      <c r="H47" s="87">
        <v>26.2294141837688</v>
      </c>
      <c r="I47" s="74">
        <v>11.768696612200264</v>
      </c>
      <c r="J47" s="87">
        <v>7.9139428471415352</v>
      </c>
      <c r="K47" s="87">
        <v>10.591135545649294</v>
      </c>
      <c r="L47" s="87">
        <v>16.66293143104733</v>
      </c>
      <c r="M47" s="87">
        <v>12.997843272436164</v>
      </c>
      <c r="N47" s="87">
        <v>11.041029625779609</v>
      </c>
      <c r="O47" s="74">
        <v>11.728895390725222</v>
      </c>
      <c r="P47" s="87"/>
      <c r="Q47" s="75">
        <v>12.838160756854389</v>
      </c>
    </row>
    <row r="48" spans="1:17">
      <c r="A48" s="76" t="s">
        <v>153</v>
      </c>
      <c r="B48" s="73">
        <v>17.994035790249558</v>
      </c>
      <c r="C48" s="87">
        <v>16.190280437876091</v>
      </c>
      <c r="D48" s="87">
        <v>22.12929496521879</v>
      </c>
      <c r="E48" s="74">
        <v>16.847345433083273</v>
      </c>
      <c r="F48" s="87">
        <v>13.97957118721442</v>
      </c>
      <c r="G48" s="87">
        <v>9.8656533216823714</v>
      </c>
      <c r="H48" s="87">
        <v>38.44937524079333</v>
      </c>
      <c r="I48" s="74">
        <v>12.259340516111921</v>
      </c>
      <c r="J48" s="87">
        <v>8.8473337603348856</v>
      </c>
      <c r="K48" s="87">
        <v>8.8024337137082309</v>
      </c>
      <c r="L48" s="87">
        <v>16.148964765590808</v>
      </c>
      <c r="M48" s="87">
        <v>12.818900796440955</v>
      </c>
      <c r="N48" s="87">
        <v>13.019641823412927</v>
      </c>
      <c r="O48" s="74">
        <v>14.315447219041221</v>
      </c>
      <c r="P48" s="87"/>
      <c r="Q48" s="75">
        <v>13.75718871751258</v>
      </c>
    </row>
    <row r="49" spans="1:17">
      <c r="A49" s="76" t="s">
        <v>154</v>
      </c>
      <c r="B49" s="73">
        <v>17.96241114702012</v>
      </c>
      <c r="C49" s="87">
        <v>16.596654442081586</v>
      </c>
      <c r="D49" s="87">
        <v>20.886455992793554</v>
      </c>
      <c r="E49" s="74">
        <v>18.187222564508581</v>
      </c>
      <c r="F49" s="87">
        <v>15.280853568302128</v>
      </c>
      <c r="G49" s="87">
        <v>12.68236530004916</v>
      </c>
      <c r="H49" s="87">
        <v>38.419937185018519</v>
      </c>
      <c r="I49" s="74">
        <v>12.936100457672705</v>
      </c>
      <c r="J49" s="87">
        <v>10.622467676858111</v>
      </c>
      <c r="K49" s="87">
        <v>10.180588166523357</v>
      </c>
      <c r="L49" s="87">
        <v>16.449354570862315</v>
      </c>
      <c r="M49" s="87">
        <v>12.427567470441533</v>
      </c>
      <c r="N49" s="87">
        <v>13.390381295741161</v>
      </c>
      <c r="O49" s="74">
        <v>13.23948319868202</v>
      </c>
      <c r="P49" s="87"/>
      <c r="Q49" s="75">
        <v>14.561363954664856</v>
      </c>
    </row>
    <row r="50" spans="1:17">
      <c r="A50" s="76" t="s">
        <v>155</v>
      </c>
      <c r="B50" s="73">
        <v>18.499383474797497</v>
      </c>
      <c r="C50" s="87">
        <v>16.88448164942578</v>
      </c>
      <c r="D50" s="87">
        <v>21.413556379499159</v>
      </c>
      <c r="E50" s="74">
        <v>19.213893978871248</v>
      </c>
      <c r="F50" s="87">
        <v>16.381572675477784</v>
      </c>
      <c r="G50" s="87">
        <v>14.069419712619771</v>
      </c>
      <c r="H50" s="87">
        <v>39.710640958813848</v>
      </c>
      <c r="I50" s="74">
        <v>12.84645591818313</v>
      </c>
      <c r="J50" s="87">
        <v>9.4867945801535232</v>
      </c>
      <c r="K50" s="87">
        <v>9.9066957497772368</v>
      </c>
      <c r="L50" s="87">
        <v>19.356790444005572</v>
      </c>
      <c r="M50" s="87">
        <v>12.8262013228223</v>
      </c>
      <c r="N50" s="87">
        <v>12.296503340352455</v>
      </c>
      <c r="O50" s="74">
        <v>14.479372493512621</v>
      </c>
      <c r="P50" s="87"/>
      <c r="Q50" s="75">
        <v>14.864652826882377</v>
      </c>
    </row>
    <row r="51" spans="1:17">
      <c r="A51" s="76" t="s">
        <v>71</v>
      </c>
      <c r="B51" s="73">
        <v>18.734763897758512</v>
      </c>
      <c r="C51" s="87">
        <v>18.950765382903796</v>
      </c>
      <c r="D51" s="87">
        <v>18.282348054777181</v>
      </c>
      <c r="E51" s="74">
        <v>14.763839831949207</v>
      </c>
      <c r="F51" s="87">
        <v>14.662290813317671</v>
      </c>
      <c r="G51" s="87">
        <v>12.090277836906386</v>
      </c>
      <c r="H51" s="87">
        <v>16.573176458959377</v>
      </c>
      <c r="I51" s="74">
        <v>12.922257291885828</v>
      </c>
      <c r="J51" s="87">
        <v>11.148184917091646</v>
      </c>
      <c r="K51" s="87">
        <v>8.148738571830167</v>
      </c>
      <c r="L51" s="87">
        <v>17.161969244639216</v>
      </c>
      <c r="M51" s="87">
        <v>9.6763863809809525</v>
      </c>
      <c r="N51" s="87">
        <v>14.363503844461675</v>
      </c>
      <c r="O51" s="74">
        <v>12.835734121035475</v>
      </c>
      <c r="P51" s="87"/>
      <c r="Q51" s="75">
        <v>13.680315211925507</v>
      </c>
    </row>
    <row r="52" spans="1:17">
      <c r="A52" s="76" t="s">
        <v>72</v>
      </c>
      <c r="B52" s="73">
        <v>15.389623492946248</v>
      </c>
      <c r="C52" s="87">
        <v>13.575894175193904</v>
      </c>
      <c r="D52" s="87">
        <v>19.34554371001764</v>
      </c>
      <c r="E52" s="74">
        <v>15.029199032013995</v>
      </c>
      <c r="F52" s="87">
        <v>14.847909352863715</v>
      </c>
      <c r="G52" s="87">
        <v>12.563983039335938</v>
      </c>
      <c r="H52" s="87">
        <v>16.991560081729322</v>
      </c>
      <c r="I52" s="74">
        <v>12.795247685812139</v>
      </c>
      <c r="J52" s="87">
        <v>13.437264343543545</v>
      </c>
      <c r="K52" s="87">
        <v>7.570432450710662</v>
      </c>
      <c r="L52" s="87">
        <v>12.484699330291972</v>
      </c>
      <c r="M52" s="87">
        <v>6.8314345471435107</v>
      </c>
      <c r="N52" s="87">
        <v>17.015538386167258</v>
      </c>
      <c r="O52" s="74">
        <v>12.641405292261073</v>
      </c>
      <c r="P52" s="87"/>
      <c r="Q52" s="75">
        <v>13.537109089827313</v>
      </c>
    </row>
    <row r="53" spans="1:17">
      <c r="A53" s="76" t="s">
        <v>73</v>
      </c>
      <c r="B53" s="73">
        <v>14.657150358923369</v>
      </c>
      <c r="C53" s="87">
        <v>12.770309387461829</v>
      </c>
      <c r="D53" s="87">
        <v>18.553468669496382</v>
      </c>
      <c r="E53" s="74">
        <v>16.181134389325059</v>
      </c>
      <c r="F53" s="87">
        <v>15.821373963953555</v>
      </c>
      <c r="G53" s="87">
        <v>14.537433543086342</v>
      </c>
      <c r="H53" s="87">
        <v>18.640291738454621</v>
      </c>
      <c r="I53" s="74">
        <v>13.312688223354247</v>
      </c>
      <c r="J53" s="87">
        <v>10.609271345414825</v>
      </c>
      <c r="K53" s="87">
        <v>8.5793100215541287</v>
      </c>
      <c r="L53" s="87">
        <v>15.546313625172004</v>
      </c>
      <c r="M53" s="87">
        <v>8.0655072105564969</v>
      </c>
      <c r="N53" s="87">
        <v>17.19209351524454</v>
      </c>
      <c r="O53" s="74">
        <v>13.594273313236535</v>
      </c>
      <c r="P53" s="87"/>
      <c r="Q53" s="75">
        <v>14.169433872022319</v>
      </c>
    </row>
    <row r="54" spans="1:17">
      <c r="A54" s="76" t="s">
        <v>74</v>
      </c>
      <c r="B54" s="73">
        <v>16.411873288689353</v>
      </c>
      <c r="C54" s="87">
        <v>16.277193739682605</v>
      </c>
      <c r="D54" s="87">
        <v>16.645843473814026</v>
      </c>
      <c r="E54" s="74">
        <v>13.9374466671566</v>
      </c>
      <c r="F54" s="87">
        <v>13.731279628205423</v>
      </c>
      <c r="G54" s="87">
        <v>12.308789767435881</v>
      </c>
      <c r="H54" s="87">
        <v>15.695133085067814</v>
      </c>
      <c r="I54" s="74">
        <v>10.830324602100989</v>
      </c>
      <c r="J54" s="87">
        <v>9.2558120702793989</v>
      </c>
      <c r="K54" s="87">
        <v>5.639063714927385</v>
      </c>
      <c r="L54" s="87">
        <v>5.6335562968645476</v>
      </c>
      <c r="M54" s="87">
        <v>8.122127587233182</v>
      </c>
      <c r="N54" s="87">
        <v>18.13328391767697</v>
      </c>
      <c r="O54" s="74">
        <v>10.757084299257205</v>
      </c>
      <c r="P54" s="87"/>
      <c r="Q54" s="75">
        <v>11.957034151454016</v>
      </c>
    </row>
    <row r="55" spans="1:17">
      <c r="A55" s="76" t="s">
        <v>68</v>
      </c>
      <c r="B55" s="73">
        <v>12.016134488095698</v>
      </c>
      <c r="C55" s="87">
        <v>10.636547187153772</v>
      </c>
      <c r="D55" s="87">
        <v>14.922013708307752</v>
      </c>
      <c r="E55" s="74">
        <v>6.5741427258044913</v>
      </c>
      <c r="F55" s="87">
        <v>5.1995601118788244</v>
      </c>
      <c r="G55" s="87">
        <v>8.7667553255485551</v>
      </c>
      <c r="H55" s="87">
        <v>13.69192040839336</v>
      </c>
      <c r="I55" s="74">
        <v>10.107243624174236</v>
      </c>
      <c r="J55" s="87">
        <v>8.3359187802711041</v>
      </c>
      <c r="K55" s="87">
        <v>3.3174330716301532</v>
      </c>
      <c r="L55" s="87">
        <v>2.5383106119074492</v>
      </c>
      <c r="M55" s="87">
        <v>5.5167893866062263</v>
      </c>
      <c r="N55" s="87">
        <v>19.826690519426631</v>
      </c>
      <c r="O55" s="74">
        <v>9.3937280128233365</v>
      </c>
      <c r="P55" s="87"/>
      <c r="Q55" s="75">
        <v>9.2048173162765714</v>
      </c>
    </row>
    <row r="56" spans="1:17">
      <c r="A56" s="76" t="s">
        <v>69</v>
      </c>
      <c r="B56" s="73">
        <v>10.650190719984016</v>
      </c>
      <c r="C56" s="87">
        <v>10.313938593223968</v>
      </c>
      <c r="D56" s="87">
        <v>11.348133868419012</v>
      </c>
      <c r="E56" s="74">
        <v>3.8677950027912105</v>
      </c>
      <c r="F56" s="87">
        <v>2.2925167561536912</v>
      </c>
      <c r="G56" s="87">
        <v>5.7453809351267235</v>
      </c>
      <c r="H56" s="87">
        <v>11.072581623920238</v>
      </c>
      <c r="I56" s="74">
        <v>7.8900578944185007</v>
      </c>
      <c r="J56" s="87">
        <v>5.6973846715705676</v>
      </c>
      <c r="K56" s="87">
        <v>4.2722046469838801</v>
      </c>
      <c r="L56" s="87">
        <v>2.0639974274679593</v>
      </c>
      <c r="M56" s="87">
        <v>5.5288695714806568</v>
      </c>
      <c r="N56" s="87">
        <v>14.788424295003253</v>
      </c>
      <c r="O56" s="74">
        <v>7.8032161685011943</v>
      </c>
      <c r="P56" s="87"/>
      <c r="Q56" s="75">
        <v>6.8576292092570714</v>
      </c>
    </row>
    <row r="57" spans="1:17">
      <c r="A57" s="76" t="s">
        <v>70</v>
      </c>
      <c r="B57" s="73">
        <v>9.3140419960616985</v>
      </c>
      <c r="C57" s="87">
        <v>8.4072997508626344</v>
      </c>
      <c r="D57" s="87">
        <v>11.095122246960878</v>
      </c>
      <c r="E57" s="74">
        <v>6.6395130390680954</v>
      </c>
      <c r="F57" s="87">
        <v>5.35306509546374</v>
      </c>
      <c r="G57" s="87">
        <v>14.137495776562137</v>
      </c>
      <c r="H57" s="87">
        <v>10.105952728012287</v>
      </c>
      <c r="I57" s="74">
        <v>9.1332362563111875</v>
      </c>
      <c r="J57" s="87">
        <v>9.5146227975433533</v>
      </c>
      <c r="K57" s="87">
        <v>5.5630806621144675</v>
      </c>
      <c r="L57" s="87">
        <v>2.4179765113653784</v>
      </c>
      <c r="M57" s="87">
        <v>6.9716348447118683</v>
      </c>
      <c r="N57" s="87">
        <v>15.14112255195095</v>
      </c>
      <c r="O57" s="74">
        <v>7.5561848585454419</v>
      </c>
      <c r="P57" s="87"/>
      <c r="Q57" s="75">
        <v>8.4329589426466853</v>
      </c>
    </row>
    <row r="58" spans="1:17">
      <c r="A58" s="76" t="s">
        <v>161</v>
      </c>
      <c r="B58" s="73">
        <v>6.4765872704430265</v>
      </c>
      <c r="C58" s="87">
        <v>5.4796399332839769</v>
      </c>
      <c r="D58" s="87">
        <v>8.2030466194335787</v>
      </c>
      <c r="E58" s="74">
        <v>7.7141084128376187</v>
      </c>
      <c r="F58" s="87">
        <v>5.8588541008726622</v>
      </c>
      <c r="G58" s="87">
        <v>13.172326438927634</v>
      </c>
      <c r="H58" s="87">
        <v>15.124270392686553</v>
      </c>
      <c r="I58" s="74">
        <v>10.66662277826314</v>
      </c>
      <c r="J58" s="87">
        <v>6.5454297925987257</v>
      </c>
      <c r="K58" s="87">
        <v>6.9595135267883785</v>
      </c>
      <c r="L58" s="87">
        <v>3.8322202257263451</v>
      </c>
      <c r="M58" s="87">
        <v>5.7848589908823902</v>
      </c>
      <c r="N58" s="87">
        <v>19.811707821376196</v>
      </c>
      <c r="O58" s="74">
        <v>11.279372474312213</v>
      </c>
      <c r="P58" s="87"/>
      <c r="Q58" s="75">
        <v>9.615833211012049</v>
      </c>
    </row>
    <row r="59" spans="1:17">
      <c r="A59" s="76" t="s">
        <v>163</v>
      </c>
      <c r="B59" s="73">
        <v>9.7800457441225568</v>
      </c>
      <c r="C59" s="87">
        <v>7.5945189453738475</v>
      </c>
      <c r="D59" s="87">
        <v>14.211843097178537</v>
      </c>
      <c r="E59" s="74">
        <v>11.120406375399915</v>
      </c>
      <c r="F59" s="87">
        <v>11.683190015727776</v>
      </c>
      <c r="G59" s="87">
        <v>9.7893130768327339</v>
      </c>
      <c r="H59" s="87">
        <v>8.6155596313783356</v>
      </c>
      <c r="I59" s="74">
        <v>13.546404753614638</v>
      </c>
      <c r="J59" s="87">
        <v>8.9319474734604576</v>
      </c>
      <c r="K59" s="87">
        <v>10.70802797953097</v>
      </c>
      <c r="L59" s="87">
        <v>12.607021819057977</v>
      </c>
      <c r="M59" s="87">
        <v>5.9703107943838098</v>
      </c>
      <c r="N59" s="87">
        <v>19.538150192171756</v>
      </c>
      <c r="O59" s="74">
        <v>13.25879597650775</v>
      </c>
      <c r="P59" s="87"/>
      <c r="Q59" s="75">
        <v>12.712357681689229</v>
      </c>
    </row>
    <row r="60" spans="1:17">
      <c r="A60" s="76" t="s">
        <v>164</v>
      </c>
      <c r="B60" s="73">
        <v>11.058463272366161</v>
      </c>
      <c r="C60" s="87">
        <v>8.2746630176782716</v>
      </c>
      <c r="D60" s="87">
        <v>16.783002376563676</v>
      </c>
      <c r="E60" s="74">
        <v>12.477910724209346</v>
      </c>
      <c r="F60" s="87">
        <v>13.210556810257163</v>
      </c>
      <c r="G60" s="87">
        <v>10.795430499389221</v>
      </c>
      <c r="H60" s="87">
        <v>9.712322469162741</v>
      </c>
      <c r="I60" s="74">
        <v>13.231316584304025</v>
      </c>
      <c r="J60" s="87">
        <v>10.418171831674867</v>
      </c>
      <c r="K60" s="87">
        <v>9.0027984415119651</v>
      </c>
      <c r="L60" s="87">
        <v>13.523198705668174</v>
      </c>
      <c r="M60" s="87">
        <v>6.6860349421261995</v>
      </c>
      <c r="N60" s="87">
        <v>18.005172308957587</v>
      </c>
      <c r="O60" s="74">
        <v>12.508545165048336</v>
      </c>
      <c r="P60" s="87"/>
      <c r="Q60" s="75">
        <v>12.924267531519334</v>
      </c>
    </row>
    <row r="61" spans="1:17">
      <c r="A61" s="76" t="s">
        <v>165</v>
      </c>
      <c r="B61" s="73">
        <v>11.093881415077087</v>
      </c>
      <c r="C61" s="87">
        <v>6.619010318456314</v>
      </c>
      <c r="D61" s="87">
        <v>19.671045203808433</v>
      </c>
      <c r="E61" s="74">
        <v>8.6734564888031844</v>
      </c>
      <c r="F61" s="87">
        <v>9.5591847946058301</v>
      </c>
      <c r="G61" s="87">
        <v>7.5747404985021545</v>
      </c>
      <c r="H61" s="87">
        <v>4.9426279593959999</v>
      </c>
      <c r="I61" s="74">
        <v>11.358540419543166</v>
      </c>
      <c r="J61" s="87">
        <v>9.2420671266475924</v>
      </c>
      <c r="K61" s="87">
        <v>7.329517902137674</v>
      </c>
      <c r="L61" s="87">
        <v>9.9981024140886205</v>
      </c>
      <c r="M61" s="87">
        <v>6.2089248915169275</v>
      </c>
      <c r="N61" s="87">
        <v>16.134948408970079</v>
      </c>
      <c r="O61" s="74">
        <v>12.516875588275861</v>
      </c>
      <c r="P61" s="87"/>
      <c r="Q61" s="75">
        <v>10.59763790279764</v>
      </c>
    </row>
    <row r="62" spans="1:17">
      <c r="A62" s="76" t="s">
        <v>166</v>
      </c>
      <c r="B62" s="73">
        <v>9.0052769299301421</v>
      </c>
      <c r="C62" s="87">
        <v>5.5047482662411396</v>
      </c>
      <c r="D62" s="87">
        <v>14.914725085612451</v>
      </c>
      <c r="E62" s="74">
        <v>10.318641277000749</v>
      </c>
      <c r="F62" s="87">
        <v>11.797077013903992</v>
      </c>
      <c r="G62" s="87">
        <v>8.581701188434236</v>
      </c>
      <c r="H62" s="87">
        <v>3.9698934378645503</v>
      </c>
      <c r="I62" s="74">
        <v>10.726254900493473</v>
      </c>
      <c r="J62" s="87">
        <v>12.286004046449419</v>
      </c>
      <c r="K62" s="87">
        <v>9.5894090994961108</v>
      </c>
      <c r="L62" s="87">
        <v>12.494168158754814</v>
      </c>
      <c r="M62" s="87">
        <v>6.4278383535750034</v>
      </c>
      <c r="N62" s="87">
        <v>10.673296428069095</v>
      </c>
      <c r="O62" s="74">
        <v>10.071459089045455</v>
      </c>
      <c r="P62" s="87"/>
      <c r="Q62" s="75">
        <v>10.540947292326003</v>
      </c>
    </row>
    <row r="63" spans="1:17">
      <c r="A63" s="76" t="s">
        <v>170</v>
      </c>
      <c r="B63" s="73">
        <v>10.248102329433124</v>
      </c>
      <c r="C63" s="87">
        <v>10.129969949002589</v>
      </c>
      <c r="D63" s="87">
        <v>10.473771234157297</v>
      </c>
      <c r="E63" s="74">
        <v>9.0287336372851268</v>
      </c>
      <c r="F63" s="87">
        <v>8.0508052890361306</v>
      </c>
      <c r="G63" s="87">
        <v>21.95314059369889</v>
      </c>
      <c r="H63" s="87">
        <v>9.0795538080760423</v>
      </c>
      <c r="I63" s="74">
        <v>9.673476806043146</v>
      </c>
      <c r="J63" s="87">
        <v>13.345216981436222</v>
      </c>
      <c r="K63" s="87">
        <v>7.7134781258683036</v>
      </c>
      <c r="L63" s="87">
        <v>11.467324241507013</v>
      </c>
      <c r="M63" s="87">
        <v>8.8098763623770697</v>
      </c>
      <c r="N63" s="87">
        <v>8.0310315739308056</v>
      </c>
      <c r="O63" s="74">
        <v>9.6185149117040076</v>
      </c>
      <c r="P63" s="87"/>
      <c r="Q63" s="75">
        <v>9.5256880609558827</v>
      </c>
    </row>
    <row r="64" spans="1:17">
      <c r="A64" s="76" t="s">
        <v>171</v>
      </c>
      <c r="B64" s="73">
        <v>11.673247707021561</v>
      </c>
      <c r="C64" s="87">
        <v>11.846029920899001</v>
      </c>
      <c r="D64" s="87">
        <v>11.343828668775698</v>
      </c>
      <c r="E64" s="74">
        <v>6.7285266025820869</v>
      </c>
      <c r="F64" s="87">
        <v>6.0673317534400359</v>
      </c>
      <c r="G64" s="87">
        <v>17.630262325621416</v>
      </c>
      <c r="H64" s="87">
        <v>5.6925771919025969</v>
      </c>
      <c r="I64" s="74">
        <v>12.572736394981771</v>
      </c>
      <c r="J64" s="87">
        <v>11.087814937701298</v>
      </c>
      <c r="K64" s="87">
        <v>13.170549444032954</v>
      </c>
      <c r="L64" s="87">
        <v>11.308431927027618</v>
      </c>
      <c r="M64" s="87">
        <v>7.9895514695371244</v>
      </c>
      <c r="N64" s="87">
        <v>15.102298028931575</v>
      </c>
      <c r="O64" s="74">
        <v>11.58031453045489</v>
      </c>
      <c r="P64" s="87"/>
      <c r="Q64" s="75">
        <v>10.912786892353479</v>
      </c>
    </row>
    <row r="65" spans="1:17">
      <c r="A65" s="76" t="s">
        <v>173</v>
      </c>
      <c r="B65" s="73">
        <v>9.7027669244065287</v>
      </c>
      <c r="C65" s="87">
        <v>11.153606768088071</v>
      </c>
      <c r="D65" s="87">
        <v>7.2251839353983005</v>
      </c>
      <c r="E65" s="74">
        <v>6.4009444341922901</v>
      </c>
      <c r="F65" s="87">
        <v>4.7518965741677661</v>
      </c>
      <c r="G65" s="87">
        <v>16.748424883261098</v>
      </c>
      <c r="H65" s="87">
        <v>10.30873648699818</v>
      </c>
      <c r="I65" s="74">
        <v>11.237186924738831</v>
      </c>
      <c r="J65" s="87">
        <v>10.60249009976167</v>
      </c>
      <c r="K65" s="87">
        <v>9.7250692476086797</v>
      </c>
      <c r="L65" s="87">
        <v>10.953880075350922</v>
      </c>
      <c r="M65" s="87">
        <v>9.7213066560148089</v>
      </c>
      <c r="N65" s="87">
        <v>12.586020050208758</v>
      </c>
      <c r="O65" s="74">
        <v>10.337333459321552</v>
      </c>
      <c r="P65" s="87"/>
      <c r="Q65" s="75">
        <v>9.8448380276297964</v>
      </c>
    </row>
    <row r="66" spans="1:17">
      <c r="A66" s="76" t="s">
        <v>174</v>
      </c>
      <c r="B66" s="73">
        <v>13.279518640464188</v>
      </c>
      <c r="C66" s="87">
        <v>11.329531009945947</v>
      </c>
      <c r="D66" s="87">
        <v>16.301845761773009</v>
      </c>
      <c r="E66" s="74">
        <v>6.3941912632018623</v>
      </c>
      <c r="F66" s="87">
        <v>5.2184570037637572</v>
      </c>
      <c r="G66" s="87">
        <v>20.795129262697614</v>
      </c>
      <c r="H66" s="87">
        <v>6.4811847841213615</v>
      </c>
      <c r="I66" s="74">
        <v>9.3351429040959175</v>
      </c>
      <c r="J66" s="87">
        <v>10.141634617420333</v>
      </c>
      <c r="K66" s="87">
        <v>10.537487602409076</v>
      </c>
      <c r="L66" s="87">
        <v>10.335698177413027</v>
      </c>
      <c r="M66" s="87">
        <v>7.2719417409182237</v>
      </c>
      <c r="N66" s="87">
        <v>8.6163594049981285</v>
      </c>
      <c r="O66" s="74">
        <v>7.8898201846456715</v>
      </c>
      <c r="P66" s="87"/>
      <c r="Q66" s="75">
        <v>8.6137356440251622</v>
      </c>
    </row>
    <row r="67" spans="1:17">
      <c r="A67" s="76" t="s">
        <v>175</v>
      </c>
      <c r="B67" s="73">
        <v>3.2516628548790005</v>
      </c>
      <c r="C67" s="87">
        <v>-1.4501579044944517</v>
      </c>
      <c r="D67" s="87">
        <v>12.205623389741275</v>
      </c>
      <c r="E67" s="74">
        <v>8.2197577152161934</v>
      </c>
      <c r="F67" s="87">
        <v>7.7077416779445791</v>
      </c>
      <c r="G67" s="87">
        <v>13.35825804826535</v>
      </c>
      <c r="H67" s="87">
        <v>8.6471229287506972</v>
      </c>
      <c r="I67" s="74">
        <v>9.0888178859862609</v>
      </c>
      <c r="J67" s="87">
        <v>9.5146625234592896</v>
      </c>
      <c r="K67" s="87">
        <v>7.8695148089670779</v>
      </c>
      <c r="L67" s="87">
        <v>11.307651498225761</v>
      </c>
      <c r="M67" s="87">
        <v>7.910802301851132</v>
      </c>
      <c r="N67" s="87">
        <v>8.4487631176462177</v>
      </c>
      <c r="O67" s="74">
        <v>9.3765234124438734</v>
      </c>
      <c r="P67" s="87"/>
      <c r="Q67" s="75">
        <v>8.5943908290103685</v>
      </c>
    </row>
    <row r="68" spans="1:17">
      <c r="A68" s="76" t="s">
        <v>176</v>
      </c>
      <c r="B68" s="73">
        <v>3.1409889184198647</v>
      </c>
      <c r="C68" s="87">
        <v>-2.0855018793190632</v>
      </c>
      <c r="D68" s="87">
        <v>13.150532452281469</v>
      </c>
      <c r="E68" s="74">
        <v>8.9973096332924669</v>
      </c>
      <c r="F68" s="87">
        <v>7.938126120434787</v>
      </c>
      <c r="G68" s="87">
        <v>15.231879614204386</v>
      </c>
      <c r="H68" s="87">
        <v>11.420970670008867</v>
      </c>
      <c r="I68" s="74">
        <v>7.9160908110998696</v>
      </c>
      <c r="J68" s="87">
        <v>9.2920579027336796</v>
      </c>
      <c r="K68" s="87">
        <v>7.5440420820723251</v>
      </c>
      <c r="L68" s="87">
        <v>10.50733739133101</v>
      </c>
      <c r="M68" s="87">
        <v>8.0012910700524014</v>
      </c>
      <c r="N68" s="87">
        <v>6.0732329461518049</v>
      </c>
      <c r="O68" s="74">
        <v>8.6330602943893577</v>
      </c>
      <c r="P68" s="87"/>
      <c r="Q68" s="75">
        <v>7.9927356582914708</v>
      </c>
    </row>
    <row r="69" spans="1:17">
      <c r="A69" s="76" t="s">
        <v>177</v>
      </c>
      <c r="B69" s="73">
        <v>3.5421395043593531</v>
      </c>
      <c r="C69" s="87">
        <v>-0.19044336122102298</v>
      </c>
      <c r="D69" s="87">
        <v>10.149757910787466</v>
      </c>
      <c r="E69" s="74">
        <v>8.9098189000063392</v>
      </c>
      <c r="F69" s="87">
        <v>8.5417153034494131</v>
      </c>
      <c r="G69" s="87">
        <v>15.369517365100748</v>
      </c>
      <c r="H69" s="87">
        <v>7.8593868274932852</v>
      </c>
      <c r="I69" s="74">
        <v>7.2230143895238488</v>
      </c>
      <c r="J69" s="87">
        <v>8.3442296217464982</v>
      </c>
      <c r="K69" s="87">
        <v>8.0738747489906739</v>
      </c>
      <c r="L69" s="87">
        <v>5.0937152947177848</v>
      </c>
      <c r="M69" s="87">
        <v>7.4274667993479717</v>
      </c>
      <c r="N69" s="87">
        <v>7.4948213788198341</v>
      </c>
      <c r="O69" s="74">
        <v>8.0615297386846532</v>
      </c>
      <c r="P69" s="87"/>
      <c r="Q69" s="75">
        <v>7.5139828976388143</v>
      </c>
    </row>
    <row r="70" spans="1:17">
      <c r="A70" s="76" t="s">
        <v>188</v>
      </c>
      <c r="B70" s="73">
        <v>4.7320394757134192</v>
      </c>
      <c r="C70" s="87">
        <v>1.4051839763794143</v>
      </c>
      <c r="D70" s="87">
        <v>9.6679504961484941</v>
      </c>
      <c r="E70" s="74">
        <v>8.8869862859410436</v>
      </c>
      <c r="F70" s="87">
        <v>8.4745481181824012</v>
      </c>
      <c r="G70" s="87">
        <v>14.376984042676613</v>
      </c>
      <c r="H70" s="87">
        <v>8.4083375085369418</v>
      </c>
      <c r="I70" s="74">
        <v>7.8274207576539956</v>
      </c>
      <c r="J70" s="87">
        <v>6.7091979497344729</v>
      </c>
      <c r="K70" s="87">
        <v>8.381920123522427</v>
      </c>
      <c r="L70" s="87">
        <v>5.3933810354478684</v>
      </c>
      <c r="M70" s="87">
        <v>7.1480657014794584</v>
      </c>
      <c r="N70" s="87">
        <v>9.6539499103142781</v>
      </c>
      <c r="O70" s="74">
        <v>9.1636584802698628</v>
      </c>
      <c r="P70" s="87"/>
      <c r="Q70" s="75">
        <v>8.0138516157985134</v>
      </c>
    </row>
    <row r="71" spans="1:17">
      <c r="A71" s="76" t="s">
        <v>212</v>
      </c>
      <c r="B71" s="73">
        <v>7.5533555041485023</v>
      </c>
      <c r="C71" s="87">
        <v>6.1286666222979234</v>
      </c>
      <c r="D71" s="87">
        <v>9.9362809325398906</v>
      </c>
      <c r="E71" s="74">
        <v>10.219006459909311</v>
      </c>
      <c r="F71" s="87">
        <v>9.5183319897885355</v>
      </c>
      <c r="G71" s="87">
        <v>12.004222639812486</v>
      </c>
      <c r="H71" s="87">
        <v>13.189243242728171</v>
      </c>
      <c r="I71" s="74">
        <v>9.4560766519918342</v>
      </c>
      <c r="J71" s="87">
        <v>11.797092543033816</v>
      </c>
      <c r="K71" s="87">
        <v>14.680189588514599</v>
      </c>
      <c r="L71" s="87">
        <v>6.975448402792277</v>
      </c>
      <c r="M71" s="87">
        <v>7.778636246611442</v>
      </c>
      <c r="N71" s="87">
        <v>8.7186047573165748</v>
      </c>
      <c r="O71" s="74">
        <v>9.1636584802698628</v>
      </c>
      <c r="P71" s="87"/>
      <c r="Q71" s="75">
        <v>9.5784830838577673</v>
      </c>
    </row>
    <row r="72" spans="1:17">
      <c r="A72" s="76" t="s">
        <v>213</v>
      </c>
      <c r="B72" s="73">
        <v>10.117501615948752</v>
      </c>
      <c r="C72" s="87">
        <v>9.9567219112857348</v>
      </c>
      <c r="D72" s="87">
        <v>10.383957742007338</v>
      </c>
      <c r="E72" s="74">
        <v>12.069603352870251</v>
      </c>
      <c r="F72" s="87">
        <v>11.89029758003395</v>
      </c>
      <c r="G72" s="87">
        <v>12.792997057670346</v>
      </c>
      <c r="H72" s="87">
        <v>12.584984363777425</v>
      </c>
      <c r="I72" s="74">
        <v>10.44381766692759</v>
      </c>
      <c r="J72" s="87">
        <v>10.553534729048462</v>
      </c>
      <c r="K72" s="87">
        <v>14.129641739260846</v>
      </c>
      <c r="L72" s="87">
        <v>8.8915177659083877</v>
      </c>
      <c r="M72" s="87">
        <v>7.5265755258367486</v>
      </c>
      <c r="N72" s="87">
        <v>10.922758086663034</v>
      </c>
      <c r="O72" s="74"/>
      <c r="P72" s="87"/>
      <c r="Q72" s="75">
        <v>10.867775914218539</v>
      </c>
    </row>
    <row r="73" spans="1:17">
      <c r="A73" s="76" t="s">
        <v>214</v>
      </c>
      <c r="B73" s="73">
        <v>9.2012535930457489</v>
      </c>
      <c r="C73" s="87">
        <v>9.2259853190684566</v>
      </c>
      <c r="D73" s="87">
        <v>9.1615821039436565</v>
      </c>
      <c r="E73" s="74">
        <v>10.63331216413853</v>
      </c>
      <c r="F73" s="87">
        <v>11.087511163528951</v>
      </c>
      <c r="G73" s="87">
        <v>8.1965016714253682</v>
      </c>
      <c r="H73" s="87">
        <v>9.6189324735662751</v>
      </c>
      <c r="I73" s="74">
        <v>10.04479976870576</v>
      </c>
      <c r="J73" s="87">
        <v>9.5570159169295863</v>
      </c>
      <c r="K73" s="87">
        <v>12.438867495397622</v>
      </c>
      <c r="L73" s="87">
        <v>10.479421841465324</v>
      </c>
      <c r="M73" s="87">
        <v>6.5921851201657029</v>
      </c>
      <c r="N73" s="87">
        <v>10.308351879096779</v>
      </c>
      <c r="O73" s="74"/>
      <c r="P73" s="87"/>
      <c r="Q73" s="75">
        <v>10.168505271623946</v>
      </c>
    </row>
    <row r="74" spans="1:17">
      <c r="A74" s="76" t="s">
        <v>215</v>
      </c>
      <c r="B74" s="73">
        <v>8.5895038875949776</v>
      </c>
      <c r="C74" s="87">
        <v>8.8503578877187419</v>
      </c>
      <c r="D74" s="87">
        <v>8.2316454058280435</v>
      </c>
      <c r="E74" s="74">
        <v>9.6241205872385471</v>
      </c>
      <c r="F74" s="87">
        <v>9.3901635356139064</v>
      </c>
      <c r="G74" s="87">
        <v>10.962579646062654</v>
      </c>
      <c r="H74" s="87">
        <v>10.148066227831782</v>
      </c>
      <c r="I74" s="74">
        <v>10.931482546456531</v>
      </c>
      <c r="J74" s="87">
        <v>10.055614011669837</v>
      </c>
      <c r="K74" s="87">
        <v>12.866913836083041</v>
      </c>
      <c r="L74" s="87">
        <v>12.796070877265587</v>
      </c>
      <c r="M74" s="87">
        <v>7.950486954283301</v>
      </c>
      <c r="N74" s="87">
        <v>10.655647034361468</v>
      </c>
      <c r="O74" s="74"/>
      <c r="P74" s="87"/>
      <c r="Q74" s="75">
        <v>10.462612721912667</v>
      </c>
    </row>
    <row r="75" spans="1:17">
      <c r="A75" s="76" t="s">
        <v>216</v>
      </c>
      <c r="B75" s="73">
        <v>3.923808089571359</v>
      </c>
      <c r="C75" s="87">
        <v>8.8339078658337211</v>
      </c>
      <c r="D75" s="87">
        <v>-4.0043518124509339</v>
      </c>
      <c r="E75" s="74">
        <v>8.7010851128476947</v>
      </c>
      <c r="F75" s="87">
        <v>8.7324348804063323</v>
      </c>
      <c r="G75" s="87">
        <v>8.2434447716348291</v>
      </c>
      <c r="H75" s="87">
        <v>8.7558644413158024</v>
      </c>
      <c r="I75" s="74">
        <v>9.7751758154446158</v>
      </c>
      <c r="J75" s="87">
        <v>8.6923545289125315</v>
      </c>
      <c r="K75" s="87">
        <v>8.5787979186884211</v>
      </c>
      <c r="L75" s="87">
        <v>9.2303323438701046</v>
      </c>
      <c r="M75" s="87">
        <v>7.651223401888239</v>
      </c>
      <c r="N75" s="87">
        <v>11.526237783076223</v>
      </c>
      <c r="O75" s="74"/>
      <c r="P75" s="87"/>
      <c r="Q75" s="75">
        <v>9.2420614156352894</v>
      </c>
    </row>
    <row r="76" spans="1:17">
      <c r="A76" s="76" t="s">
        <v>217</v>
      </c>
      <c r="B76" s="73">
        <v>5.0255017942352778</v>
      </c>
      <c r="C76" s="87">
        <v>10.376659039213111</v>
      </c>
      <c r="D76" s="87">
        <v>-3.8085108907414407</v>
      </c>
      <c r="E76" s="74">
        <v>8.8635785511172802</v>
      </c>
      <c r="F76" s="87">
        <v>9.0085992094116865</v>
      </c>
      <c r="G76" s="87">
        <v>7.6104177826325241</v>
      </c>
      <c r="H76" s="87">
        <v>8.7489572398079467</v>
      </c>
      <c r="I76" s="74">
        <v>9.8855947966094178</v>
      </c>
      <c r="J76" s="87">
        <v>8.1206420676966964</v>
      </c>
      <c r="K76" s="87">
        <v>9.3451240433087595</v>
      </c>
      <c r="L76" s="87">
        <v>9.5912411179695258</v>
      </c>
      <c r="M76" s="87">
        <v>8.6101077170979288</v>
      </c>
      <c r="N76" s="87">
        <v>11.370866700066617</v>
      </c>
      <c r="O76" s="74"/>
      <c r="P76" s="87"/>
      <c r="Q76" s="75">
        <v>9.4029007604677712</v>
      </c>
    </row>
    <row r="77" spans="1:17">
      <c r="A77" s="76" t="s">
        <v>218</v>
      </c>
      <c r="B77" s="73">
        <v>10.098746443592493</v>
      </c>
      <c r="C77" s="87">
        <v>10.098151375202825</v>
      </c>
      <c r="D77" s="87">
        <v>10.099701539768699</v>
      </c>
      <c r="E77" s="74">
        <v>8.2789675245084346</v>
      </c>
      <c r="F77" s="87">
        <v>8.1968911592425453</v>
      </c>
      <c r="G77" s="87">
        <v>6.9770749938288024</v>
      </c>
      <c r="H77" s="87">
        <v>9.2577354612720679</v>
      </c>
      <c r="I77" s="74">
        <v>9.2450016934573256</v>
      </c>
      <c r="J77" s="87">
        <v>10.190480742461631</v>
      </c>
      <c r="K77" s="87">
        <v>9.1153543442776659</v>
      </c>
      <c r="L77" s="87">
        <v>9.7928176302199308</v>
      </c>
      <c r="M77" s="87">
        <v>8.1993226330406888</v>
      </c>
      <c r="N77" s="87">
        <v>8.8556044554396607</v>
      </c>
      <c r="O77" s="74"/>
      <c r="P77" s="87"/>
      <c r="Q77" s="75">
        <v>9.0186907189508538</v>
      </c>
    </row>
    <row r="78" spans="1:17">
      <c r="A78" s="76" t="s">
        <v>219</v>
      </c>
      <c r="B78" s="73">
        <v>9.4508391812286341</v>
      </c>
      <c r="C78" s="87">
        <v>9.4868817338789224</v>
      </c>
      <c r="D78" s="87">
        <v>9.4011107274151602</v>
      </c>
      <c r="E78" s="74">
        <v>9.3009178936025751</v>
      </c>
      <c r="F78" s="87">
        <v>9.4496976107642343</v>
      </c>
      <c r="G78" s="87">
        <v>6.9511335328121762</v>
      </c>
      <c r="H78" s="87">
        <v>9.7197333083532076</v>
      </c>
      <c r="I78" s="74">
        <v>9.1996788614044167</v>
      </c>
      <c r="J78" s="87">
        <v>9.2558610198663676</v>
      </c>
      <c r="K78" s="87">
        <v>9.8053566598351054</v>
      </c>
      <c r="L78" s="87">
        <v>12.006145427422206</v>
      </c>
      <c r="M78" s="87">
        <v>7.5788408186419218</v>
      </c>
      <c r="N78" s="87">
        <v>8.0066608770611509</v>
      </c>
      <c r="O78" s="74"/>
      <c r="P78" s="87"/>
      <c r="Q78" s="75">
        <v>9.2382236113054574</v>
      </c>
    </row>
    <row r="79" spans="1:17">
      <c r="A79" s="76" t="s">
        <v>221</v>
      </c>
      <c r="B79" s="73">
        <v>7.759329017006678</v>
      </c>
      <c r="C79" s="87">
        <v>6.095585494836409</v>
      </c>
      <c r="D79" s="87">
        <v>10.804987050181131</v>
      </c>
      <c r="E79" s="74">
        <v>7.2912573118259525</v>
      </c>
      <c r="F79" s="87">
        <v>7.0501316871903628</v>
      </c>
      <c r="G79" s="87">
        <v>8.1663955957839889</v>
      </c>
      <c r="H79" s="87">
        <v>8.1494023532759083</v>
      </c>
      <c r="I79" s="74">
        <v>7.5498759547197469</v>
      </c>
      <c r="J79" s="87">
        <v>7.595207414253216</v>
      </c>
      <c r="K79" s="87">
        <v>7.701025524765841</v>
      </c>
      <c r="L79" s="87">
        <v>11.316825373777059</v>
      </c>
      <c r="M79" s="87">
        <v>6.280644325766958</v>
      </c>
      <c r="N79" s="87">
        <v>5.9218421067426465</v>
      </c>
      <c r="O79" s="74">
        <v>9.1636584802698628</v>
      </c>
      <c r="P79" s="87"/>
      <c r="Q79" s="75">
        <v>7.4891601169380513</v>
      </c>
    </row>
    <row r="80" spans="1:17">
      <c r="A80" s="76" t="s">
        <v>222</v>
      </c>
      <c r="B80" s="73">
        <v>6.8764138638672163</v>
      </c>
      <c r="C80" s="87">
        <v>5.5976491303108009</v>
      </c>
      <c r="D80" s="87">
        <v>9.298789849992934</v>
      </c>
      <c r="E80" s="74">
        <v>7.8913788855515783</v>
      </c>
      <c r="F80" s="87">
        <v>7.6216724331906818</v>
      </c>
      <c r="G80" s="87">
        <v>9.4635821344154305</v>
      </c>
      <c r="H80" s="87">
        <v>8.4526472503381491</v>
      </c>
      <c r="I80" s="74">
        <v>7.2146344623704648</v>
      </c>
      <c r="J80" s="87">
        <v>6.9497056372707009</v>
      </c>
      <c r="K80" s="87">
        <v>8.2248877360293218</v>
      </c>
      <c r="L80" s="87">
        <v>9.4116855174609295</v>
      </c>
      <c r="M80" s="87">
        <v>9.1308319171500383</v>
      </c>
      <c r="N80" s="87">
        <v>5.3936810401343145</v>
      </c>
      <c r="O80" s="74"/>
      <c r="P80" s="87"/>
      <c r="Q80" s="75">
        <v>7.3842693724710253</v>
      </c>
    </row>
    <row r="81" spans="1:17">
      <c r="A81" s="76" t="s">
        <v>223</v>
      </c>
      <c r="B81" s="73">
        <v>6.6789195529007666</v>
      </c>
      <c r="C81" s="87">
        <v>6.5122755147169213</v>
      </c>
      <c r="D81" s="87">
        <v>6.9463826638379249</v>
      </c>
      <c r="E81" s="74">
        <v>7.764824931144271</v>
      </c>
      <c r="F81" s="87">
        <v>7.6341031007773079</v>
      </c>
      <c r="G81" s="87">
        <v>8.7714217454944361</v>
      </c>
      <c r="H81" s="87">
        <v>7.9346065188122079</v>
      </c>
      <c r="I81" s="74">
        <v>7.3464912866319372</v>
      </c>
      <c r="J81" s="87">
        <v>6.9705433668436356</v>
      </c>
      <c r="K81" s="87">
        <v>7.5858613374559543</v>
      </c>
      <c r="L81" s="87">
        <v>8.1888228849838924</v>
      </c>
      <c r="M81" s="87">
        <v>7.2174085880517618</v>
      </c>
      <c r="N81" s="87">
        <v>7.0538746014784772</v>
      </c>
      <c r="O81" s="74"/>
      <c r="P81" s="87"/>
      <c r="Q81" s="75">
        <v>7.4313085212376171</v>
      </c>
    </row>
    <row r="82" spans="1:17">
      <c r="A82" s="76" t="s">
        <v>224</v>
      </c>
      <c r="B82" s="73">
        <v>6.7722414690348014</v>
      </c>
      <c r="C82" s="87">
        <v>6.8730384200738195</v>
      </c>
      <c r="D82" s="87">
        <v>6.6330613621458072</v>
      </c>
      <c r="E82" s="74">
        <v>7.0791590154193118</v>
      </c>
      <c r="F82" s="87">
        <v>6.9366191281686804</v>
      </c>
      <c r="G82" s="87">
        <v>8.4262640765511883</v>
      </c>
      <c r="H82" s="87">
        <v>7.1417127286782245</v>
      </c>
      <c r="I82" s="74">
        <v>7.455001673993281</v>
      </c>
      <c r="J82" s="87">
        <v>7.1248677839071819</v>
      </c>
      <c r="K82" s="87">
        <v>7.9437846999122055</v>
      </c>
      <c r="L82" s="87">
        <v>7.7229062429844326</v>
      </c>
      <c r="M82" s="87">
        <v>7.6879175571832619</v>
      </c>
      <c r="N82" s="87">
        <v>7.2643062971537891</v>
      </c>
      <c r="O82" s="74"/>
      <c r="P82" s="87"/>
      <c r="Q82" s="75">
        <v>7.3210086535084304</v>
      </c>
    </row>
    <row r="83" spans="1:17">
      <c r="A83" s="76" t="s">
        <v>225</v>
      </c>
      <c r="B83" s="73">
        <v>5.8245898246488101</v>
      </c>
      <c r="C83" s="87">
        <v>5.833725609877674</v>
      </c>
      <c r="D83" s="87">
        <v>5.8085766054216332</v>
      </c>
      <c r="E83" s="74">
        <v>8.2501038884121094</v>
      </c>
      <c r="F83" s="87">
        <v>8.4119300861705391</v>
      </c>
      <c r="G83" s="87">
        <v>7.6125860496708277</v>
      </c>
      <c r="H83" s="87">
        <v>7.7070840272005929</v>
      </c>
      <c r="I83" s="74">
        <v>8.4700997727818823</v>
      </c>
      <c r="J83" s="87">
        <v>7.3606782910160691</v>
      </c>
      <c r="K83" s="87">
        <v>7.9476558399377213</v>
      </c>
      <c r="L83" s="87">
        <v>9.2626080012569609</v>
      </c>
      <c r="M83" s="87">
        <v>6.7231501946427743</v>
      </c>
      <c r="N83" s="87">
        <v>9.1948911191045539</v>
      </c>
      <c r="O83" s="74"/>
      <c r="P83" s="87"/>
      <c r="Q83" s="75">
        <v>8.3058724262715273</v>
      </c>
    </row>
    <row r="84" spans="1:17">
      <c r="A84" s="76" t="s">
        <v>226</v>
      </c>
      <c r="B84" s="73">
        <v>6.2019897000013824</v>
      </c>
      <c r="C84" s="87">
        <v>6.259454715803356</v>
      </c>
      <c r="D84" s="87">
        <v>6.0968193476951793</v>
      </c>
      <c r="E84" s="74">
        <v>8.4823676947245232</v>
      </c>
      <c r="F84" s="87">
        <v>8.9309442577212383</v>
      </c>
      <c r="G84" s="87">
        <v>7.8608226206387783</v>
      </c>
      <c r="H84" s="87">
        <v>6.6888883779243802</v>
      </c>
      <c r="I84" s="74">
        <v>7.8138913273274619</v>
      </c>
      <c r="J84" s="87">
        <v>7.1927331655704698</v>
      </c>
      <c r="K84" s="87">
        <v>7.1708408285426257</v>
      </c>
      <c r="L84" s="87">
        <v>8.4032973366768147</v>
      </c>
      <c r="M84" s="87">
        <v>7.7367139824003122</v>
      </c>
      <c r="N84" s="87">
        <v>8.0078448544808065</v>
      </c>
      <c r="O84" s="74"/>
      <c r="P84" s="87"/>
      <c r="Q84" s="75">
        <v>7.9309990309273033</v>
      </c>
    </row>
    <row r="85" spans="1:17">
      <c r="A85" s="76" t="s">
        <v>227</v>
      </c>
      <c r="B85" s="73">
        <v>6.1237554294215641</v>
      </c>
      <c r="C85" s="87">
        <v>5.969801056818973</v>
      </c>
      <c r="D85" s="87">
        <v>6.3698486796674629</v>
      </c>
      <c r="E85" s="74">
        <v>9.5775371081089382</v>
      </c>
      <c r="F85" s="87">
        <v>10.156264648859652</v>
      </c>
      <c r="G85" s="87">
        <v>8.5750708834932876</v>
      </c>
      <c r="H85" s="87">
        <v>7.3079510186633554</v>
      </c>
      <c r="I85" s="74">
        <v>7.9292844819348618</v>
      </c>
      <c r="J85" s="87">
        <v>7.657012934797458</v>
      </c>
      <c r="K85" s="87">
        <v>8.8619140312583617</v>
      </c>
      <c r="L85" s="87">
        <v>9.3369535542515703</v>
      </c>
      <c r="M85" s="87">
        <v>7.9011590661950999</v>
      </c>
      <c r="N85" s="87">
        <v>7.0506068368551373</v>
      </c>
      <c r="O85" s="74"/>
      <c r="P85" s="87"/>
      <c r="Q85" s="75">
        <v>8.2993314381758907</v>
      </c>
    </row>
    <row r="86" spans="1:17">
      <c r="A86" s="76" t="s">
        <v>228</v>
      </c>
      <c r="B86" s="73">
        <v>6.4650811441006262</v>
      </c>
      <c r="C86" s="201">
        <v>6.1183444235005453</v>
      </c>
      <c r="D86" s="201">
        <v>6.9449315720628055</v>
      </c>
      <c r="E86" s="202">
        <v>7.7502196725835084</v>
      </c>
      <c r="F86" s="201">
        <v>7.5320922286454639</v>
      </c>
      <c r="G86" s="201">
        <v>9.2502525523144801</v>
      </c>
      <c r="H86" s="201">
        <v>8.1067456123689148</v>
      </c>
      <c r="I86" s="202">
        <v>6.8267054057317162</v>
      </c>
      <c r="J86" s="201">
        <v>8.2969701319952964</v>
      </c>
      <c r="K86" s="201">
        <v>6.9154891276522221</v>
      </c>
      <c r="L86" s="201">
        <v>7.4627170173360025</v>
      </c>
      <c r="M86" s="201">
        <v>7.7543829198976244</v>
      </c>
      <c r="N86" s="201">
        <v>5.4747603922288901</v>
      </c>
      <c r="O86" s="201">
        <v>7.5682870702995011</v>
      </c>
      <c r="P86" s="201"/>
      <c r="Q86" s="75">
        <v>7.0800143959694184</v>
      </c>
    </row>
    <row r="87" spans="1:17" ht="39" thickBot="1">
      <c r="A87" s="88" t="s">
        <v>18</v>
      </c>
      <c r="B87" s="89">
        <f>AVERAGE(B3:B86)</f>
        <v>8.2063008318752164</v>
      </c>
      <c r="C87" s="90">
        <f>AVERAGE(C3:C86)</f>
        <v>7.4846334431795185</v>
      </c>
      <c r="D87" s="90">
        <f t="shared" ref="D87:Q87" si="0">AVERAGE(D3:D86)</f>
        <v>9.896222499101178</v>
      </c>
      <c r="E87" s="90">
        <f>AVERAGE(E3:E86)</f>
        <v>8.9174820321334867</v>
      </c>
      <c r="F87" s="90">
        <f t="shared" si="0"/>
        <v>8.8883057885671608</v>
      </c>
      <c r="G87" s="90">
        <f t="shared" si="0"/>
        <v>10.872121563406301</v>
      </c>
      <c r="H87" s="90">
        <f t="shared" si="0"/>
        <v>8.8964150809432461</v>
      </c>
      <c r="I87" s="90">
        <f t="shared" si="0"/>
        <v>10.332314810327425</v>
      </c>
      <c r="J87" s="90">
        <f t="shared" si="0"/>
        <v>10.05590465610894</v>
      </c>
      <c r="K87" s="90">
        <f t="shared" si="0"/>
        <v>8.4050362580476001</v>
      </c>
      <c r="L87" s="90">
        <f t="shared" si="0"/>
        <v>12.570197640376787</v>
      </c>
      <c r="M87" s="90">
        <f t="shared" si="0"/>
        <v>9.8063560545098323</v>
      </c>
      <c r="N87" s="90">
        <f t="shared" si="0"/>
        <v>10.53939551619213</v>
      </c>
      <c r="O87" s="90">
        <f t="shared" si="0"/>
        <v>10.215881223568831</v>
      </c>
      <c r="P87" s="90" t="e">
        <f t="shared" si="0"/>
        <v>#DIV/0!</v>
      </c>
      <c r="Q87" s="91">
        <f t="shared" si="0"/>
        <v>9.786661501475713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9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9" t="s">
        <v>57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3"/>
      <c r="N1" s="223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5.0554331907308345</v>
      </c>
      <c r="C3" s="108">
        <v>3.592937870626959</v>
      </c>
      <c r="D3" s="108">
        <v>1.462495320103876</v>
      </c>
      <c r="E3" s="79">
        <v>31.259771267098991</v>
      </c>
      <c r="F3" s="108">
        <v>24.315837139199004</v>
      </c>
      <c r="G3" s="108">
        <v>1.8439428354874559</v>
      </c>
      <c r="H3" s="108">
        <v>5.0999912924125352</v>
      </c>
      <c r="I3" s="79">
        <v>63.684795542170171</v>
      </c>
      <c r="J3" s="108">
        <v>11.542479241367969</v>
      </c>
      <c r="K3" s="108">
        <v>10.928306810362381</v>
      </c>
      <c r="L3" s="108">
        <v>8.517691172280049</v>
      </c>
      <c r="M3" s="108">
        <v>7.2416975501319607</v>
      </c>
      <c r="N3" s="108">
        <v>25.454620768027802</v>
      </c>
      <c r="O3" s="85"/>
      <c r="P3" s="83"/>
      <c r="Q3" s="149"/>
    </row>
    <row r="4" spans="1:23">
      <c r="A4" s="80">
        <f>A3+1</f>
        <v>1997</v>
      </c>
      <c r="B4" s="81">
        <v>4.9684162574234039</v>
      </c>
      <c r="C4" s="109">
        <v>3.492274285116709</v>
      </c>
      <c r="D4" s="109">
        <v>1.4761419723066955</v>
      </c>
      <c r="E4" s="82">
        <v>30.66491325242534</v>
      </c>
      <c r="F4" s="109">
        <v>23.662533471185316</v>
      </c>
      <c r="G4" s="109">
        <v>1.8478636945378466</v>
      </c>
      <c r="H4" s="109">
        <v>5.1545160867021753</v>
      </c>
      <c r="I4" s="82">
        <v>64.36667049015125</v>
      </c>
      <c r="J4" s="109">
        <v>11.651472554053168</v>
      </c>
      <c r="K4" s="109">
        <v>10.736113497345286</v>
      </c>
      <c r="L4" s="109">
        <v>9.0308179888592637</v>
      </c>
      <c r="M4" s="109">
        <v>7.6420403721703307</v>
      </c>
      <c r="N4" s="109">
        <v>25.306226077723188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5.2084252282858383</v>
      </c>
      <c r="C5" s="109">
        <v>3.7947268843377948</v>
      </c>
      <c r="D5" s="109">
        <v>1.4136983439480439</v>
      </c>
      <c r="E5" s="82">
        <v>30.380311843900685</v>
      </c>
      <c r="F5" s="109">
        <v>24.248204465587762</v>
      </c>
      <c r="G5" s="109">
        <v>1.6906865903030508</v>
      </c>
      <c r="H5" s="109">
        <v>4.4414207880098795</v>
      </c>
      <c r="I5" s="82">
        <v>64.411262927813482</v>
      </c>
      <c r="J5" s="109">
        <v>11.474641329524559</v>
      </c>
      <c r="K5" s="109">
        <v>10.405321802670562</v>
      </c>
      <c r="L5" s="109">
        <v>9.7155988224427166</v>
      </c>
      <c r="M5" s="109">
        <v>7.572875732833932</v>
      </c>
      <c r="N5" s="109">
        <v>25.242825240341716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4.8250591018543858</v>
      </c>
      <c r="C6" s="109">
        <v>3.4384845062147638</v>
      </c>
      <c r="D6" s="109">
        <v>1.3865745956396216</v>
      </c>
      <c r="E6" s="82">
        <v>29.914367398642938</v>
      </c>
      <c r="F6" s="109">
        <v>24.071572297607354</v>
      </c>
      <c r="G6" s="109">
        <v>1.833116414746365</v>
      </c>
      <c r="H6" s="109">
        <v>4.0096786862892202</v>
      </c>
      <c r="I6" s="82">
        <v>65.260573499502698</v>
      </c>
      <c r="J6" s="109">
        <v>12.671249075274318</v>
      </c>
      <c r="K6" s="109">
        <v>10.030762339452645</v>
      </c>
      <c r="L6" s="109">
        <v>10.302434074630927</v>
      </c>
      <c r="M6" s="109">
        <v>7.9390500516222247</v>
      </c>
      <c r="N6" s="109">
        <v>24.317077958522574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4.7066617541089757</v>
      </c>
      <c r="C7" s="109">
        <v>3.3232597642409765</v>
      </c>
      <c r="D7" s="109">
        <v>1.3834019898679988</v>
      </c>
      <c r="E7" s="82">
        <v>29.820373895912628</v>
      </c>
      <c r="F7" s="109">
        <v>24.289485250456718</v>
      </c>
      <c r="G7" s="109">
        <v>1.7926525145255821</v>
      </c>
      <c r="H7" s="109">
        <v>3.7382361309303271</v>
      </c>
      <c r="I7" s="82">
        <v>65.472964349978398</v>
      </c>
      <c r="J7" s="109">
        <v>13.154322502953331</v>
      </c>
      <c r="K7" s="109">
        <v>9.7561529957815605</v>
      </c>
      <c r="L7" s="109">
        <v>10.340512953212235</v>
      </c>
      <c r="M7" s="109">
        <v>8.3651862656564955</v>
      </c>
      <c r="N7" s="109">
        <v>23.856789632374777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4.7862824536733397</v>
      </c>
      <c r="C8" s="109">
        <v>3.361841141140697</v>
      </c>
      <c r="D8" s="109">
        <v>1.4244413125326432</v>
      </c>
      <c r="E8" s="82">
        <v>29.776014963164933</v>
      </c>
      <c r="F8" s="109">
        <v>23.878840630977663</v>
      </c>
      <c r="G8" s="109">
        <v>1.7024832989867535</v>
      </c>
      <c r="H8" s="109">
        <v>4.1946910332005132</v>
      </c>
      <c r="I8" s="82">
        <v>65.437702583161723</v>
      </c>
      <c r="J8" s="109">
        <v>12.934444917652286</v>
      </c>
      <c r="K8" s="109">
        <v>9.5975728002757954</v>
      </c>
      <c r="L8" s="109">
        <v>10.637207154972495</v>
      </c>
      <c r="M8" s="109">
        <v>8.4665535102603808</v>
      </c>
      <c r="N8" s="109">
        <v>23.801924200000769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4.9171702353611018</v>
      </c>
      <c r="C9" s="109">
        <v>3.4896722106605904</v>
      </c>
      <c r="D9" s="109">
        <v>1.4274980247005111</v>
      </c>
      <c r="E9" s="82">
        <v>29.406963533479097</v>
      </c>
      <c r="F9" s="109">
        <v>24.430929336089342</v>
      </c>
      <c r="G9" s="109">
        <v>1.8754937461207273</v>
      </c>
      <c r="H9" s="109">
        <v>3.1005404512690267</v>
      </c>
      <c r="I9" s="82">
        <v>65.675866231159816</v>
      </c>
      <c r="J9" s="109">
        <v>12.748166491213714</v>
      </c>
      <c r="K9" s="109">
        <v>9.1234963526356943</v>
      </c>
      <c r="L9" s="109">
        <v>11.213002390048052</v>
      </c>
      <c r="M9" s="109">
        <v>8.8106285005894502</v>
      </c>
      <c r="N9" s="109">
        <v>23.780572496672914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5.2047616331550701</v>
      </c>
      <c r="C10" s="109">
        <v>3.8351210180017912</v>
      </c>
      <c r="D10" s="109">
        <v>1.3696406151532792</v>
      </c>
      <c r="E10" s="82">
        <v>28.286963290698463</v>
      </c>
      <c r="F10" s="109">
        <v>23.337316789300928</v>
      </c>
      <c r="G10" s="109">
        <v>1.8321272550934435</v>
      </c>
      <c r="H10" s="109">
        <v>3.1175192463040911</v>
      </c>
      <c r="I10" s="82">
        <v>66.508275076146461</v>
      </c>
      <c r="J10" s="109">
        <v>12.91115489779911</v>
      </c>
      <c r="K10" s="109">
        <v>9.2552880829783728</v>
      </c>
      <c r="L10" s="109">
        <v>11.655525017722139</v>
      </c>
      <c r="M10" s="109">
        <v>8.8733650379234206</v>
      </c>
      <c r="N10" s="109">
        <v>23.812942039723431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4.7376669416581603</v>
      </c>
      <c r="C11" s="109">
        <v>3.382214050376716</v>
      </c>
      <c r="D11" s="109">
        <v>1.3554528912814445</v>
      </c>
      <c r="E11" s="82">
        <v>27.764984872293375</v>
      </c>
      <c r="F11" s="109">
        <v>22.799675065939194</v>
      </c>
      <c r="G11" s="109">
        <v>1.758013953720758</v>
      </c>
      <c r="H11" s="109">
        <v>3.2072958526334232</v>
      </c>
      <c r="I11" s="82">
        <v>67.497348186048455</v>
      </c>
      <c r="J11" s="109">
        <v>13.22362064604877</v>
      </c>
      <c r="K11" s="109">
        <v>9.3040244365627434</v>
      </c>
      <c r="L11" s="109">
        <v>12.365222254609765</v>
      </c>
      <c r="M11" s="109">
        <v>8.8094237763461933</v>
      </c>
      <c r="N11" s="109">
        <v>23.795057072480986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3.8694678831370508</v>
      </c>
      <c r="C12" s="109">
        <v>2.6313842259651574</v>
      </c>
      <c r="D12" s="109">
        <v>1.2380836571718932</v>
      </c>
      <c r="E12" s="82">
        <v>27.478286934520369</v>
      </c>
      <c r="F12" s="109">
        <v>22.297155915907325</v>
      </c>
      <c r="G12" s="109">
        <v>1.7828846758493611</v>
      </c>
      <c r="H12" s="109">
        <v>3.3982463427636791</v>
      </c>
      <c r="I12" s="82">
        <v>68.652245182342583</v>
      </c>
      <c r="J12" s="109">
        <v>13.133845040578903</v>
      </c>
      <c r="K12" s="109">
        <v>9.3057574335616184</v>
      </c>
      <c r="L12" s="109">
        <v>13.71418067824589</v>
      </c>
      <c r="M12" s="109">
        <v>8.7904175688175066</v>
      </c>
      <c r="N12" s="109">
        <v>23.708044461138662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3.9580258135465876</v>
      </c>
      <c r="C13" s="109">
        <v>2.6760141055773481</v>
      </c>
      <c r="D13" s="109">
        <v>1.2820117079692395</v>
      </c>
      <c r="E13" s="82">
        <v>27.596251612504574</v>
      </c>
      <c r="F13" s="109">
        <v>22.266820938939677</v>
      </c>
      <c r="G13" s="109">
        <v>1.7964443329827582</v>
      </c>
      <c r="H13" s="109">
        <v>3.53298634058214</v>
      </c>
      <c r="I13" s="82">
        <v>68.445722573948828</v>
      </c>
      <c r="J13" s="109">
        <v>13.49364041824127</v>
      </c>
      <c r="K13" s="109">
        <v>9.2407581356497825</v>
      </c>
      <c r="L13" s="109">
        <v>13.909319074723225</v>
      </c>
      <c r="M13" s="109">
        <v>8.6642051339791326</v>
      </c>
      <c r="N13" s="110">
        <v>23.137799811355425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4.1013298117292427</v>
      </c>
      <c r="C14" s="109">
        <v>2.7385048239697571</v>
      </c>
      <c r="D14" s="109">
        <v>1.3628249877594858</v>
      </c>
      <c r="E14" s="82">
        <v>28.396963198160769</v>
      </c>
      <c r="F14" s="109">
        <v>22.422829817677279</v>
      </c>
      <c r="G14" s="109">
        <v>1.7576602696352861</v>
      </c>
      <c r="H14" s="109">
        <v>4.2164731108482032</v>
      </c>
      <c r="I14" s="82">
        <v>67.501706990109994</v>
      </c>
      <c r="J14" s="109">
        <v>12.927487624810421</v>
      </c>
      <c r="K14" s="109">
        <v>8.9015433986903503</v>
      </c>
      <c r="L14" s="109">
        <v>14.293258027316948</v>
      </c>
      <c r="M14" s="109">
        <v>8.5667924513563811</v>
      </c>
      <c r="N14" s="110">
        <v>22.812625487935893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4.2085385949041862</v>
      </c>
      <c r="C15" s="109">
        <v>2.7872618198999533</v>
      </c>
      <c r="D15" s="109">
        <v>1.4212767750042332</v>
      </c>
      <c r="E15" s="82">
        <v>28.809932897003982</v>
      </c>
      <c r="F15" s="109">
        <v>22.705956036669402</v>
      </c>
      <c r="G15" s="109">
        <v>1.7510963019740902</v>
      </c>
      <c r="H15" s="109">
        <v>4.3528805583604857</v>
      </c>
      <c r="I15" s="82">
        <v>66.981528508091827</v>
      </c>
      <c r="J15" s="109">
        <v>12.666111148075357</v>
      </c>
      <c r="K15" s="109">
        <v>8.4409363310170455</v>
      </c>
      <c r="L15" s="109">
        <v>14.191260621029397</v>
      </c>
      <c r="M15" s="109">
        <v>8.1787755017166148</v>
      </c>
      <c r="N15" s="110">
        <v>23.504444906253415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4.24916152124647</v>
      </c>
      <c r="C16" s="109">
        <v>2.7923590902329001</v>
      </c>
      <c r="D16" s="109">
        <v>1.4568024310135703</v>
      </c>
      <c r="E16" s="82">
        <v>28.202213908503062</v>
      </c>
      <c r="F16" s="109">
        <v>21.906280120915635</v>
      </c>
      <c r="G16" s="109">
        <v>1.784401566472956</v>
      </c>
      <c r="H16" s="109">
        <v>4.5115322211144688</v>
      </c>
      <c r="I16" s="82">
        <v>67.548056734519022</v>
      </c>
      <c r="J16" s="109">
        <v>12.54096377942478</v>
      </c>
      <c r="K16" s="109">
        <v>8.1730367237429107</v>
      </c>
      <c r="L16" s="109">
        <v>13.428849000669366</v>
      </c>
      <c r="M16" s="109">
        <v>7.9830567925222669</v>
      </c>
      <c r="N16" s="110">
        <v>25.422150438159697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4.1965823028032601</v>
      </c>
      <c r="C17" s="109">
        <v>2.6774406570584448</v>
      </c>
      <c r="D17" s="109">
        <v>1.5191416457448161</v>
      </c>
      <c r="E17" s="82">
        <v>27.940401406802994</v>
      </c>
      <c r="F17" s="109">
        <v>21.889118142025037</v>
      </c>
      <c r="G17" s="109">
        <v>1.7439568358804884</v>
      </c>
      <c r="H17" s="109">
        <v>4.3073264288974675</v>
      </c>
      <c r="I17" s="82">
        <v>67.861998936310712</v>
      </c>
      <c r="J17" s="109">
        <v>12.393492587841919</v>
      </c>
      <c r="K17" s="109">
        <v>7.9892153017016261</v>
      </c>
      <c r="L17" s="109">
        <v>13.48702829683425</v>
      </c>
      <c r="M17" s="109">
        <v>7.6035638554409699</v>
      </c>
      <c r="N17" s="110">
        <v>26.388698894491945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4.2722605978277528</v>
      </c>
      <c r="C18" s="109">
        <v>2.7121024571535957</v>
      </c>
      <c r="D18" s="109">
        <v>1.5601581406741576</v>
      </c>
      <c r="E18" s="82">
        <v>27.272920022930581</v>
      </c>
      <c r="F18" s="109">
        <v>21.144722074709911</v>
      </c>
      <c r="G18" s="109">
        <v>1.8682972148438555</v>
      </c>
      <c r="H18" s="109">
        <v>4.2599007333768073</v>
      </c>
      <c r="I18" s="82">
        <v>68.45342811613979</v>
      </c>
      <c r="J18" s="109">
        <v>12.563409504268714</v>
      </c>
      <c r="K18" s="109">
        <v>8.0476722747277147</v>
      </c>
      <c r="L18" s="109">
        <v>13.675685847869175</v>
      </c>
      <c r="M18" s="109">
        <v>7.5175630209903881</v>
      </c>
      <c r="N18" s="110">
        <v>26.649097468283806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4.0824423041076381</v>
      </c>
      <c r="C19" s="109">
        <v>2.4946040281621547</v>
      </c>
      <c r="D19" s="109">
        <v>1.5878382759454821</v>
      </c>
      <c r="E19" s="82">
        <v>27.460849035447669</v>
      </c>
      <c r="F19" s="109">
        <v>21.175610620174069</v>
      </c>
      <c r="G19" s="109">
        <v>2.0115676830701839</v>
      </c>
      <c r="H19" s="109">
        <v>4.2736707322034206</v>
      </c>
      <c r="I19" s="82">
        <v>68.454991468333887</v>
      </c>
      <c r="J19" s="109">
        <v>12.602897593695694</v>
      </c>
      <c r="K19" s="109">
        <v>8.0314122598111499</v>
      </c>
      <c r="L19" s="109">
        <v>13.644689852594524</v>
      </c>
      <c r="M19" s="109">
        <v>7.4891558261634534</v>
      </c>
      <c r="N19" s="110">
        <v>26.68683593606908</v>
      </c>
      <c r="Q19" s="10"/>
      <c r="R19" s="10"/>
      <c r="S19" s="10"/>
      <c r="T19" s="10"/>
      <c r="U19" s="10"/>
      <c r="V19" s="10"/>
      <c r="W19" s="10"/>
    </row>
    <row r="20" spans="1:23">
      <c r="A20" s="80">
        <v>2013</v>
      </c>
      <c r="B20" s="81">
        <v>4.0305174240745023</v>
      </c>
      <c r="C20" s="109">
        <v>2.4554098807531752</v>
      </c>
      <c r="D20" s="109">
        <v>1.5751075433213271</v>
      </c>
      <c r="E20" s="82">
        <v>27.539332118898173</v>
      </c>
      <c r="F20" s="109">
        <v>21.203757036704427</v>
      </c>
      <c r="G20" s="109">
        <v>2.0235636452980605</v>
      </c>
      <c r="H20" s="109">
        <v>4.3120114368956877</v>
      </c>
      <c r="I20" s="82">
        <v>68.428204049623062</v>
      </c>
      <c r="J20" s="109">
        <v>12.621898414831303</v>
      </c>
      <c r="K20" s="109">
        <v>8.2642403729678531</v>
      </c>
      <c r="L20" s="109">
        <v>13.584479998803184</v>
      </c>
      <c r="M20" s="109">
        <v>7.2973556258277732</v>
      </c>
      <c r="N20" s="110">
        <v>26.660229637192955</v>
      </c>
      <c r="Q20" s="10"/>
      <c r="R20" s="10"/>
      <c r="S20" s="10"/>
      <c r="T20" s="10"/>
      <c r="U20" s="10"/>
      <c r="V20" s="10"/>
      <c r="W20" s="10"/>
    </row>
    <row r="21" spans="1:23">
      <c r="A21" s="80">
        <v>2014</v>
      </c>
      <c r="B21" s="81">
        <v>3.9535008885771652</v>
      </c>
      <c r="C21" s="109">
        <v>2.4664549579461053</v>
      </c>
      <c r="D21" s="109">
        <v>1.4870459306310599</v>
      </c>
      <c r="E21" s="82">
        <v>27.433791050965191</v>
      </c>
      <c r="F21" s="109">
        <v>21.135074488682331</v>
      </c>
      <c r="G21" s="109">
        <v>1.9897967407451893</v>
      </c>
      <c r="H21" s="109">
        <v>4.3089198215376694</v>
      </c>
      <c r="I21" s="82">
        <v>68.6105696395108</v>
      </c>
      <c r="J21" s="109">
        <v>12.605836365924066</v>
      </c>
      <c r="K21" s="109">
        <v>8.2654274499980573</v>
      </c>
      <c r="L21" s="109">
        <v>13.702718974381966</v>
      </c>
      <c r="M21" s="109">
        <v>7.2160946071228516</v>
      </c>
      <c r="N21" s="110">
        <v>26.820492242083859</v>
      </c>
      <c r="Q21" s="10"/>
      <c r="R21" s="10"/>
      <c r="S21" s="10"/>
      <c r="T21" s="10"/>
      <c r="U21" s="10"/>
      <c r="V21" s="10"/>
      <c r="W21" s="10"/>
    </row>
    <row r="22" spans="1:23">
      <c r="A22" s="80">
        <v>2015</v>
      </c>
      <c r="B22" s="81">
        <v>3.9388921324134198</v>
      </c>
      <c r="C22" s="109">
        <v>2.4400507421130424</v>
      </c>
      <c r="D22" s="109">
        <v>1.4988413903003779</v>
      </c>
      <c r="E22" s="82">
        <v>27.456383738331606</v>
      </c>
      <c r="F22" s="109">
        <v>21.114072668044066</v>
      </c>
      <c r="G22" s="109">
        <v>2.0138321159222894</v>
      </c>
      <c r="H22" s="109">
        <v>4.3284789543652558</v>
      </c>
      <c r="I22" s="82">
        <v>68.602401278751728</v>
      </c>
      <c r="J22" s="109">
        <v>12.576290222574057</v>
      </c>
      <c r="K22" s="109">
        <v>8.3012194993720527</v>
      </c>
      <c r="L22" s="109">
        <v>13.921289493431644</v>
      </c>
      <c r="M22" s="109">
        <v>7.227913892839827</v>
      </c>
      <c r="N22" s="110">
        <v>26.575688170534146</v>
      </c>
      <c r="Q22" s="10"/>
      <c r="R22" s="10"/>
      <c r="S22" s="10"/>
      <c r="T22" s="10"/>
      <c r="U22" s="10"/>
      <c r="V22" s="10"/>
      <c r="W22" s="10"/>
    </row>
    <row r="23" spans="1:23">
      <c r="A23" s="80">
        <v>2016</v>
      </c>
      <c r="B23" s="81">
        <v>3.8760134935374584</v>
      </c>
      <c r="C23" s="109">
        <v>2.3986406554480184</v>
      </c>
      <c r="D23" s="109">
        <v>1.4773728380894402</v>
      </c>
      <c r="E23" s="82">
        <v>27.611586537084342</v>
      </c>
      <c r="F23" s="109">
        <v>21.276870681928536</v>
      </c>
      <c r="G23" s="109">
        <v>2.0232564018113379</v>
      </c>
      <c r="H23" s="109">
        <v>4.3114594533444688</v>
      </c>
      <c r="I23" s="82">
        <v>68.509939241505151</v>
      </c>
      <c r="J23" s="109">
        <v>12.550257216609534</v>
      </c>
      <c r="K23" s="109">
        <v>8.2870121088238289</v>
      </c>
      <c r="L23" s="109">
        <v>14.014287208470943</v>
      </c>
      <c r="M23" s="109">
        <v>7.2047118490886772</v>
      </c>
      <c r="N23" s="110">
        <v>26.453670858512169</v>
      </c>
      <c r="Q23" s="10"/>
      <c r="R23" s="10"/>
      <c r="S23" s="10"/>
      <c r="T23" s="10"/>
      <c r="U23" s="10"/>
      <c r="V23" s="10"/>
      <c r="W23" s="10"/>
    </row>
    <row r="24" spans="1:23" ht="51.75" thickBot="1">
      <c r="A24" s="92" t="s">
        <v>19</v>
      </c>
      <c r="B24" s="93">
        <f t="shared" ref="B24:M24" si="1">AVERAGE(B3:B23)</f>
        <v>4.4355528363883732</v>
      </c>
      <c r="C24" s="142">
        <f t="shared" si="1"/>
        <v>2.9990837702379363</v>
      </c>
      <c r="D24" s="142">
        <f t="shared" si="1"/>
        <v>1.436469066150438</v>
      </c>
      <c r="E24" s="94">
        <f t="shared" si="1"/>
        <v>28.593979846608082</v>
      </c>
      <c r="F24" s="142">
        <f t="shared" si="1"/>
        <v>22.646317285177194</v>
      </c>
      <c r="G24" s="142">
        <f t="shared" si="1"/>
        <v>1.843958956571802</v>
      </c>
      <c r="H24" s="142">
        <f t="shared" si="1"/>
        <v>4.103703604859092</v>
      </c>
      <c r="I24" s="94">
        <f t="shared" si="1"/>
        <v>66.969821505015233</v>
      </c>
      <c r="J24" s="142">
        <f t="shared" si="1"/>
        <v>12.618461027274437</v>
      </c>
      <c r="K24" s="142">
        <f t="shared" si="1"/>
        <v>9.0659652575299532</v>
      </c>
      <c r="L24" s="142">
        <f t="shared" si="1"/>
        <v>12.349764709673721</v>
      </c>
      <c r="M24" s="142">
        <f t="shared" si="1"/>
        <v>7.9743060439714402</v>
      </c>
      <c r="N24" s="143">
        <f>AVERAGE(N3:N23)</f>
        <v>24.961324466565678</v>
      </c>
    </row>
    <row r="25" spans="1:23">
      <c r="H25" s="148"/>
      <c r="I25" s="148"/>
    </row>
    <row r="26" spans="1:23">
      <c r="I26" t="s">
        <v>160</v>
      </c>
    </row>
    <row r="105" spans="4:6">
      <c r="D105" s="9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  <row r="117" spans="6:6">
      <c r="F117" s="10"/>
    </row>
    <row r="118" spans="6:6">
      <c r="F118" s="10"/>
    </row>
    <row r="119" spans="6:6">
      <c r="F119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6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24" t="s">
        <v>187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6"/>
      <c r="N1" s="227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10.040352256265392</v>
      </c>
      <c r="C3" s="107">
        <v>28.484107532779397</v>
      </c>
      <c r="D3" s="107">
        <v>3.6510194297312637</v>
      </c>
      <c r="E3" s="104">
        <v>20.661359275887477</v>
      </c>
      <c r="F3" s="107">
        <v>20.531588336186381</v>
      </c>
      <c r="G3" s="107">
        <v>15.649942127085273</v>
      </c>
      <c r="H3" s="107">
        <v>23.584052232891121</v>
      </c>
      <c r="I3" s="104">
        <v>15.872610960570203</v>
      </c>
      <c r="J3" s="107">
        <v>15.423484412363431</v>
      </c>
      <c r="K3" s="107">
        <v>22.18834344452447</v>
      </c>
      <c r="L3" s="107">
        <v>13.60419158464318</v>
      </c>
      <c r="M3" s="107">
        <v>16.535269075572423</v>
      </c>
      <c r="N3" s="111">
        <v>14.829541956499273</v>
      </c>
      <c r="P3" s="152"/>
    </row>
    <row r="4" spans="1:237">
      <c r="A4" s="102">
        <f>A3+1</f>
        <v>1996</v>
      </c>
      <c r="B4" s="103">
        <v>9.6179118091753129</v>
      </c>
      <c r="C4" s="107">
        <v>26.516077459682357</v>
      </c>
      <c r="D4" s="107">
        <v>3.7487715841135687</v>
      </c>
      <c r="E4" s="104">
        <v>20.514709969216526</v>
      </c>
      <c r="F4" s="107">
        <v>20.602049043984341</v>
      </c>
      <c r="G4" s="107">
        <v>15.492885621600475</v>
      </c>
      <c r="H4" s="107">
        <v>22.71794372560375</v>
      </c>
      <c r="I4" s="104">
        <v>15.890538050203926</v>
      </c>
      <c r="J4" s="107">
        <v>15.207383527047059</v>
      </c>
      <c r="K4" s="107">
        <v>21.867724716744018</v>
      </c>
      <c r="L4" s="107">
        <v>13.62559651992459</v>
      </c>
      <c r="M4" s="107">
        <v>16.533573654548618</v>
      </c>
      <c r="N4" s="111">
        <v>15.099043072303225</v>
      </c>
      <c r="P4" s="152"/>
    </row>
    <row r="5" spans="1:237">
      <c r="A5" s="102">
        <f t="shared" ref="A5:A18" si="0">A4+1</f>
        <v>1997</v>
      </c>
      <c r="B5" s="103">
        <v>9.3819974120802794</v>
      </c>
      <c r="C5" s="107">
        <v>26.162530967418562</v>
      </c>
      <c r="D5" s="107">
        <v>3.7268282207674508</v>
      </c>
      <c r="E5" s="104">
        <v>20.567992986955822</v>
      </c>
      <c r="F5" s="107">
        <v>20.592215651305096</v>
      </c>
      <c r="G5" s="107">
        <v>15.424887777944093</v>
      </c>
      <c r="H5" s="107">
        <v>23.217907618418039</v>
      </c>
      <c r="I5" s="104">
        <v>15.604762084259566</v>
      </c>
      <c r="J5" s="107">
        <v>15.23074326328547</v>
      </c>
      <c r="K5" s="107">
        <v>21.470903499104242</v>
      </c>
      <c r="L5" s="107">
        <v>13.553629436552544</v>
      </c>
      <c r="M5" s="107">
        <v>16.527701036506965</v>
      </c>
      <c r="N5" s="111">
        <v>14.618569319418768</v>
      </c>
      <c r="P5" s="152"/>
    </row>
    <row r="6" spans="1:237">
      <c r="A6" s="102">
        <f t="shared" si="0"/>
        <v>1998</v>
      </c>
      <c r="B6" s="103">
        <v>10.021634266181238</v>
      </c>
      <c r="C6" s="107">
        <v>27.989525729779469</v>
      </c>
      <c r="D6" s="107">
        <v>3.6801502569131137</v>
      </c>
      <c r="E6" s="104">
        <v>20.352101272402738</v>
      </c>
      <c r="F6" s="107">
        <v>20.540598383398041</v>
      </c>
      <c r="G6" s="107">
        <v>15.45590894059257</v>
      </c>
      <c r="H6" s="107">
        <v>21.895444354414664</v>
      </c>
      <c r="I6" s="104">
        <v>15.727330196131053</v>
      </c>
      <c r="J6" s="107">
        <v>15.167734032575819</v>
      </c>
      <c r="K6" s="107">
        <v>21.314974164605811</v>
      </c>
      <c r="L6" s="107">
        <v>13.663783593618373</v>
      </c>
      <c r="M6" s="107">
        <v>16.528261954543076</v>
      </c>
      <c r="N6" s="111">
        <v>15.011302673402415</v>
      </c>
      <c r="P6" s="152"/>
    </row>
    <row r="7" spans="1:237">
      <c r="A7" s="102">
        <f t="shared" si="0"/>
        <v>1999</v>
      </c>
      <c r="B7" s="103">
        <v>9.0550227000826311</v>
      </c>
      <c r="C7" s="107">
        <v>25.552196136482912</v>
      </c>
      <c r="D7" s="107">
        <v>3.481293918636192</v>
      </c>
      <c r="E7" s="104">
        <v>20.354471511324267</v>
      </c>
      <c r="F7" s="107">
        <v>20.753177582502737</v>
      </c>
      <c r="G7" s="107">
        <v>15.506313141537051</v>
      </c>
      <c r="H7" s="107">
        <v>20.93226054530512</v>
      </c>
      <c r="I7" s="104">
        <v>15.510288955156074</v>
      </c>
      <c r="J7" s="107">
        <v>15.126970968071237</v>
      </c>
      <c r="K7" s="107">
        <v>20.990800188194232</v>
      </c>
      <c r="L7" s="107">
        <v>13.797944987378422</v>
      </c>
      <c r="M7" s="107">
        <v>16.494045782506035</v>
      </c>
      <c r="N7" s="111">
        <v>14.613190478990127</v>
      </c>
      <c r="P7" s="152"/>
    </row>
    <row r="8" spans="1:237">
      <c r="A8" s="102">
        <f t="shared" si="0"/>
        <v>2000</v>
      </c>
      <c r="B8" s="103">
        <v>8.9195244654935291</v>
      </c>
      <c r="C8" s="107">
        <v>25.25594346795253</v>
      </c>
      <c r="D8" s="107">
        <v>3.4925792867157011</v>
      </c>
      <c r="E8" s="104">
        <v>20.455767184996287</v>
      </c>
      <c r="F8" s="107">
        <v>20.858719662864704</v>
      </c>
      <c r="G8" s="107">
        <v>15.735791467394266</v>
      </c>
      <c r="H8" s="107">
        <v>20.83748692574768</v>
      </c>
      <c r="I8" s="104">
        <v>15.454027906384137</v>
      </c>
      <c r="J8" s="107">
        <v>15.182907083725484</v>
      </c>
      <c r="K8" s="107">
        <v>20.621754933959668</v>
      </c>
      <c r="L8" s="107">
        <v>13.475835914915004</v>
      </c>
      <c r="M8" s="107">
        <v>16.476538480913781</v>
      </c>
      <c r="N8" s="111">
        <v>14.707373358495515</v>
      </c>
      <c r="P8" s="152"/>
    </row>
    <row r="9" spans="1:237">
      <c r="A9" s="102">
        <f t="shared" si="0"/>
        <v>2001</v>
      </c>
      <c r="B9" s="103">
        <v>8.981274515764671</v>
      </c>
      <c r="C9" s="107">
        <v>26.134988897595377</v>
      </c>
      <c r="D9" s="107">
        <v>3.5233660556917581</v>
      </c>
      <c r="E9" s="104">
        <v>20.952426514032709</v>
      </c>
      <c r="F9" s="107">
        <v>20.820556909152742</v>
      </c>
      <c r="G9" s="107">
        <v>16.132189023375389</v>
      </c>
      <c r="H9" s="107">
        <v>24.864222834197221</v>
      </c>
      <c r="I9" s="104">
        <v>15.608716320634302</v>
      </c>
      <c r="J9" s="107">
        <v>16.063728419991687</v>
      </c>
      <c r="K9" s="107">
        <v>20.421253891670744</v>
      </c>
      <c r="L9" s="107">
        <v>13.051384603733796</v>
      </c>
      <c r="M9" s="107">
        <v>16.480987068717546</v>
      </c>
      <c r="N9" s="111">
        <v>14.984227771763967</v>
      </c>
      <c r="P9" s="152"/>
    </row>
    <row r="10" spans="1:237">
      <c r="A10" s="102">
        <f t="shared" si="0"/>
        <v>2002</v>
      </c>
      <c r="B10" s="103">
        <v>9.0346573262412644</v>
      </c>
      <c r="C10" s="107">
        <v>25.574060242653662</v>
      </c>
      <c r="D10" s="107">
        <v>3.5004612763390126</v>
      </c>
      <c r="E10" s="104">
        <v>20.244877571579423</v>
      </c>
      <c r="F10" s="107">
        <v>20.789988814872796</v>
      </c>
      <c r="G10" s="107">
        <v>16.218726121431651</v>
      </c>
      <c r="H10" s="107">
        <v>19.163256896753627</v>
      </c>
      <c r="I10" s="104">
        <v>15.513104463101914</v>
      </c>
      <c r="J10" s="107">
        <v>16.087175530191978</v>
      </c>
      <c r="K10" s="107">
        <v>20.487790042689586</v>
      </c>
      <c r="L10" s="107">
        <v>12.901069560633097</v>
      </c>
      <c r="M10" s="107">
        <v>16.472379324033156</v>
      </c>
      <c r="N10" s="111">
        <v>14.939507105106339</v>
      </c>
      <c r="P10" s="152"/>
    </row>
    <row r="11" spans="1:237">
      <c r="A11" s="102">
        <f t="shared" si="0"/>
        <v>2003</v>
      </c>
      <c r="B11" s="103">
        <v>9.9204535854193026</v>
      </c>
      <c r="C11" s="107">
        <v>26.90855269362325</v>
      </c>
      <c r="D11" s="107">
        <v>3.584270745849647</v>
      </c>
      <c r="E11" s="104">
        <v>20.25988535550902</v>
      </c>
      <c r="F11" s="107">
        <v>20.917481174141191</v>
      </c>
      <c r="G11" s="107">
        <v>15.917854721694782</v>
      </c>
      <c r="H11" s="107">
        <v>18.845882664446421</v>
      </c>
      <c r="I11" s="104">
        <v>15.527324581347699</v>
      </c>
      <c r="J11" s="107">
        <v>16.213031082039596</v>
      </c>
      <c r="K11" s="107">
        <v>20.611702240152155</v>
      </c>
      <c r="L11" s="107">
        <v>13.00561351621465</v>
      </c>
      <c r="M11" s="107">
        <v>16.465875823709641</v>
      </c>
      <c r="N11" s="111">
        <v>14.856677292088873</v>
      </c>
      <c r="P11" s="152"/>
    </row>
    <row r="12" spans="1:237">
      <c r="A12" s="102">
        <f t="shared" si="0"/>
        <v>2004</v>
      </c>
      <c r="B12" s="103">
        <v>9.4263130410410945</v>
      </c>
      <c r="C12" s="107">
        <v>26.78734537466671</v>
      </c>
      <c r="D12" s="107">
        <v>3.6016846909720264</v>
      </c>
      <c r="E12" s="104">
        <v>20.258102790731218</v>
      </c>
      <c r="F12" s="107">
        <v>20.877355942705456</v>
      </c>
      <c r="G12" s="107">
        <v>16.072764347061486</v>
      </c>
      <c r="H12" s="107">
        <v>18.966101385498813</v>
      </c>
      <c r="I12" s="104">
        <v>15.469312499222166</v>
      </c>
      <c r="J12" s="107">
        <v>16.219025064576609</v>
      </c>
      <c r="K12" s="107">
        <v>20.531451127129515</v>
      </c>
      <c r="L12" s="107">
        <v>13.026332607491685</v>
      </c>
      <c r="M12" s="107">
        <v>16.465285094674613</v>
      </c>
      <c r="N12" s="111">
        <v>14.774464098623296</v>
      </c>
      <c r="P12" s="152"/>
    </row>
    <row r="13" spans="1:237">
      <c r="A13" s="102">
        <f t="shared" si="0"/>
        <v>2005</v>
      </c>
      <c r="B13" s="103">
        <v>8.0924675093382845</v>
      </c>
      <c r="C13" s="107">
        <v>24.433353419922451</v>
      </c>
      <c r="D13" s="107">
        <v>3.3420140470312139</v>
      </c>
      <c r="E13" s="104">
        <v>20.286490880786076</v>
      </c>
      <c r="F13" s="107">
        <v>20.870401581980339</v>
      </c>
      <c r="G13" s="107">
        <v>16.250490786063239</v>
      </c>
      <c r="H13" s="107">
        <v>19.260466429774436</v>
      </c>
      <c r="I13" s="104">
        <v>15.57261105028765</v>
      </c>
      <c r="J13" s="107">
        <v>16.131429534533993</v>
      </c>
      <c r="K13" s="107">
        <v>20.652591597715258</v>
      </c>
      <c r="L13" s="107">
        <v>13.635084668633443</v>
      </c>
      <c r="M13" s="107">
        <v>16.390690123469071</v>
      </c>
      <c r="N13" s="111">
        <v>14.802210011667688</v>
      </c>
      <c r="P13" s="152"/>
    </row>
    <row r="14" spans="1:237">
      <c r="A14" s="102">
        <f t="shared" si="0"/>
        <v>2006</v>
      </c>
      <c r="B14" s="103">
        <v>7.9608195809686793</v>
      </c>
      <c r="C14" s="107">
        <v>26.064320754882797</v>
      </c>
      <c r="D14" s="107">
        <v>3.2495595729638791</v>
      </c>
      <c r="E14" s="104">
        <v>20.155411701660871</v>
      </c>
      <c r="F14" s="107">
        <v>20.791574322577706</v>
      </c>
      <c r="G14" s="107">
        <v>16.293038143557446</v>
      </c>
      <c r="H14" s="107">
        <v>18.796395606272803</v>
      </c>
      <c r="I14" s="104">
        <v>15.516774035256494</v>
      </c>
      <c r="J14" s="107">
        <v>16.198448668477859</v>
      </c>
      <c r="K14" s="107">
        <v>20.669164723771917</v>
      </c>
      <c r="L14" s="107">
        <v>13.388254349515757</v>
      </c>
      <c r="M14" s="107">
        <v>16.419301944018226</v>
      </c>
      <c r="N14" s="111">
        <v>14.790435918872454</v>
      </c>
      <c r="P14" s="152"/>
    </row>
    <row r="15" spans="1:237">
      <c r="A15" s="102">
        <f t="shared" si="0"/>
        <v>2007</v>
      </c>
      <c r="B15" s="103">
        <v>8.0528332249012369</v>
      </c>
      <c r="C15" s="107">
        <v>26.660136563759263</v>
      </c>
      <c r="D15" s="107">
        <v>3.351893414889044</v>
      </c>
      <c r="E15" s="104">
        <v>20.128897431342715</v>
      </c>
      <c r="F15" s="107">
        <v>20.805720767731621</v>
      </c>
      <c r="G15" s="107">
        <v>16.28017748892449</v>
      </c>
      <c r="H15" s="107">
        <v>18.734172381050701</v>
      </c>
      <c r="I15" s="104">
        <v>15.520361921609982</v>
      </c>
      <c r="J15" s="107">
        <v>16.273967919977871</v>
      </c>
      <c r="K15" s="107">
        <v>20.82145572212022</v>
      </c>
      <c r="L15" s="107">
        <v>13.396457455027061</v>
      </c>
      <c r="M15" s="107">
        <v>16.403251644686776</v>
      </c>
      <c r="N15" s="111">
        <v>14.831243271189104</v>
      </c>
      <c r="P15" s="152"/>
    </row>
    <row r="16" spans="1:237">
      <c r="A16" s="102">
        <f t="shared" si="0"/>
        <v>2008</v>
      </c>
      <c r="B16" s="103">
        <v>7.9083735835266831</v>
      </c>
      <c r="C16" s="107">
        <v>27.142303040768624</v>
      </c>
      <c r="D16" s="107">
        <v>3.3093611016857505</v>
      </c>
      <c r="E16" s="104">
        <v>20.110649224496342</v>
      </c>
      <c r="F16" s="107">
        <v>20.789956098592342</v>
      </c>
      <c r="G16" s="107">
        <v>16.120777942002174</v>
      </c>
      <c r="H16" s="107">
        <v>18.77961275590043</v>
      </c>
      <c r="I16" s="104">
        <v>15.479949449225233</v>
      </c>
      <c r="J16" s="107">
        <v>16.227608164993359</v>
      </c>
      <c r="K16" s="107">
        <v>20.86629684054099</v>
      </c>
      <c r="L16" s="107">
        <v>13.429065947180405</v>
      </c>
      <c r="M16" s="107">
        <v>16.372564296726321</v>
      </c>
      <c r="N16" s="111">
        <v>14.823371164987526</v>
      </c>
      <c r="P16" s="152"/>
    </row>
    <row r="17" spans="1:16">
      <c r="A17" s="102">
        <f t="shared" si="0"/>
        <v>2009</v>
      </c>
      <c r="B17" s="103">
        <v>7.9614323027404978</v>
      </c>
      <c r="C17" s="107">
        <v>26.738879556441287</v>
      </c>
      <c r="D17" s="107">
        <v>3.3935351959871651</v>
      </c>
      <c r="E17" s="104">
        <v>20.10364108046592</v>
      </c>
      <c r="F17" s="107">
        <v>20.841308027542343</v>
      </c>
      <c r="G17" s="107">
        <v>15.707338890023109</v>
      </c>
      <c r="H17" s="107">
        <v>18.944957299638492</v>
      </c>
      <c r="I17" s="104">
        <v>15.546881785980759</v>
      </c>
      <c r="J17" s="107">
        <v>16.444858434972158</v>
      </c>
      <c r="K17" s="107">
        <v>20.927811711108951</v>
      </c>
      <c r="L17" s="107">
        <v>13.507346187763424</v>
      </c>
      <c r="M17" s="107">
        <v>16.491968319438879</v>
      </c>
      <c r="N17" s="111">
        <v>14.837164914925594</v>
      </c>
      <c r="P17" s="152"/>
    </row>
    <row r="18" spans="1:16">
      <c r="A18" s="102">
        <f t="shared" si="0"/>
        <v>2010</v>
      </c>
      <c r="B18" s="103">
        <v>7.7908771427243453</v>
      </c>
      <c r="C18" s="107">
        <v>27.000807674916345</v>
      </c>
      <c r="D18" s="107">
        <v>3.4565864009964233</v>
      </c>
      <c r="E18" s="104">
        <v>20.189659904585355</v>
      </c>
      <c r="F18" s="107">
        <v>20.921560031461649</v>
      </c>
      <c r="G18" s="107">
        <v>15.519517652476612</v>
      </c>
      <c r="H18" s="107">
        <v>19.120065992047095</v>
      </c>
      <c r="I18" s="104">
        <v>15.571407263472855</v>
      </c>
      <c r="J18" s="107">
        <v>16.457493695431307</v>
      </c>
      <c r="K18" s="107">
        <v>21.035679838033779</v>
      </c>
      <c r="L18" s="107">
        <v>13.506980011272155</v>
      </c>
      <c r="M18" s="107">
        <v>16.530521064943876</v>
      </c>
      <c r="N18" s="111">
        <v>14.936145861716604</v>
      </c>
      <c r="P18" s="152"/>
    </row>
    <row r="19" spans="1:16">
      <c r="A19" s="102">
        <v>2011</v>
      </c>
      <c r="B19" s="103">
        <v>7.8350173233951672</v>
      </c>
      <c r="C19" s="107">
        <v>29.095245246811928</v>
      </c>
      <c r="D19" s="107">
        <v>3.4511953590677038</v>
      </c>
      <c r="E19" s="104">
        <v>20.121248703469288</v>
      </c>
      <c r="F19" s="107">
        <v>20.894469947704593</v>
      </c>
      <c r="G19" s="107">
        <v>15.462636449526284</v>
      </c>
      <c r="H19" s="107">
        <v>19.134846934375805</v>
      </c>
      <c r="I19" s="104">
        <v>15.545343704798672</v>
      </c>
      <c r="J19" s="107">
        <v>16.60343022655945</v>
      </c>
      <c r="K19" s="107">
        <v>20.985981122857762</v>
      </c>
      <c r="L19" s="107">
        <v>13.511602212511379</v>
      </c>
      <c r="M19" s="107">
        <v>16.574025688709675</v>
      </c>
      <c r="N19" s="111">
        <v>14.824858484829335</v>
      </c>
      <c r="P19" s="152"/>
    </row>
    <row r="20" spans="1:16">
      <c r="A20" s="102">
        <v>2012</v>
      </c>
      <c r="B20" s="103">
        <v>7.246771722992448</v>
      </c>
      <c r="C20" s="107">
        <v>27.116948806263377</v>
      </c>
      <c r="D20" s="107">
        <v>3.3686885075983271</v>
      </c>
      <c r="E20" s="104">
        <v>20.066336380400134</v>
      </c>
      <c r="F20" s="107">
        <v>20.840764865935043</v>
      </c>
      <c r="G20" s="107">
        <v>15.897247761085019</v>
      </c>
      <c r="H20" s="107">
        <v>18.918341828214221</v>
      </c>
      <c r="I20" s="104">
        <v>15.481897300401521</v>
      </c>
      <c r="J20" s="107">
        <v>16.367634518402003</v>
      </c>
      <c r="K20" s="107">
        <v>20.884398326405602</v>
      </c>
      <c r="L20" s="107">
        <v>13.456617693878362</v>
      </c>
      <c r="M20" s="107">
        <v>16.465272159753962</v>
      </c>
      <c r="N20" s="111">
        <v>14.840536602753437</v>
      </c>
      <c r="P20" s="152"/>
    </row>
    <row r="21" spans="1:16">
      <c r="A21" s="102">
        <v>2013</v>
      </c>
      <c r="B21" s="103">
        <v>7.2648105419668134</v>
      </c>
      <c r="C21" s="107">
        <v>27.292386814826802</v>
      </c>
      <c r="D21" s="107">
        <v>3.3885433300374026</v>
      </c>
      <c r="E21" s="104">
        <v>20.064782204990728</v>
      </c>
      <c r="F21" s="107">
        <v>20.848963289827932</v>
      </c>
      <c r="G21" s="107">
        <v>15.831282697339617</v>
      </c>
      <c r="H21" s="107">
        <v>18.938666198537788</v>
      </c>
      <c r="I21" s="104">
        <v>15.509800069514718</v>
      </c>
      <c r="J21" s="107">
        <v>16.395832160056028</v>
      </c>
      <c r="K21" s="107">
        <v>20.920270593511219</v>
      </c>
      <c r="L21" s="107">
        <v>13.468011584605463</v>
      </c>
      <c r="M21" s="107">
        <v>16.472933862376582</v>
      </c>
      <c r="N21" s="111">
        <v>14.848886716733601</v>
      </c>
      <c r="P21" s="152"/>
    </row>
    <row r="22" spans="1:16">
      <c r="A22" s="102">
        <v>2014</v>
      </c>
      <c r="B22" s="103">
        <v>7.4865639974918778</v>
      </c>
      <c r="C22" s="107">
        <v>27.397761856671394</v>
      </c>
      <c r="D22" s="107">
        <v>3.3946516492287961</v>
      </c>
      <c r="E22" s="104">
        <v>20.072014676145486</v>
      </c>
      <c r="F22" s="107">
        <v>20.856170376843984</v>
      </c>
      <c r="G22" s="107">
        <v>15.756466898742138</v>
      </c>
      <c r="H22" s="107">
        <v>18.972748501452305</v>
      </c>
      <c r="I22" s="104">
        <v>15.512851761973675</v>
      </c>
      <c r="J22" s="107">
        <v>16.416142866735719</v>
      </c>
      <c r="K22" s="107">
        <v>20.93673973874305</v>
      </c>
      <c r="L22" s="107">
        <v>13.479937272868531</v>
      </c>
      <c r="M22" s="107">
        <v>16.484547565324885</v>
      </c>
      <c r="N22" s="111">
        <v>14.851827290991016</v>
      </c>
      <c r="P22" s="152"/>
    </row>
    <row r="23" spans="1:16">
      <c r="A23" s="102">
        <v>2015</v>
      </c>
      <c r="B23" s="103">
        <v>7.4513989853632872</v>
      </c>
      <c r="C23" s="107">
        <v>27.440338325988524</v>
      </c>
      <c r="D23" s="107">
        <v>3.4088667404859692</v>
      </c>
      <c r="E23" s="104">
        <v>20.072067591887695</v>
      </c>
      <c r="F23" s="107">
        <v>20.867206089885926</v>
      </c>
      <c r="G23" s="107">
        <v>15.695748391532129</v>
      </c>
      <c r="H23" s="107">
        <v>19.004937792377618</v>
      </c>
      <c r="I23" s="104">
        <v>15.521687502845868</v>
      </c>
      <c r="J23" s="107">
        <v>16.447565317026108</v>
      </c>
      <c r="K23" s="107">
        <v>20.94848022177673</v>
      </c>
      <c r="L23" s="107">
        <v>13.488415827149886</v>
      </c>
      <c r="M23" s="107">
        <v>16.503211443424643</v>
      </c>
      <c r="N23" s="111">
        <v>14.856569978658264</v>
      </c>
      <c r="P23" s="152"/>
    </row>
    <row r="24" spans="1:16">
      <c r="A24" s="102">
        <v>2016</v>
      </c>
      <c r="B24" s="103">
        <v>7.4523146984539421</v>
      </c>
      <c r="C24" s="107">
        <v>27.557248120913062</v>
      </c>
      <c r="D24" s="107">
        <v>3.4114219979024369</v>
      </c>
      <c r="E24" s="104">
        <v>20.079950236056117</v>
      </c>
      <c r="F24" s="107">
        <v>20.871522433609858</v>
      </c>
      <c r="G24" s="107">
        <v>15.693816641783634</v>
      </c>
      <c r="H24" s="107">
        <v>19.014934541167474</v>
      </c>
      <c r="I24" s="104">
        <v>15.519255518725577</v>
      </c>
      <c r="J24" s="107">
        <v>16.448016464035103</v>
      </c>
      <c r="K24" s="107">
        <v>20.951924973554689</v>
      </c>
      <c r="L24" s="107">
        <v>13.485260767047629</v>
      </c>
      <c r="M24" s="107">
        <v>16.505085297422273</v>
      </c>
      <c r="N24" s="111">
        <v>14.859804155947041</v>
      </c>
    </row>
    <row r="25" spans="1:16" ht="51.75" thickBot="1">
      <c r="A25" s="102" t="s">
        <v>19</v>
      </c>
      <c r="B25" s="105">
        <f>AVERAGE(B3:B24)</f>
        <v>8.4955828178003614</v>
      </c>
      <c r="C25" s="106">
        <f t="shared" ref="C25:N25" si="1">AVERAGE(C3:C24)</f>
        <v>26.786593576581822</v>
      </c>
      <c r="D25" s="106">
        <f t="shared" si="1"/>
        <v>3.4780337628910845</v>
      </c>
      <c r="E25" s="106">
        <f t="shared" si="1"/>
        <v>20.276038384041922</v>
      </c>
      <c r="F25" s="106">
        <f t="shared" si="1"/>
        <v>20.794697697036675</v>
      </c>
      <c r="G25" s="106">
        <f t="shared" si="1"/>
        <v>15.823445592398768</v>
      </c>
      <c r="H25" s="106">
        <f t="shared" si="1"/>
        <v>20.120213883822075</v>
      </c>
      <c r="I25" s="106">
        <f t="shared" si="1"/>
        <v>15.567128971868362</v>
      </c>
      <c r="J25" s="106">
        <f t="shared" si="1"/>
        <v>16.015209607048604</v>
      </c>
      <c r="K25" s="106">
        <f t="shared" si="1"/>
        <v>20.959431529950663</v>
      </c>
      <c r="L25" s="106">
        <f t="shared" si="1"/>
        <v>13.429928013752676</v>
      </c>
      <c r="M25" s="106">
        <f t="shared" si="1"/>
        <v>16.481513213910048</v>
      </c>
      <c r="N25" s="153">
        <f t="shared" si="1"/>
        <v>14.842588704543793</v>
      </c>
    </row>
    <row r="26" spans="1:16"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72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8" t="s">
        <v>192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20" ht="39" thickBot="1">
      <c r="C2" s="199" t="s">
        <v>220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203</v>
      </c>
      <c r="N2" s="123" t="s">
        <v>66</v>
      </c>
      <c r="O2" s="124" t="s">
        <v>67</v>
      </c>
    </row>
    <row r="3" spans="1:20" hidden="1">
      <c r="A3" t="s">
        <v>128</v>
      </c>
      <c r="B3" s="119">
        <v>18690.881901497709</v>
      </c>
      <c r="C3" s="119">
        <v>114941.68531178494</v>
      </c>
      <c r="D3" s="118">
        <f>C3*1000000</f>
        <v>114941685311.78494</v>
      </c>
      <c r="E3" s="118">
        <f>B3*1000000</f>
        <v>18690881901.497707</v>
      </c>
    </row>
    <row r="4" spans="1:20" hidden="1">
      <c r="A4" t="s">
        <v>129</v>
      </c>
      <c r="B4" s="119">
        <v>19094.787358991962</v>
      </c>
      <c r="C4" s="119">
        <v>117237.83699975425</v>
      </c>
      <c r="D4" s="118">
        <f t="shared" ref="D4:D39" si="0">C4*1000000</f>
        <v>117237836999.75424</v>
      </c>
      <c r="E4" s="118">
        <f t="shared" ref="E4:E39" si="1">B4*1000000</f>
        <v>19094787358.991962</v>
      </c>
    </row>
    <row r="5" spans="1:20" hidden="1">
      <c r="A5" t="s">
        <v>130</v>
      </c>
      <c r="B5" s="119">
        <v>19444.964853996378</v>
      </c>
      <c r="C5" s="119">
        <v>119748.01381328251</v>
      </c>
      <c r="D5" s="118">
        <f t="shared" si="0"/>
        <v>119748013813.2825</v>
      </c>
      <c r="E5" s="118">
        <f t="shared" si="1"/>
        <v>19444964853.99638</v>
      </c>
    </row>
    <row r="6" spans="1:20" hidden="1">
      <c r="A6" t="s">
        <v>131</v>
      </c>
      <c r="B6" s="119">
        <v>20645.796720012098</v>
      </c>
      <c r="C6" s="119">
        <v>126734.09938398204</v>
      </c>
      <c r="D6" s="118">
        <f t="shared" si="0"/>
        <v>126734099383.98204</v>
      </c>
      <c r="E6" s="118">
        <f t="shared" si="1"/>
        <v>20645796720.0121</v>
      </c>
    </row>
    <row r="7" spans="1:20" hidden="1">
      <c r="A7" t="s">
        <v>132</v>
      </c>
      <c r="B7" s="119">
        <v>20138.823868217649</v>
      </c>
      <c r="C7" s="119">
        <v>125774.76395302013</v>
      </c>
      <c r="D7" s="118">
        <f t="shared" si="0"/>
        <v>125774763953.02013</v>
      </c>
      <c r="E7" s="118">
        <f t="shared" si="1"/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11526156235.245792</v>
      </c>
    </row>
    <row r="8" spans="1:20" hidden="1">
      <c r="A8" t="s">
        <v>133</v>
      </c>
      <c r="B8" s="119">
        <v>21014.95818463586</v>
      </c>
      <c r="C8" s="119">
        <v>130766.52160430078</v>
      </c>
      <c r="D8" s="118">
        <f t="shared" si="0"/>
        <v>130766521604.30078</v>
      </c>
      <c r="E8" s="118">
        <f t="shared" si="1"/>
        <v>21014958184.63586</v>
      </c>
      <c r="F8" s="119">
        <v>4128329079</v>
      </c>
      <c r="G8" s="119">
        <v>697677279</v>
      </c>
      <c r="H8" s="10">
        <f t="shared" ref="H8:H39" si="2">E8/D8*100</f>
        <v>16.070595078017814</v>
      </c>
      <c r="I8" s="10">
        <f t="shared" ref="I8:I36" si="3">G8/F8*100</f>
        <v>16.899749648082743</v>
      </c>
      <c r="J8" s="10">
        <f t="shared" ref="J8:J36" si="4">D8/F8</f>
        <v>31.675411310954939</v>
      </c>
      <c r="K8" s="10">
        <f t="shared" ref="K8:K36" si="5">E8/G8</f>
        <v>30.121316570258927</v>
      </c>
      <c r="M8" s="118">
        <f t="shared" ref="M8:M30" si="6">E8*$L$26</f>
        <v>12027598676.978132</v>
      </c>
      <c r="N8" s="10">
        <f>(M8-M7)/M7*100</f>
        <v>4.3504740999343801</v>
      </c>
    </row>
    <row r="9" spans="1:20" hidden="1">
      <c r="A9" t="s">
        <v>134</v>
      </c>
      <c r="B9" s="119">
        <v>21624.059398170062</v>
      </c>
      <c r="C9" s="119">
        <v>134950.35400643747</v>
      </c>
      <c r="D9" s="118">
        <f t="shared" si="0"/>
        <v>134950354006.43747</v>
      </c>
      <c r="E9" s="118">
        <f t="shared" si="1"/>
        <v>21624059398.170063</v>
      </c>
      <c r="F9" s="119">
        <v>4479766142</v>
      </c>
      <c r="G9" s="119">
        <v>748604188</v>
      </c>
      <c r="H9" s="10">
        <f t="shared" si="2"/>
        <v>16.023714466979865</v>
      </c>
      <c r="I9" s="10">
        <f t="shared" si="3"/>
        <v>16.71078722126741</v>
      </c>
      <c r="J9" s="10">
        <f t="shared" si="4"/>
        <v>30.124419384577212</v>
      </c>
      <c r="K9" s="10">
        <f t="shared" si="5"/>
        <v>28.885838130216367</v>
      </c>
      <c r="M9" s="118">
        <f t="shared" si="6"/>
        <v>12376208694.932194</v>
      </c>
      <c r="N9" s="10">
        <f t="shared" ref="N9:N39" si="7">(M9-M8)/M8*100</f>
        <v>2.8984174423888232</v>
      </c>
    </row>
    <row r="10" spans="1:20" ht="13.5" hidden="1" thickBot="1">
      <c r="A10" t="s">
        <v>135</v>
      </c>
      <c r="B10" s="119">
        <v>22663.098256616573</v>
      </c>
      <c r="C10" s="119">
        <v>140838.8234362416</v>
      </c>
      <c r="D10" s="118">
        <f t="shared" si="0"/>
        <v>140838823436.24161</v>
      </c>
      <c r="E10" s="118">
        <f t="shared" si="1"/>
        <v>22663098256.616573</v>
      </c>
      <c r="F10" s="119">
        <v>4393645140</v>
      </c>
      <c r="G10" s="119">
        <v>741841930</v>
      </c>
      <c r="H10" s="10">
        <f t="shared" si="2"/>
        <v>16.0915134787932</v>
      </c>
      <c r="I10" s="10">
        <f t="shared" si="3"/>
        <v>16.884429815376485</v>
      </c>
      <c r="J10" s="10">
        <f t="shared" si="4"/>
        <v>32.055120281343797</v>
      </c>
      <c r="K10" s="10">
        <f t="shared" si="5"/>
        <v>30.549767194497313</v>
      </c>
      <c r="M10" s="118">
        <f t="shared" si="6"/>
        <v>12970887127.759953</v>
      </c>
      <c r="N10" s="10">
        <f t="shared" si="7"/>
        <v>4.80501296872335</v>
      </c>
    </row>
    <row r="11" spans="1:20" ht="15.75" customHeight="1" thickBot="1">
      <c r="A11" t="s">
        <v>136</v>
      </c>
      <c r="B11" s="119">
        <v>22299.913450059859</v>
      </c>
      <c r="C11" s="119">
        <v>138720.96900000001</v>
      </c>
      <c r="D11" s="118">
        <f t="shared" si="0"/>
        <v>138720969000</v>
      </c>
      <c r="E11" s="118">
        <f t="shared" si="1"/>
        <v>22299913450.05986</v>
      </c>
      <c r="F11" s="119">
        <v>4324510166.1150007</v>
      </c>
      <c r="G11" s="119">
        <v>733454143.19999993</v>
      </c>
      <c r="H11" s="10">
        <f t="shared" si="2"/>
        <v>16.07537318317021</v>
      </c>
      <c r="I11" s="10">
        <f t="shared" si="3"/>
        <v>16.960398172885121</v>
      </c>
      <c r="J11" s="10">
        <f t="shared" si="4"/>
        <v>32.077845506517193</v>
      </c>
      <c r="K11" s="10">
        <f t="shared" si="5"/>
        <v>30.403964115284943</v>
      </c>
      <c r="M11" s="118">
        <f t="shared" si="6"/>
        <v>12763023706.835625</v>
      </c>
      <c r="N11" s="10">
        <f t="shared" si="7"/>
        <v>-1.6025381986361134</v>
      </c>
      <c r="O11" s="10">
        <f>(M11-M7)/M7*100</f>
        <v>10.730962224922994</v>
      </c>
      <c r="R11" s="231" t="s">
        <v>162</v>
      </c>
      <c r="S11" s="232"/>
      <c r="T11" s="233"/>
    </row>
    <row r="12" spans="1:20">
      <c r="A12" t="s">
        <v>137</v>
      </c>
      <c r="B12" s="119">
        <v>23152.04474198107</v>
      </c>
      <c r="C12" s="119">
        <v>143384.34200000003</v>
      </c>
      <c r="D12" s="118">
        <f t="shared" si="0"/>
        <v>143384342000.00003</v>
      </c>
      <c r="E12" s="118">
        <f t="shared" si="1"/>
        <v>23152044741.981071</v>
      </c>
      <c r="F12" s="119">
        <v>4344832650.1500006</v>
      </c>
      <c r="G12" s="119">
        <v>733104993.00000012</v>
      </c>
      <c r="H12" s="10">
        <f t="shared" si="2"/>
        <v>16.146843106467699</v>
      </c>
      <c r="I12" s="10">
        <f t="shared" si="3"/>
        <v>16.873031760491177</v>
      </c>
      <c r="J12" s="10">
        <f t="shared" si="4"/>
        <v>33.001119616206587</v>
      </c>
      <c r="K12" s="10">
        <f t="shared" si="5"/>
        <v>31.580803517977223</v>
      </c>
      <c r="M12" s="118">
        <f t="shared" si="6"/>
        <v>13250728374.590633</v>
      </c>
      <c r="N12" s="10">
        <f t="shared" si="7"/>
        <v>3.8212313865232708</v>
      </c>
      <c r="O12" s="10">
        <f t="shared" ref="O12:O36" si="8">(M12-M8)/M8*100</f>
        <v>10.169359075421077</v>
      </c>
      <c r="R12" s="7">
        <v>2001</v>
      </c>
    </row>
    <row r="13" spans="1:20">
      <c r="A13" t="s">
        <v>138</v>
      </c>
      <c r="B13" s="119">
        <v>23628.797581128623</v>
      </c>
      <c r="C13" s="119">
        <v>146836.53400000001</v>
      </c>
      <c r="D13" s="118">
        <f t="shared" si="0"/>
        <v>146836534000</v>
      </c>
      <c r="E13" s="118">
        <f t="shared" si="1"/>
        <v>23628797581.128624</v>
      </c>
      <c r="F13" s="119">
        <v>4469507962.3999996</v>
      </c>
      <c r="G13" s="119">
        <v>755965791.00000012</v>
      </c>
      <c r="H13" s="10">
        <f t="shared" si="2"/>
        <v>16.091906378782152</v>
      </c>
      <c r="I13" s="10">
        <f t="shared" si="3"/>
        <v>16.913848176569036</v>
      </c>
      <c r="J13" s="10">
        <f t="shared" si="4"/>
        <v>32.852952771372379</v>
      </c>
      <c r="K13" s="10">
        <f t="shared" si="5"/>
        <v>31.256437609262957</v>
      </c>
      <c r="M13" s="118">
        <f t="shared" si="6"/>
        <v>13523590769.414192</v>
      </c>
      <c r="N13" s="10">
        <f t="shared" si="7"/>
        <v>2.0592256297910008</v>
      </c>
      <c r="O13" s="10">
        <f t="shared" si="8"/>
        <v>9.2708688320020656</v>
      </c>
      <c r="R13" s="7">
        <f>R12+1</f>
        <v>2002</v>
      </c>
      <c r="S13" s="154">
        <f>SUM(M7:M10)</f>
        <v>48900850734.916061</v>
      </c>
    </row>
    <row r="14" spans="1:20">
      <c r="A14" t="s">
        <v>139</v>
      </c>
      <c r="B14" s="119">
        <v>25151.097949821731</v>
      </c>
      <c r="C14" s="119">
        <v>155687.71</v>
      </c>
      <c r="D14" s="118">
        <f t="shared" si="0"/>
        <v>155687710000</v>
      </c>
      <c r="E14" s="118">
        <f t="shared" si="1"/>
        <v>25151097949.821732</v>
      </c>
      <c r="F14" s="119">
        <v>4792454884.6540003</v>
      </c>
      <c r="G14" s="119">
        <v>792421454</v>
      </c>
      <c r="H14" s="10">
        <f t="shared" si="2"/>
        <v>16.154838394001512</v>
      </c>
      <c r="I14" s="10">
        <f t="shared" si="3"/>
        <v>16.534771282613971</v>
      </c>
      <c r="J14" s="10">
        <f t="shared" si="4"/>
        <v>32.486004301997752</v>
      </c>
      <c r="K14" s="10">
        <f t="shared" si="5"/>
        <v>31.73954695807836</v>
      </c>
      <c r="M14" s="118">
        <f t="shared" si="6"/>
        <v>14394856738.139402</v>
      </c>
      <c r="N14" s="10">
        <f t="shared" si="7"/>
        <v>6.4425638395959188</v>
      </c>
      <c r="O14" s="10">
        <f t="shared" si="8"/>
        <v>10.978197530775729</v>
      </c>
      <c r="R14" s="7">
        <f t="shared" ref="R14:R24" si="9">R13+1</f>
        <v>2003</v>
      </c>
      <c r="S14" s="154">
        <f>SUM(M11:M14)</f>
        <v>53932199588.979858</v>
      </c>
      <c r="T14" s="10">
        <f>(S14-S13)/S13*100</f>
        <v>10.28887796111761</v>
      </c>
    </row>
    <row r="15" spans="1:20">
      <c r="A15" t="s">
        <v>140</v>
      </c>
      <c r="B15" s="119">
        <v>24401.289309587515</v>
      </c>
      <c r="C15" s="119">
        <v>152687.89000000001</v>
      </c>
      <c r="D15" s="118">
        <f t="shared" si="0"/>
        <v>152687890000</v>
      </c>
      <c r="E15" s="118">
        <f t="shared" si="1"/>
        <v>24401289309.587517</v>
      </c>
      <c r="F15" s="119">
        <v>4499340550.9499998</v>
      </c>
      <c r="G15" s="119">
        <v>735941631.61000013</v>
      </c>
      <c r="H15" s="10">
        <f t="shared" si="2"/>
        <v>15.981155617244772</v>
      </c>
      <c r="I15" s="10">
        <f t="shared" si="3"/>
        <v>16.356655453755593</v>
      </c>
      <c r="J15" s="10">
        <f t="shared" si="4"/>
        <v>33.93561529094773</v>
      </c>
      <c r="K15" s="10">
        <f t="shared" si="5"/>
        <v>33.15655516892754</v>
      </c>
      <c r="M15" s="118">
        <f t="shared" si="6"/>
        <v>13965714917.821091</v>
      </c>
      <c r="N15" s="10">
        <f t="shared" si="7"/>
        <v>-2.9812163338957975</v>
      </c>
      <c r="O15" s="10">
        <f t="shared" si="8"/>
        <v>9.4232467055696869</v>
      </c>
      <c r="R15" s="7">
        <f t="shared" si="9"/>
        <v>2004</v>
      </c>
      <c r="S15" s="154">
        <f>SUM(M15:M18)</f>
        <v>59092679462.146393</v>
      </c>
      <c r="T15" s="10">
        <f t="shared" ref="T15:T21" si="10">(S15-S14)/S14*100</f>
        <v>9.5684580130141619</v>
      </c>
    </row>
    <row r="16" spans="1:20">
      <c r="A16" t="s">
        <v>141</v>
      </c>
      <c r="B16" s="119">
        <v>25136.932936296471</v>
      </c>
      <c r="C16" s="119">
        <v>156821.383</v>
      </c>
      <c r="D16" s="118">
        <f t="shared" si="0"/>
        <v>156821383000</v>
      </c>
      <c r="E16" s="118">
        <f t="shared" si="1"/>
        <v>25136932936.296471</v>
      </c>
      <c r="F16" s="119">
        <v>4543677182.2600002</v>
      </c>
      <c r="G16" s="119">
        <v>765181765.9000001</v>
      </c>
      <c r="H16" s="10">
        <f t="shared" si="2"/>
        <v>16.029021333332118</v>
      </c>
      <c r="I16" s="10">
        <f t="shared" si="3"/>
        <v>16.8405838532614</v>
      </c>
      <c r="J16" s="10">
        <f t="shared" si="4"/>
        <v>34.514199999128877</v>
      </c>
      <c r="K16" s="10">
        <f t="shared" si="5"/>
        <v>32.850930401785817</v>
      </c>
      <c r="M16" s="118">
        <f t="shared" si="6"/>
        <v>14386749603.381439</v>
      </c>
      <c r="N16" s="10">
        <f t="shared" si="7"/>
        <v>3.0147735940326474</v>
      </c>
      <c r="O16" s="10">
        <f t="shared" si="8"/>
        <v>8.573273835793211</v>
      </c>
      <c r="R16" s="7">
        <f t="shared" si="9"/>
        <v>2005</v>
      </c>
      <c r="S16" s="154">
        <f>SUM(M19:M22)</f>
        <v>64951845665.361832</v>
      </c>
      <c r="T16" s="10">
        <f t="shared" si="10"/>
        <v>9.915214975094683</v>
      </c>
    </row>
    <row r="17" spans="1:20">
      <c r="A17" t="s">
        <v>142</v>
      </c>
      <c r="B17" s="119">
        <v>25687.747657652788</v>
      </c>
      <c r="C17" s="119">
        <v>160281.01800000001</v>
      </c>
      <c r="D17" s="118">
        <f t="shared" si="0"/>
        <v>160281018000</v>
      </c>
      <c r="E17" s="118">
        <f t="shared" si="1"/>
        <v>25687747657.652786</v>
      </c>
      <c r="F17" s="119">
        <v>4775490888.2999992</v>
      </c>
      <c r="G17" s="119">
        <v>793665970.39999986</v>
      </c>
      <c r="H17" s="10">
        <f t="shared" si="2"/>
        <v>16.026693602390761</v>
      </c>
      <c r="I17" s="10">
        <f t="shared" si="3"/>
        <v>16.619568311699421</v>
      </c>
      <c r="J17" s="10">
        <f t="shared" si="4"/>
        <v>33.563254909079632</v>
      </c>
      <c r="K17" s="10">
        <f t="shared" si="5"/>
        <v>32.365943124292471</v>
      </c>
      <c r="M17" s="118">
        <f t="shared" si="6"/>
        <v>14702000214.666922</v>
      </c>
      <c r="N17" s="10">
        <f t="shared" si="7"/>
        <v>2.1912566769869017</v>
      </c>
      <c r="O17" s="10">
        <f t="shared" si="8"/>
        <v>8.7137319173979648</v>
      </c>
      <c r="Q17" s="161"/>
      <c r="R17" s="7">
        <f t="shared" si="9"/>
        <v>2006</v>
      </c>
      <c r="S17" s="154">
        <f>SUM(M23:M26)</f>
        <v>71861241217.558411</v>
      </c>
      <c r="T17" s="10">
        <f t="shared" si="10"/>
        <v>10.637720116214174</v>
      </c>
    </row>
    <row r="18" spans="1:20">
      <c r="A18" t="s">
        <v>143</v>
      </c>
      <c r="B18" s="119">
        <v>28022.419177823867</v>
      </c>
      <c r="C18" s="119">
        <v>174115.02499999999</v>
      </c>
      <c r="D18" s="118">
        <f t="shared" si="0"/>
        <v>174115025000</v>
      </c>
      <c r="E18" s="118">
        <f t="shared" si="1"/>
        <v>28022419177.823868</v>
      </c>
      <c r="F18" s="119">
        <v>4830257034.4000006</v>
      </c>
      <c r="G18" s="119">
        <v>826240651</v>
      </c>
      <c r="H18" s="10">
        <f t="shared" si="2"/>
        <v>16.094199324741716</v>
      </c>
      <c r="I18" s="10">
        <f t="shared" si="3"/>
        <v>17.105521406328908</v>
      </c>
      <c r="J18" s="10">
        <f t="shared" si="4"/>
        <v>36.046741148554226</v>
      </c>
      <c r="K18" s="10">
        <f t="shared" si="5"/>
        <v>33.915565814763895</v>
      </c>
      <c r="L18">
        <f>L31/G31</f>
        <v>0.58440941989797135</v>
      </c>
      <c r="M18" s="118">
        <f t="shared" si="6"/>
        <v>16038214726.276941</v>
      </c>
      <c r="N18" s="10">
        <f t="shared" si="7"/>
        <v>9.0886579519771296</v>
      </c>
      <c r="O18" s="10">
        <f t="shared" si="8"/>
        <v>11.416285816748948</v>
      </c>
      <c r="Q18" s="161"/>
      <c r="R18" s="7">
        <f t="shared" si="9"/>
        <v>2007</v>
      </c>
      <c r="S18" s="154">
        <f>SUM(M27:M30)</f>
        <v>81956311336.643173</v>
      </c>
      <c r="T18" s="10">
        <f t="shared" si="10"/>
        <v>14.048004109088721</v>
      </c>
    </row>
    <row r="19" spans="1:20">
      <c r="A19" t="s">
        <v>144</v>
      </c>
      <c r="B19" s="119">
        <v>26429.535849428408</v>
      </c>
      <c r="C19" s="119">
        <v>165078.054</v>
      </c>
      <c r="D19" s="118">
        <f t="shared" si="0"/>
        <v>165078054000</v>
      </c>
      <c r="E19" s="118">
        <f t="shared" si="1"/>
        <v>26429535849.42841</v>
      </c>
      <c r="F19" s="119">
        <v>4690209425</v>
      </c>
      <c r="G19" s="119">
        <v>774740717</v>
      </c>
      <c r="H19" s="10">
        <f t="shared" si="2"/>
        <v>16.010326756958506</v>
      </c>
      <c r="I19" s="10">
        <f t="shared" si="3"/>
        <v>16.51825423552382</v>
      </c>
      <c r="J19" s="10">
        <f t="shared" si="4"/>
        <v>35.196307678734406</v>
      </c>
      <c r="K19" s="10">
        <f t="shared" si="5"/>
        <v>34.114040051709857</v>
      </c>
      <c r="L19">
        <f t="shared" ref="L19:L24" si="11">L32/G32</f>
        <v>0.58543455033832625</v>
      </c>
      <c r="M19" s="118">
        <f t="shared" si="6"/>
        <v>15126551650.630346</v>
      </c>
      <c r="N19" s="10">
        <f t="shared" si="7"/>
        <v>-5.6843176825219217</v>
      </c>
      <c r="O19" s="10">
        <f t="shared" si="8"/>
        <v>8.3120466058487157</v>
      </c>
      <c r="Q19" s="161"/>
      <c r="R19" s="7">
        <f t="shared" si="9"/>
        <v>2008</v>
      </c>
      <c r="S19" s="154">
        <f>SUM(M31:M34)</f>
        <v>93766956361.851868</v>
      </c>
      <c r="T19" s="10">
        <f t="shared" si="10"/>
        <v>14.410903605331102</v>
      </c>
    </row>
    <row r="20" spans="1:20">
      <c r="A20" t="s">
        <v>145</v>
      </c>
      <c r="B20" s="119">
        <v>27627.281130815692</v>
      </c>
      <c r="C20" s="119">
        <v>172096.65100000001</v>
      </c>
      <c r="D20" s="118">
        <f t="shared" si="0"/>
        <v>172096651000</v>
      </c>
      <c r="E20" s="118">
        <f t="shared" si="1"/>
        <v>27627281130.815693</v>
      </c>
      <c r="F20" s="119">
        <v>4760343407</v>
      </c>
      <c r="G20" s="119">
        <v>805551748</v>
      </c>
      <c r="H20" s="10">
        <f t="shared" si="2"/>
        <v>16.053351979996226</v>
      </c>
      <c r="I20" s="10">
        <f t="shared" si="3"/>
        <v>16.922135214351357</v>
      </c>
      <c r="J20" s="10">
        <f t="shared" si="4"/>
        <v>36.152150440855792</v>
      </c>
      <c r="K20" s="10">
        <f t="shared" si="5"/>
        <v>34.296097301517733</v>
      </c>
      <c r="L20">
        <f t="shared" si="11"/>
        <v>0.58087081840123489</v>
      </c>
      <c r="M20" s="118">
        <f t="shared" si="6"/>
        <v>15812063343.549288</v>
      </c>
      <c r="N20" s="10">
        <f t="shared" si="7"/>
        <v>4.5318437985856166</v>
      </c>
      <c r="O20" s="10">
        <f t="shared" si="8"/>
        <v>9.9071282913886609</v>
      </c>
      <c r="Q20" s="161"/>
      <c r="R20" s="7">
        <f t="shared" si="9"/>
        <v>2009</v>
      </c>
      <c r="S20" s="154">
        <f>SUM(M35:M38)</f>
        <v>99114054441.633026</v>
      </c>
      <c r="T20" s="10">
        <f t="shared" si="10"/>
        <v>5.7025398789168449</v>
      </c>
    </row>
    <row r="21" spans="1:20">
      <c r="A21" t="s">
        <v>146</v>
      </c>
      <c r="B21" s="119">
        <v>28659.724905727664</v>
      </c>
      <c r="C21" s="119">
        <v>179243.171</v>
      </c>
      <c r="D21" s="118">
        <f t="shared" si="0"/>
        <v>179243171000</v>
      </c>
      <c r="E21" s="118">
        <f t="shared" si="1"/>
        <v>28659724905.727665</v>
      </c>
      <c r="F21" s="119">
        <v>4824982237</v>
      </c>
      <c r="G21" s="119">
        <v>802738840</v>
      </c>
      <c r="H21" s="10">
        <f t="shared" si="2"/>
        <v>15.989298083622758</v>
      </c>
      <c r="I21" s="10">
        <f t="shared" si="3"/>
        <v>16.637135652941058</v>
      </c>
      <c r="J21" s="10">
        <f t="shared" si="4"/>
        <v>37.148980492713058</v>
      </c>
      <c r="K21" s="10">
        <f t="shared" si="5"/>
        <v>35.702427087902791</v>
      </c>
      <c r="L21">
        <f t="shared" si="11"/>
        <v>0.56311469509910428</v>
      </c>
      <c r="M21" s="118">
        <f t="shared" si="6"/>
        <v>16402967178.431255</v>
      </c>
      <c r="N21" s="10">
        <f t="shared" si="7"/>
        <v>3.7370444453919642</v>
      </c>
      <c r="O21" s="10">
        <f t="shared" si="8"/>
        <v>11.569629566917197</v>
      </c>
      <c r="Q21" s="160"/>
      <c r="R21" s="7">
        <f t="shared" si="9"/>
        <v>2010</v>
      </c>
      <c r="S21" s="154">
        <f>SUM(M39:M42)</f>
        <v>112259832750.79062</v>
      </c>
      <c r="T21" s="10">
        <f t="shared" si="10"/>
        <v>13.263283782724244</v>
      </c>
    </row>
    <row r="22" spans="1:20">
      <c r="A22" t="s">
        <v>147</v>
      </c>
      <c r="B22" s="119">
        <v>30769.146931127965</v>
      </c>
      <c r="C22" s="119">
        <v>191868.25</v>
      </c>
      <c r="D22" s="118">
        <f t="shared" si="0"/>
        <v>191868250000</v>
      </c>
      <c r="E22" s="118">
        <f t="shared" si="1"/>
        <v>30769146931.127964</v>
      </c>
      <c r="F22" s="119">
        <v>5011501336</v>
      </c>
      <c r="G22" s="119">
        <v>832010091</v>
      </c>
      <c r="H22" s="10">
        <f t="shared" si="2"/>
        <v>16.036601642600047</v>
      </c>
      <c r="I22" s="10">
        <f t="shared" si="3"/>
        <v>16.602012754606594</v>
      </c>
      <c r="J22" s="10">
        <f t="shared" si="4"/>
        <v>38.285582929354725</v>
      </c>
      <c r="K22" s="10">
        <f t="shared" si="5"/>
        <v>36.981699217309092</v>
      </c>
      <c r="L22">
        <f t="shared" si="11"/>
        <v>0.56498434357946659</v>
      </c>
      <c r="M22" s="118">
        <f t="shared" si="6"/>
        <v>17610263492.750942</v>
      </c>
      <c r="N22" s="10">
        <f t="shared" si="7"/>
        <v>7.3602312385724717</v>
      </c>
      <c r="O22" s="10">
        <f t="shared" si="8"/>
        <v>9.8018937475526062</v>
      </c>
      <c r="Q22" s="160"/>
      <c r="R22" s="7">
        <f t="shared" si="9"/>
        <v>2011</v>
      </c>
      <c r="S22" s="154">
        <f>SUM(M43:M46)</f>
        <v>123055911907.94527</v>
      </c>
      <c r="T22" s="10">
        <f>(S22-S21)/S21*100</f>
        <v>9.6170454672965953</v>
      </c>
    </row>
    <row r="23" spans="1:20">
      <c r="A23" t="s">
        <v>148</v>
      </c>
      <c r="B23" s="119">
        <v>29209.572124341146</v>
      </c>
      <c r="C23" s="119">
        <v>183558.38099999999</v>
      </c>
      <c r="D23" s="118">
        <f t="shared" si="0"/>
        <v>183558381000</v>
      </c>
      <c r="E23" s="118">
        <f t="shared" si="1"/>
        <v>29209572124.341145</v>
      </c>
      <c r="F23" s="119">
        <v>4675546289</v>
      </c>
      <c r="G23" s="119">
        <v>750919883</v>
      </c>
      <c r="H23" s="10">
        <f t="shared" si="2"/>
        <v>15.912960206562914</v>
      </c>
      <c r="I23" s="10">
        <f t="shared" si="3"/>
        <v>16.060580659134182</v>
      </c>
      <c r="J23" s="10">
        <f t="shared" si="4"/>
        <v>39.259237242897498</v>
      </c>
      <c r="K23" s="10">
        <f t="shared" si="5"/>
        <v>38.898386879364523</v>
      </c>
      <c r="L23">
        <f t="shared" si="11"/>
        <v>0.56386607347301743</v>
      </c>
      <c r="M23" s="118">
        <f t="shared" si="6"/>
        <v>16717664053.915436</v>
      </c>
      <c r="N23" s="10">
        <f t="shared" si="7"/>
        <v>-5.0686319327529334</v>
      </c>
      <c r="O23" s="10">
        <f t="shared" si="8"/>
        <v>10.518672332162271</v>
      </c>
      <c r="Q23" s="175"/>
      <c r="R23" s="7">
        <f t="shared" si="9"/>
        <v>2012</v>
      </c>
      <c r="S23" s="154">
        <f>SUM(M47:M50)</f>
        <v>132349915401.9826</v>
      </c>
      <c r="T23" s="10">
        <f>(S23-S22)/S22*100</f>
        <v>7.5526671981350448</v>
      </c>
    </row>
    <row r="24" spans="1:20">
      <c r="A24" t="s">
        <v>149</v>
      </c>
      <c r="B24" s="119">
        <v>30490.380678618727</v>
      </c>
      <c r="C24" s="119">
        <v>191056.12399999998</v>
      </c>
      <c r="D24" s="118">
        <f t="shared" si="0"/>
        <v>191056123999.99997</v>
      </c>
      <c r="E24" s="118">
        <f t="shared" si="1"/>
        <v>30490380678.618729</v>
      </c>
      <c r="F24" s="119">
        <v>4859349229</v>
      </c>
      <c r="G24" s="119">
        <v>811777848</v>
      </c>
      <c r="H24" s="10">
        <f t="shared" si="2"/>
        <v>15.958860695100634</v>
      </c>
      <c r="I24" s="10">
        <f t="shared" si="3"/>
        <v>16.705484824087335</v>
      </c>
      <c r="J24" s="10">
        <f t="shared" si="4"/>
        <v>39.317224384656377</v>
      </c>
      <c r="K24" s="10">
        <f t="shared" si="5"/>
        <v>37.560005799294402</v>
      </c>
      <c r="L24">
        <f t="shared" si="11"/>
        <v>0.56366596005589387</v>
      </c>
      <c r="M24" s="118">
        <f t="shared" si="6"/>
        <v>17450715775.338989</v>
      </c>
      <c r="N24" s="10">
        <f t="shared" si="7"/>
        <v>4.384893242617026</v>
      </c>
      <c r="O24" s="10">
        <f t="shared" si="8"/>
        <v>10.363305510398227</v>
      </c>
      <c r="Q24" s="175"/>
      <c r="R24" s="7">
        <f t="shared" si="9"/>
        <v>2013</v>
      </c>
      <c r="S24" s="154">
        <f>SUM(M51:M54)</f>
        <v>146411849144.61298</v>
      </c>
      <c r="T24" s="10">
        <f>(S24-S23)/S23*100</f>
        <v>10.624815059322451</v>
      </c>
    </row>
    <row r="25" spans="1:20">
      <c r="A25" t="s">
        <v>150</v>
      </c>
      <c r="B25" s="119">
        <v>31576.476037653341</v>
      </c>
      <c r="C25" s="119">
        <v>198657.31400000001</v>
      </c>
      <c r="D25" s="118">
        <f t="shared" si="0"/>
        <v>198657314000</v>
      </c>
      <c r="E25" s="118">
        <f t="shared" si="1"/>
        <v>31576476037.653343</v>
      </c>
      <c r="F25" s="119">
        <v>4906222423</v>
      </c>
      <c r="G25" s="119">
        <v>827883368</v>
      </c>
      <c r="H25" s="10">
        <f t="shared" si="2"/>
        <v>15.894947637142293</v>
      </c>
      <c r="I25" s="10">
        <f t="shared" si="3"/>
        <v>16.874150754334849</v>
      </c>
      <c r="J25" s="10">
        <f t="shared" si="4"/>
        <v>40.490890316898295</v>
      </c>
      <c r="K25" s="10">
        <f t="shared" si="5"/>
        <v>38.141213192790396</v>
      </c>
      <c r="M25" s="118">
        <f t="shared" si="6"/>
        <v>18072326296.217751</v>
      </c>
      <c r="N25" s="10">
        <f t="shared" si="7"/>
        <v>3.5620918298217266</v>
      </c>
      <c r="O25" s="10">
        <f t="shared" si="8"/>
        <v>10.177177699785833</v>
      </c>
      <c r="Q25" s="175"/>
      <c r="R25" s="7">
        <v>2014</v>
      </c>
      <c r="S25" s="154">
        <f>SUM(M55:M58)</f>
        <v>159814617807.45731</v>
      </c>
      <c r="T25" s="10">
        <f t="shared" ref="T25:T27" si="12">(S25-S24)/S24*100</f>
        <v>9.1541557197370231</v>
      </c>
    </row>
    <row r="26" spans="1:20">
      <c r="A26" t="s">
        <v>151</v>
      </c>
      <c r="B26" s="119">
        <v>34281.549924807354</v>
      </c>
      <c r="C26" s="119">
        <v>214911.103</v>
      </c>
      <c r="D26" s="118">
        <f t="shared" si="0"/>
        <v>214911103000</v>
      </c>
      <c r="E26" s="118">
        <f t="shared" si="1"/>
        <v>34281549924.807354</v>
      </c>
      <c r="F26" s="119">
        <v>5280826192</v>
      </c>
      <c r="G26" s="119">
        <v>873224453</v>
      </c>
      <c r="H26" s="10">
        <f t="shared" si="2"/>
        <v>15.951502479984644</v>
      </c>
      <c r="I26" s="10">
        <f t="shared" si="3"/>
        <v>16.535754468171294</v>
      </c>
      <c r="J26" s="10">
        <f t="shared" si="4"/>
        <v>40.69649240218736</v>
      </c>
      <c r="K26" s="10">
        <f t="shared" si="5"/>
        <v>39.258577570785633</v>
      </c>
      <c r="L26">
        <f>AVERAGE(L18:L24)</f>
        <v>0.57233512297785916</v>
      </c>
      <c r="M26" s="118">
        <f t="shared" si="6"/>
        <v>19620535092.086235</v>
      </c>
      <c r="N26" s="10">
        <f t="shared" si="7"/>
        <v>8.5667377320013305</v>
      </c>
      <c r="O26" s="10">
        <f t="shared" si="8"/>
        <v>11.415340833274854</v>
      </c>
      <c r="Q26" s="159">
        <f>M26/E26</f>
        <v>0.57233512297785916</v>
      </c>
      <c r="R26" s="7">
        <v>2015</v>
      </c>
      <c r="S26" s="154">
        <f>SUM(M59:M62)</f>
        <v>171541876880.05252</v>
      </c>
      <c r="T26" s="10">
        <f t="shared" si="12"/>
        <v>7.3380390564297908</v>
      </c>
    </row>
    <row r="27" spans="1:20">
      <c r="A27" t="s">
        <v>152</v>
      </c>
      <c r="B27" s="119">
        <v>32959.54395005339</v>
      </c>
      <c r="C27" s="119">
        <v>206917.62899999999</v>
      </c>
      <c r="D27" s="118">
        <f t="shared" si="0"/>
        <v>206917629000</v>
      </c>
      <c r="E27" s="118">
        <f t="shared" si="1"/>
        <v>32959543950.053391</v>
      </c>
      <c r="F27" s="119">
        <v>5154329343</v>
      </c>
      <c r="G27" s="119">
        <v>833477953</v>
      </c>
      <c r="H27" s="10">
        <f t="shared" si="2"/>
        <v>15.928823517523194</v>
      </c>
      <c r="I27" s="10">
        <f t="shared" si="3"/>
        <v>16.170444252498747</v>
      </c>
      <c r="J27" s="10">
        <f t="shared" si="4"/>
        <v>40.144433005820829</v>
      </c>
      <c r="K27" s="10">
        <f t="shared" si="5"/>
        <v>39.544590029549816</v>
      </c>
      <c r="M27" s="118">
        <f t="shared" si="6"/>
        <v>18863904639.94796</v>
      </c>
      <c r="N27" s="10">
        <f t="shared" si="7"/>
        <v>-3.8563191502532219</v>
      </c>
      <c r="O27" s="10">
        <f t="shared" si="8"/>
        <v>12.838160756854389</v>
      </c>
      <c r="Q27" s="159">
        <f t="shared" ref="Q27:Q38" si="13">M27/E27</f>
        <v>0.57233512297785916</v>
      </c>
      <c r="R27" s="7">
        <v>2016</v>
      </c>
      <c r="S27" s="154">
        <f>SUM(M63:M66)</f>
        <v>185184052459.78015</v>
      </c>
      <c r="T27" s="10">
        <f t="shared" si="12"/>
        <v>7.9526794435545725</v>
      </c>
    </row>
    <row r="28" spans="1:20">
      <c r="A28" t="s">
        <v>153</v>
      </c>
      <c r="B28" s="119">
        <v>34684.999889264298</v>
      </c>
      <c r="C28" s="119">
        <v>217215.242</v>
      </c>
      <c r="D28" s="118">
        <f t="shared" si="0"/>
        <v>217215242000</v>
      </c>
      <c r="E28" s="118">
        <f t="shared" si="1"/>
        <v>34684999889.264297</v>
      </c>
      <c r="F28" s="119">
        <v>5056692012</v>
      </c>
      <c r="G28" s="119">
        <v>821281896</v>
      </c>
      <c r="H28" s="10">
        <f t="shared" si="2"/>
        <v>15.968032247600883</v>
      </c>
      <c r="I28" s="10">
        <f t="shared" si="3"/>
        <v>16.241485422703654</v>
      </c>
      <c r="J28" s="10">
        <f t="shared" si="4"/>
        <v>42.955996031502025</v>
      </c>
      <c r="K28" s="10">
        <f t="shared" si="5"/>
        <v>42.232758396593582</v>
      </c>
      <c r="M28" s="118">
        <f t="shared" si="6"/>
        <v>19851443677.109112</v>
      </c>
      <c r="N28" s="10">
        <f t="shared" si="7"/>
        <v>5.2350722504706013</v>
      </c>
      <c r="O28" s="10">
        <f t="shared" si="8"/>
        <v>13.757188717512575</v>
      </c>
      <c r="Q28" s="159">
        <f>M28/E28</f>
        <v>0.57233512297785916</v>
      </c>
    </row>
    <row r="29" spans="1:20">
      <c r="A29" t="s">
        <v>154</v>
      </c>
      <c r="B29" s="119">
        <v>36174.44163755358</v>
      </c>
      <c r="C29" s="119">
        <v>227163.33199999997</v>
      </c>
      <c r="D29" s="118">
        <f t="shared" si="0"/>
        <v>227163331999.99997</v>
      </c>
      <c r="E29" s="118">
        <f t="shared" si="1"/>
        <v>36174441637.553581</v>
      </c>
      <c r="F29" s="119">
        <v>5400223668</v>
      </c>
      <c r="G29" s="119">
        <v>898105429</v>
      </c>
      <c r="H29" s="10">
        <f t="shared" si="2"/>
        <v>15.924419367802539</v>
      </c>
      <c r="I29" s="10">
        <f t="shared" si="3"/>
        <v>16.630893166923542</v>
      </c>
      <c r="J29" s="10">
        <f t="shared" si="4"/>
        <v>42.065541348981021</v>
      </c>
      <c r="K29" s="10">
        <f t="shared" si="5"/>
        <v>40.278613701102103</v>
      </c>
      <c r="M29" s="118">
        <f t="shared" si="6"/>
        <v>20703903503.284618</v>
      </c>
      <c r="N29" s="10">
        <f t="shared" si="7"/>
        <v>4.2941956264797314</v>
      </c>
      <c r="O29" s="10">
        <f t="shared" si="8"/>
        <v>14.561363954664847</v>
      </c>
      <c r="Q29" s="159">
        <f t="shared" si="13"/>
        <v>0.57233512297785916</v>
      </c>
    </row>
    <row r="30" spans="1:20">
      <c r="A30" t="s">
        <v>155</v>
      </c>
      <c r="B30" s="119">
        <v>39377.383304804323</v>
      </c>
      <c r="C30" s="119">
        <v>246443.948</v>
      </c>
      <c r="D30" s="118">
        <f t="shared" si="0"/>
        <v>246443948000</v>
      </c>
      <c r="E30" s="118">
        <f t="shared" si="1"/>
        <v>39377383304.804321</v>
      </c>
      <c r="F30" s="119">
        <v>5579296845</v>
      </c>
      <c r="G30" s="119">
        <v>902642355</v>
      </c>
      <c r="H30" s="10">
        <f t="shared" si="2"/>
        <v>15.978231003183051</v>
      </c>
      <c r="I30" s="10">
        <f t="shared" si="3"/>
        <v>16.178424989323183</v>
      </c>
      <c r="J30" s="10">
        <f t="shared" si="4"/>
        <v>44.171148237229168</v>
      </c>
      <c r="K30" s="10">
        <f t="shared" si="5"/>
        <v>43.624568564372673</v>
      </c>
      <c r="M30" s="118">
        <f t="shared" si="6"/>
        <v>22537059516.301479</v>
      </c>
      <c r="N30" s="10">
        <f t="shared" si="7"/>
        <v>8.8541564769466579</v>
      </c>
      <c r="O30" s="10">
        <f t="shared" si="8"/>
        <v>14.864652826882372</v>
      </c>
      <c r="Q30" s="159">
        <f t="shared" si="13"/>
        <v>0.57233512297785916</v>
      </c>
    </row>
    <row r="31" spans="1:20">
      <c r="A31" s="120" t="s">
        <v>71</v>
      </c>
      <c r="B31" s="119">
        <v>37468.513454833817</v>
      </c>
      <c r="C31" s="119">
        <v>236142.264</v>
      </c>
      <c r="D31" s="118">
        <f t="shared" si="0"/>
        <v>236142264000</v>
      </c>
      <c r="E31" s="118">
        <f t="shared" si="1"/>
        <v>37468513454.833817</v>
      </c>
      <c r="F31" s="119">
        <v>5543646776</v>
      </c>
      <c r="G31" s="119">
        <v>903773016</v>
      </c>
      <c r="H31" s="10">
        <f t="shared" si="2"/>
        <v>15.866923955143337</v>
      </c>
      <c r="I31" s="10">
        <f t="shared" si="3"/>
        <v>16.302860779526693</v>
      </c>
      <c r="J31" s="10">
        <f t="shared" si="4"/>
        <v>42.596917433903982</v>
      </c>
      <c r="K31" s="10">
        <f t="shared" si="5"/>
        <v>41.457880232655469</v>
      </c>
      <c r="L31" s="119">
        <v>528173464</v>
      </c>
      <c r="M31" s="118">
        <f t="shared" ref="M31:M38" si="14">L31*K31</f>
        <v>21896952212.578766</v>
      </c>
      <c r="N31" s="10">
        <f t="shared" si="7"/>
        <v>-2.8402432147801351</v>
      </c>
      <c r="O31" s="10">
        <f t="shared" si="8"/>
        <v>16.078577741576058</v>
      </c>
      <c r="Q31" s="159">
        <f t="shared" si="13"/>
        <v>0.58440941989797135</v>
      </c>
    </row>
    <row r="32" spans="1:20">
      <c r="A32" s="120" t="s">
        <v>72</v>
      </c>
      <c r="B32" s="119">
        <v>39380.346162080488</v>
      </c>
      <c r="C32" s="119">
        <v>247641.826</v>
      </c>
      <c r="D32" s="118">
        <f t="shared" si="0"/>
        <v>247641826000</v>
      </c>
      <c r="E32" s="118">
        <f t="shared" si="1"/>
        <v>39380346162.08049</v>
      </c>
      <c r="F32" s="119">
        <v>5265926862</v>
      </c>
      <c r="G32" s="119">
        <v>890535459</v>
      </c>
      <c r="H32" s="10">
        <f t="shared" si="2"/>
        <v>15.902138503081661</v>
      </c>
      <c r="I32" s="10">
        <f t="shared" si="3"/>
        <v>16.911276634437996</v>
      </c>
      <c r="J32" s="10">
        <f t="shared" si="4"/>
        <v>47.027205749292456</v>
      </c>
      <c r="K32" s="10">
        <f t="shared" si="5"/>
        <v>44.220974879878973</v>
      </c>
      <c r="L32" s="119">
        <v>521350226</v>
      </c>
      <c r="M32" s="118">
        <f t="shared" si="14"/>
        <v>23054615247.565224</v>
      </c>
      <c r="N32" s="10">
        <f t="shared" si="7"/>
        <v>5.2868683447253222</v>
      </c>
      <c r="O32" s="10">
        <f t="shared" si="8"/>
        <v>16.135710946553068</v>
      </c>
      <c r="Q32" s="159">
        <f t="shared" si="13"/>
        <v>0.58543455033832625</v>
      </c>
    </row>
    <row r="33" spans="1:17">
      <c r="A33" s="120" t="s">
        <v>73</v>
      </c>
      <c r="B33" s="119">
        <v>41300.155223960042</v>
      </c>
      <c r="C33" s="119">
        <v>260386.11600000001</v>
      </c>
      <c r="D33" s="118">
        <f t="shared" si="0"/>
        <v>260386116000</v>
      </c>
      <c r="E33" s="118">
        <f t="shared" si="1"/>
        <v>41300155223.960045</v>
      </c>
      <c r="F33" s="119">
        <v>5202135900</v>
      </c>
      <c r="G33" s="119">
        <v>869534795</v>
      </c>
      <c r="H33" s="10">
        <f t="shared" si="2"/>
        <v>15.861120346355198</v>
      </c>
      <c r="I33" s="10">
        <f t="shared" si="3"/>
        <v>16.714957312053304</v>
      </c>
      <c r="J33" s="10">
        <f t="shared" si="4"/>
        <v>50.053693522308791</v>
      </c>
      <c r="K33" s="10">
        <f t="shared" si="5"/>
        <v>47.49684022013178</v>
      </c>
      <c r="L33" s="119">
        <v>505087388</v>
      </c>
      <c r="M33" s="118">
        <f t="shared" si="14"/>
        <v>23990054965.039707</v>
      </c>
      <c r="N33" s="10">
        <f t="shared" si="7"/>
        <v>4.0574943777180339</v>
      </c>
      <c r="O33" s="10">
        <f t="shared" si="8"/>
        <v>15.872134746154268</v>
      </c>
      <c r="Q33" s="159">
        <f t="shared" si="13"/>
        <v>0.58087081840123489</v>
      </c>
    </row>
    <row r="34" spans="1:17">
      <c r="A34" s="120" t="s">
        <v>74</v>
      </c>
      <c r="B34" s="119">
        <v>44085.750474508728</v>
      </c>
      <c r="C34" s="119">
        <v>276565.44400000002</v>
      </c>
      <c r="D34" s="118">
        <f t="shared" si="0"/>
        <v>276565444000</v>
      </c>
      <c r="E34" s="118">
        <f t="shared" si="1"/>
        <v>44085750474.508728</v>
      </c>
      <c r="F34" s="119">
        <v>5460259824</v>
      </c>
      <c r="G34" s="119">
        <v>899511198</v>
      </c>
      <c r="H34" s="10">
        <f t="shared" si="2"/>
        <v>15.940440655524821</v>
      </c>
      <c r="I34" s="10">
        <f t="shared" si="3"/>
        <v>16.473780131236477</v>
      </c>
      <c r="J34" s="10">
        <f t="shared" si="4"/>
        <v>50.650601420904103</v>
      </c>
      <c r="K34" s="10">
        <f t="shared" si="5"/>
        <v>49.010785605037825</v>
      </c>
      <c r="L34" s="119">
        <v>506527974</v>
      </c>
      <c r="M34" s="118">
        <f t="shared" si="14"/>
        <v>24825333936.668175</v>
      </c>
      <c r="N34" s="10">
        <f t="shared" si="7"/>
        <v>3.4817718127186668</v>
      </c>
      <c r="O34" s="10">
        <f t="shared" si="8"/>
        <v>10.153384999988766</v>
      </c>
      <c r="Q34" s="159">
        <f t="shared" si="13"/>
        <v>0.56311469509910428</v>
      </c>
    </row>
    <row r="35" spans="1:17">
      <c r="A35" s="122" t="s">
        <v>68</v>
      </c>
      <c r="B35" s="119">
        <v>40917.421669475778</v>
      </c>
      <c r="C35" s="119">
        <v>257948.77</v>
      </c>
      <c r="D35" s="118">
        <f t="shared" si="0"/>
        <v>257948770000</v>
      </c>
      <c r="E35" s="118">
        <f t="shared" si="1"/>
        <v>40917421669.475777</v>
      </c>
      <c r="F35" s="119">
        <v>5083035776</v>
      </c>
      <c r="G35" s="156">
        <v>823636857</v>
      </c>
      <c r="H35" s="10">
        <f t="shared" si="2"/>
        <v>15.862615537758051</v>
      </c>
      <c r="I35" s="10">
        <f t="shared" si="3"/>
        <v>16.203640763043097</v>
      </c>
      <c r="J35" s="10">
        <f t="shared" si="4"/>
        <v>50.746990847069732</v>
      </c>
      <c r="K35" s="10">
        <f t="shared" si="5"/>
        <v>49.678959023898777</v>
      </c>
      <c r="L35" s="119">
        <v>465341929</v>
      </c>
      <c r="M35" s="118">
        <f t="shared" si="14"/>
        <v>23117702622.893013</v>
      </c>
      <c r="N35" s="10">
        <f t="shared" si="7"/>
        <v>-6.8785834588630079</v>
      </c>
      <c r="O35" s="10">
        <f t="shared" si="8"/>
        <v>5.5749786475443086</v>
      </c>
      <c r="Q35" s="159">
        <f t="shared" si="13"/>
        <v>0.56498434357946659</v>
      </c>
    </row>
    <row r="36" spans="1:17">
      <c r="A36" s="122" t="s">
        <v>69</v>
      </c>
      <c r="B36" s="119">
        <v>42080.904283197866</v>
      </c>
      <c r="C36" s="119">
        <v>264394.90899999999</v>
      </c>
      <c r="D36" s="118">
        <f t="shared" si="0"/>
        <v>264394909000</v>
      </c>
      <c r="E36" s="118">
        <f t="shared" si="1"/>
        <v>42080904283.197868</v>
      </c>
      <c r="F36" s="119">
        <v>4994646966</v>
      </c>
      <c r="G36" s="119">
        <v>831381344</v>
      </c>
      <c r="H36" s="10">
        <f t="shared" si="2"/>
        <v>15.91592835215971</v>
      </c>
      <c r="I36" s="10">
        <f t="shared" si="3"/>
        <v>16.645447609399667</v>
      </c>
      <c r="J36" s="10">
        <f t="shared" si="4"/>
        <v>52.935655072282842</v>
      </c>
      <c r="K36" s="10">
        <f t="shared" si="5"/>
        <v>50.615646582512042</v>
      </c>
      <c r="L36" s="119">
        <v>468787734</v>
      </c>
      <c r="M36" s="118">
        <f t="shared" si="14"/>
        <v>23727994266.360664</v>
      </c>
      <c r="N36" s="10">
        <f t="shared" si="7"/>
        <v>2.6399320616889126</v>
      </c>
      <c r="O36" s="10">
        <f t="shared" si="8"/>
        <v>2.9207992046909372</v>
      </c>
      <c r="Q36" s="159">
        <f t="shared" si="13"/>
        <v>0.56386607347301743</v>
      </c>
    </row>
    <row r="37" spans="1:17">
      <c r="A37" s="120" t="s">
        <v>70</v>
      </c>
      <c r="B37" s="119">
        <v>44782.980357245942</v>
      </c>
      <c r="C37" s="119">
        <v>281628.54499999998</v>
      </c>
      <c r="D37" s="118">
        <f t="shared" si="0"/>
        <v>281628545000</v>
      </c>
      <c r="E37" s="118">
        <f t="shared" si="1"/>
        <v>44782980357.245941</v>
      </c>
      <c r="F37" s="119">
        <v>5002707417</v>
      </c>
      <c r="G37" s="119">
        <v>835393434</v>
      </c>
      <c r="H37" s="10">
        <f t="shared" si="2"/>
        <v>15.901435118107768</v>
      </c>
      <c r="I37" s="10">
        <f>G37/F37*100</f>
        <v>16.698826542627685</v>
      </c>
      <c r="J37" s="10">
        <f t="shared" ref="J37:K39" si="15">D37/F37</f>
        <v>56.295226069584075</v>
      </c>
      <c r="K37" s="10">
        <f t="shared" si="15"/>
        <v>53.607053317163064</v>
      </c>
      <c r="L37" s="119">
        <v>470882842</v>
      </c>
      <c r="M37" s="118">
        <f t="shared" si="14"/>
        <v>25242641617.23127</v>
      </c>
      <c r="N37" s="10">
        <f t="shared" si="7"/>
        <v>6.3833770940257315</v>
      </c>
      <c r="O37" s="10">
        <f>(M37-M33)/M33*100</f>
        <v>5.2212746240762495</v>
      </c>
      <c r="Q37" s="159">
        <f t="shared" si="13"/>
        <v>0.56366596005589387</v>
      </c>
    </row>
    <row r="38" spans="1:17">
      <c r="A38" s="120" t="s">
        <v>161</v>
      </c>
      <c r="B38" s="119">
        <v>48324.96270996044</v>
      </c>
      <c r="C38" s="119">
        <v>302220.41200000001</v>
      </c>
      <c r="D38" s="118">
        <f t="shared" si="0"/>
        <v>302220412000</v>
      </c>
      <c r="E38" s="118">
        <f t="shared" si="1"/>
        <v>48324962709.960442</v>
      </c>
      <c r="F38" s="119">
        <v>5074816265</v>
      </c>
      <c r="G38" s="119">
        <v>901763015</v>
      </c>
      <c r="H38" s="10">
        <f t="shared" si="2"/>
        <v>15.989973142502512</v>
      </c>
      <c r="I38" s="10">
        <f>G38/F38*100</f>
        <v>17.769372680924043</v>
      </c>
      <c r="J38" s="10">
        <f t="shared" si="15"/>
        <v>59.552976150950364</v>
      </c>
      <c r="K38" s="10">
        <f>E38/G38</f>
        <v>53.589426386000582</v>
      </c>
      <c r="L38" s="119">
        <v>504310603</v>
      </c>
      <c r="M38" s="118">
        <f t="shared" si="14"/>
        <v>27025715935.148064</v>
      </c>
      <c r="N38" s="10">
        <f t="shared" si="7"/>
        <v>7.0637389895819069</v>
      </c>
      <c r="O38" s="10">
        <f>(M38-M34)/M34*100</f>
        <v>8.8634537770701343</v>
      </c>
      <c r="Q38" s="159">
        <f t="shared" si="13"/>
        <v>0.5592495973013486</v>
      </c>
    </row>
    <row r="39" spans="1:17">
      <c r="A39" s="157" t="s">
        <v>163</v>
      </c>
      <c r="B39" s="119">
        <v>46118.990666224556</v>
      </c>
      <c r="C39" s="119">
        <v>290461</v>
      </c>
      <c r="D39" s="118">
        <f t="shared" si="0"/>
        <v>290461000000</v>
      </c>
      <c r="E39" s="118">
        <f t="shared" si="1"/>
        <v>46118990666.224556</v>
      </c>
      <c r="F39" s="119"/>
      <c r="G39" s="119"/>
      <c r="H39" s="10">
        <f t="shared" si="2"/>
        <v>15.877859907603623</v>
      </c>
      <c r="I39" s="10" t="e">
        <f>G39/F39*100</f>
        <v>#DIV/0!</v>
      </c>
      <c r="J39" s="10" t="e">
        <f t="shared" si="15"/>
        <v>#DIV/0!</v>
      </c>
      <c r="K39" s="10" t="e">
        <f t="shared" si="15"/>
        <v>#DIV/0!</v>
      </c>
      <c r="L39" s="119"/>
      <c r="M39" s="158">
        <f>E39*Q39</f>
        <v>26468132814.733681</v>
      </c>
      <c r="N39" s="10">
        <f t="shared" si="7"/>
        <v>-2.063157630134131</v>
      </c>
      <c r="O39" s="10">
        <f>(M39-M35)/M35*100</f>
        <v>14.492920194080192</v>
      </c>
      <c r="Q39" s="159">
        <f>(Q27+Q31+Q35)/3</f>
        <v>0.57390962881843233</v>
      </c>
    </row>
    <row r="40" spans="1:17">
      <c r="A40" s="157" t="s">
        <v>164</v>
      </c>
      <c r="B40" s="119">
        <v>47519.552932440936</v>
      </c>
      <c r="C40" s="119">
        <v>298461</v>
      </c>
      <c r="D40" s="118">
        <f t="shared" ref="D40:D49" si="16">C40*1000000</f>
        <v>298461000000</v>
      </c>
      <c r="E40" s="118">
        <f t="shared" ref="E40:E49" si="17">B40*1000000</f>
        <v>47519552932.440933</v>
      </c>
      <c r="F40" s="119"/>
      <c r="G40" s="119"/>
      <c r="H40" s="10">
        <f t="shared" ref="H40:H49" si="18">E40/D40*100</f>
        <v>15.921528418266014</v>
      </c>
      <c r="I40" s="10" t="e">
        <f t="shared" ref="I40:I49" si="19">G40/F40*100</f>
        <v>#DIV/0!</v>
      </c>
      <c r="J40" s="10" t="e">
        <f t="shared" ref="J40:J49" si="20">D40/F40</f>
        <v>#DIV/0!</v>
      </c>
      <c r="K40" s="10" t="e">
        <f t="shared" ref="K40:K49" si="21">E40/G40</f>
        <v>#DIV/0!</v>
      </c>
      <c r="L40" s="119"/>
      <c r="M40" s="158">
        <f t="shared" ref="M40:M49" si="22">E40*Q40</f>
        <v>27270453666.644001</v>
      </c>
      <c r="N40" s="10">
        <f t="shared" ref="N40:N49" si="23">(M40-M39)/M39*100</f>
        <v>3.0312710667059313</v>
      </c>
      <c r="O40" s="10">
        <f t="shared" ref="O40:O49" si="24">(M40-M36)/M36*100</f>
        <v>14.929451518392792</v>
      </c>
      <c r="Q40" s="159">
        <f t="shared" ref="Q40:Q66" si="25">(Q28+Q32+Q36)/3</f>
        <v>0.57387858226306765</v>
      </c>
    </row>
    <row r="41" spans="1:17">
      <c r="A41" s="157" t="s">
        <v>165</v>
      </c>
      <c r="B41" s="119">
        <v>49528.918457587861</v>
      </c>
      <c r="C41" s="119">
        <v>312253</v>
      </c>
      <c r="D41" s="118">
        <f t="shared" si="16"/>
        <v>312253000000</v>
      </c>
      <c r="E41" s="118">
        <f t="shared" si="17"/>
        <v>49528918457.58786</v>
      </c>
      <c r="F41" s="119"/>
      <c r="G41" s="119"/>
      <c r="H41" s="10">
        <f t="shared" si="18"/>
        <v>15.86179106608675</v>
      </c>
      <c r="I41" s="10" t="e">
        <f t="shared" si="19"/>
        <v>#DIV/0!</v>
      </c>
      <c r="J41" s="10" t="e">
        <f t="shared" si="20"/>
        <v>#DIV/0!</v>
      </c>
      <c r="K41" s="10" t="e">
        <f t="shared" si="21"/>
        <v>#DIV/0!</v>
      </c>
      <c r="L41" s="119"/>
      <c r="M41" s="158">
        <f t="shared" si="22"/>
        <v>28344936136.09911</v>
      </c>
      <c r="N41" s="10">
        <f t="shared" si="23"/>
        <v>3.9400975230909614</v>
      </c>
      <c r="O41" s="10">
        <f t="shared" si="24"/>
        <v>12.289896461351868</v>
      </c>
      <c r="Q41" s="159">
        <f t="shared" si="25"/>
        <v>0.57229063381166256</v>
      </c>
    </row>
    <row r="42" spans="1:17">
      <c r="A42" s="157" t="s">
        <v>166</v>
      </c>
      <c r="B42" s="119">
        <v>53418.871558253566</v>
      </c>
      <c r="C42" s="119">
        <v>333531</v>
      </c>
      <c r="D42" s="118">
        <f t="shared" si="16"/>
        <v>333531000000</v>
      </c>
      <c r="E42" s="118">
        <f t="shared" si="17"/>
        <v>53418871558.253563</v>
      </c>
      <c r="F42" s="119"/>
      <c r="G42" s="119"/>
      <c r="H42" s="10">
        <f t="shared" si="18"/>
        <v>16.016163882293867</v>
      </c>
      <c r="I42" s="10" t="e">
        <f t="shared" si="19"/>
        <v>#DIV/0!</v>
      </c>
      <c r="J42" s="10" t="e">
        <f t="shared" si="20"/>
        <v>#DIV/0!</v>
      </c>
      <c r="K42" s="10" t="e">
        <f t="shared" si="21"/>
        <v>#DIV/0!</v>
      </c>
      <c r="L42" s="119"/>
      <c r="M42" s="158">
        <f t="shared" si="22"/>
        <v>30176310133.31382</v>
      </c>
      <c r="N42" s="10">
        <f t="shared" si="23"/>
        <v>6.4610270717185951</v>
      </c>
      <c r="O42" s="10">
        <f t="shared" si="24"/>
        <v>11.657764056005183</v>
      </c>
      <c r="Q42" s="159">
        <f t="shared" si="25"/>
        <v>0.56489980512610405</v>
      </c>
    </row>
    <row r="43" spans="1:17">
      <c r="A43" s="157" t="s">
        <v>170</v>
      </c>
      <c r="B43" s="119">
        <v>50512.141853950467</v>
      </c>
      <c r="C43" s="119">
        <v>318826</v>
      </c>
      <c r="D43" s="118">
        <f t="shared" si="16"/>
        <v>318826000000</v>
      </c>
      <c r="E43" s="118">
        <f t="shared" si="17"/>
        <v>50512141853.95047</v>
      </c>
      <c r="F43" s="119"/>
      <c r="G43" s="119"/>
      <c r="H43" s="10">
        <f t="shared" si="18"/>
        <v>15.843168955464884</v>
      </c>
      <c r="I43" s="10" t="e">
        <f t="shared" si="19"/>
        <v>#DIV/0!</v>
      </c>
      <c r="J43" s="10" t="e">
        <f t="shared" si="20"/>
        <v>#DIV/0!</v>
      </c>
      <c r="K43" s="10" t="e">
        <f t="shared" si="21"/>
        <v>#DIV/0!</v>
      </c>
      <c r="L43" s="119"/>
      <c r="M43" s="158">
        <f t="shared" si="22"/>
        <v>29015915136.347691</v>
      </c>
      <c r="N43" s="10">
        <f t="shared" si="23"/>
        <v>-3.8453839844556907</v>
      </c>
      <c r="O43" s="10">
        <f t="shared" si="24"/>
        <v>9.6258483340984604</v>
      </c>
      <c r="Q43" s="159">
        <f t="shared" si="25"/>
        <v>0.57443446409862353</v>
      </c>
    </row>
    <row r="44" spans="1:17">
      <c r="A44" s="157" t="s">
        <v>171</v>
      </c>
      <c r="B44" s="119">
        <v>52705.260476157324</v>
      </c>
      <c r="C44" s="119">
        <v>332290</v>
      </c>
      <c r="D44" s="118">
        <f t="shared" si="16"/>
        <v>332290000000</v>
      </c>
      <c r="E44" s="118">
        <f t="shared" si="17"/>
        <v>52705260476.157326</v>
      </c>
      <c r="F44" s="119"/>
      <c r="G44" s="119"/>
      <c r="H44" s="10">
        <f t="shared" si="18"/>
        <v>15.861223773257493</v>
      </c>
      <c r="I44" s="10" t="e">
        <f t="shared" si="19"/>
        <v>#DIV/0!</v>
      </c>
      <c r="J44" s="10" t="e">
        <f t="shared" si="20"/>
        <v>#DIV/0!</v>
      </c>
      <c r="K44" s="10" t="e">
        <f t="shared" si="21"/>
        <v>#DIV/0!</v>
      </c>
      <c r="L44" s="119"/>
      <c r="M44" s="158">
        <f t="shared" si="22"/>
        <v>30273536301.083279</v>
      </c>
      <c r="N44" s="10">
        <f t="shared" si="23"/>
        <v>4.334246081248665</v>
      </c>
      <c r="O44" s="10">
        <f t="shared" si="24"/>
        <v>11.012221032877477</v>
      </c>
      <c r="Q44" s="159">
        <f t="shared" si="25"/>
        <v>0.57439306869147044</v>
      </c>
    </row>
    <row r="45" spans="1:17">
      <c r="A45" s="157" t="s">
        <v>173</v>
      </c>
      <c r="B45" s="119">
        <v>54404.960256574224</v>
      </c>
      <c r="C45" s="119">
        <v>343765</v>
      </c>
      <c r="D45" s="118">
        <f t="shared" si="16"/>
        <v>343765000000</v>
      </c>
      <c r="E45" s="118">
        <f t="shared" si="17"/>
        <v>54404960256.574226</v>
      </c>
      <c r="F45" s="119"/>
      <c r="G45" s="119"/>
      <c r="H45" s="10">
        <f t="shared" si="18"/>
        <v>15.826206931064601</v>
      </c>
      <c r="I45" s="10" t="e">
        <f t="shared" si="19"/>
        <v>#DIV/0!</v>
      </c>
      <c r="J45" s="10" t="e">
        <f t="shared" si="20"/>
        <v>#DIV/0!</v>
      </c>
      <c r="K45" s="10" t="e">
        <f t="shared" si="21"/>
        <v>#DIV/0!</v>
      </c>
      <c r="L45" s="119"/>
      <c r="M45" s="158">
        <f t="shared" si="22"/>
        <v>31134642377.293591</v>
      </c>
      <c r="N45" s="10">
        <f t="shared" si="23"/>
        <v>2.8444185299207971</v>
      </c>
      <c r="O45" s="10">
        <f t="shared" si="24"/>
        <v>9.8419916270039121</v>
      </c>
      <c r="Q45" s="159">
        <f t="shared" si="25"/>
        <v>0.57227580408959711</v>
      </c>
    </row>
    <row r="46" spans="1:17">
      <c r="A46" s="157" t="s">
        <v>174</v>
      </c>
      <c r="B46" s="119">
        <v>58020.231938302873</v>
      </c>
      <c r="C46" s="119">
        <v>364499</v>
      </c>
      <c r="D46" s="118">
        <f t="shared" si="16"/>
        <v>364499000000</v>
      </c>
      <c r="E46" s="118">
        <f t="shared" si="17"/>
        <v>58020231938.302872</v>
      </c>
      <c r="F46" s="119"/>
      <c r="G46" s="119"/>
      <c r="H46" s="10">
        <f t="shared" si="18"/>
        <v>15.917802775399348</v>
      </c>
      <c r="I46" s="10" t="e">
        <f t="shared" si="19"/>
        <v>#DIV/0!</v>
      </c>
      <c r="J46" s="10" t="e">
        <f t="shared" si="20"/>
        <v>#DIV/0!</v>
      </c>
      <c r="K46" s="10" t="e">
        <f t="shared" si="21"/>
        <v>#DIV/0!</v>
      </c>
      <c r="L46" s="119"/>
      <c r="M46" s="158">
        <f t="shared" si="22"/>
        <v>32631818093.220699</v>
      </c>
      <c r="N46" s="10">
        <f t="shared" si="23"/>
        <v>4.8087133867932108</v>
      </c>
      <c r="O46" s="10">
        <f t="shared" si="24"/>
        <v>8.1372041480845798</v>
      </c>
      <c r="Q46" s="159">
        <f t="shared" si="25"/>
        <v>0.56242136584218561</v>
      </c>
    </row>
    <row r="47" spans="1:17">
      <c r="A47" s="157" t="s">
        <v>175</v>
      </c>
      <c r="B47" s="119">
        <v>54853.352740983093</v>
      </c>
      <c r="C47" s="119">
        <v>349564</v>
      </c>
      <c r="D47" s="118">
        <f t="shared" si="16"/>
        <v>349564000000</v>
      </c>
      <c r="E47" s="118">
        <f t="shared" si="17"/>
        <v>54853352740.983093</v>
      </c>
      <c r="F47" s="119"/>
      <c r="G47" s="119"/>
      <c r="H47" s="10">
        <f t="shared" si="18"/>
        <v>15.691934163982301</v>
      </c>
      <c r="I47" s="10" t="e">
        <f t="shared" si="19"/>
        <v>#DIV/0!</v>
      </c>
      <c r="J47" s="10" t="e">
        <f t="shared" si="20"/>
        <v>#DIV/0!</v>
      </c>
      <c r="K47" s="10" t="e">
        <f t="shared" si="21"/>
        <v>#DIV/0!</v>
      </c>
      <c r="L47" s="119"/>
      <c r="M47" s="158">
        <f t="shared" si="22"/>
        <v>31327269696.100269</v>
      </c>
      <c r="N47" s="10">
        <f t="shared" si="23"/>
        <v>-3.9977803056932695</v>
      </c>
      <c r="O47" s="10">
        <f t="shared" si="24"/>
        <v>7.9658165144589512</v>
      </c>
      <c r="Q47" s="159">
        <f t="shared" si="25"/>
        <v>0.57110947883217422</v>
      </c>
    </row>
    <row r="48" spans="1:17">
      <c r="A48" s="157" t="s">
        <v>176</v>
      </c>
      <c r="B48" s="119">
        <v>56917.852624030551</v>
      </c>
      <c r="C48" s="119">
        <v>362218</v>
      </c>
      <c r="D48" s="118">
        <f t="shared" si="16"/>
        <v>362218000000</v>
      </c>
      <c r="E48" s="118">
        <f t="shared" si="17"/>
        <v>56917852624.030548</v>
      </c>
      <c r="F48" s="119"/>
      <c r="G48" s="119"/>
      <c r="H48" s="10">
        <f t="shared" si="18"/>
        <v>15.713700761428351</v>
      </c>
      <c r="I48" s="10" t="e">
        <f t="shared" si="19"/>
        <v>#DIV/0!</v>
      </c>
      <c r="J48" s="10" t="e">
        <f t="shared" si="20"/>
        <v>#DIV/0!</v>
      </c>
      <c r="K48" s="10" t="e">
        <f t="shared" si="21"/>
        <v>#DIV/0!</v>
      </c>
      <c r="L48" s="119"/>
      <c r="M48" s="158">
        <f t="shared" si="22"/>
        <v>32483734223.670208</v>
      </c>
      <c r="N48" s="10">
        <f t="shared" si="23"/>
        <v>3.6915586285960296</v>
      </c>
      <c r="O48" s="10">
        <f t="shared" si="24"/>
        <v>7.3007589883308146</v>
      </c>
      <c r="Q48" s="159">
        <f t="shared" si="25"/>
        <v>0.57071257480918514</v>
      </c>
    </row>
    <row r="49" spans="1:17">
      <c r="A49" s="157" t="s">
        <v>177</v>
      </c>
      <c r="B49" s="119">
        <v>58492.939665720405</v>
      </c>
      <c r="C49" s="119">
        <v>371988</v>
      </c>
      <c r="D49" s="118">
        <f t="shared" si="16"/>
        <v>371988000000</v>
      </c>
      <c r="E49" s="118">
        <f t="shared" si="17"/>
        <v>58492939665.720406</v>
      </c>
      <c r="F49" s="119"/>
      <c r="G49" s="119"/>
      <c r="H49" s="10">
        <f t="shared" si="18"/>
        <v>15.724415751508221</v>
      </c>
      <c r="I49" s="10" t="e">
        <f t="shared" si="19"/>
        <v>#DIV/0!</v>
      </c>
      <c r="J49" s="10" t="e">
        <f t="shared" si="20"/>
        <v>#DIV/0!</v>
      </c>
      <c r="K49" s="10" t="e">
        <f t="shared" si="21"/>
        <v>#DIV/0!</v>
      </c>
      <c r="L49" s="119"/>
      <c r="M49" s="158">
        <f t="shared" si="22"/>
        <v>33306511529.578896</v>
      </c>
      <c r="N49" s="10">
        <f t="shared" si="23"/>
        <v>2.5328901543257523</v>
      </c>
      <c r="O49" s="10">
        <f t="shared" si="24"/>
        <v>6.9757318101371331</v>
      </c>
      <c r="Q49" s="159">
        <f t="shared" si="25"/>
        <v>0.56941079931905125</v>
      </c>
    </row>
    <row r="50" spans="1:17">
      <c r="A50" s="157" t="s">
        <v>188</v>
      </c>
      <c r="B50" s="119">
        <v>62669.887232980604</v>
      </c>
      <c r="C50" s="119">
        <v>396194</v>
      </c>
      <c r="D50" s="118">
        <f t="shared" ref="D50:D66" si="26">C50*1000000</f>
        <v>396194000000</v>
      </c>
      <c r="E50" s="118">
        <f t="shared" ref="E50:E57" si="27">B50*1000000</f>
        <v>62669887232.980606</v>
      </c>
      <c r="F50" s="119"/>
      <c r="G50" s="119"/>
      <c r="H50" s="10">
        <f t="shared" ref="H50:H57" si="28">E50/D50*100</f>
        <v>15.817979886868708</v>
      </c>
      <c r="I50" s="10" t="e">
        <f t="shared" ref="I50:I57" si="29">G50/F50*100</f>
        <v>#DIV/0!</v>
      </c>
      <c r="J50" s="10" t="e">
        <f t="shared" ref="J50:J57" si="30">D50/F50</f>
        <v>#DIV/0!</v>
      </c>
      <c r="K50" s="10" t="e">
        <f t="shared" ref="K50:K57" si="31">E50/G50</f>
        <v>#DIV/0!</v>
      </c>
      <c r="L50" s="119"/>
      <c r="M50" s="158">
        <f t="shared" ref="M50:M66" si="32">E50*Q50</f>
        <v>35232399952.633232</v>
      </c>
      <c r="N50" s="10">
        <f t="shared" ref="N50:N66" si="33">(M50-M49)/M49*100</f>
        <v>5.7823180351505465</v>
      </c>
      <c r="O50" s="10">
        <f t="shared" ref="O50:O57" si="34">(M50-M46)/M46*100</f>
        <v>7.9694666475013438</v>
      </c>
      <c r="Q50" s="159">
        <f t="shared" si="25"/>
        <v>0.56219025608987938</v>
      </c>
    </row>
    <row r="51" spans="1:17">
      <c r="A51" s="157" t="s">
        <v>212</v>
      </c>
      <c r="B51" s="119">
        <v>60107.47185420699</v>
      </c>
      <c r="C51" s="119">
        <v>382107</v>
      </c>
      <c r="D51" s="118">
        <f t="shared" si="26"/>
        <v>382107000000</v>
      </c>
      <c r="E51" s="118">
        <f t="shared" si="27"/>
        <v>60107471854.206993</v>
      </c>
      <c r="F51" s="119"/>
      <c r="G51" s="119"/>
      <c r="H51" s="10">
        <f t="shared" si="28"/>
        <v>15.730534079251884</v>
      </c>
      <c r="I51" s="10" t="e">
        <f t="shared" si="29"/>
        <v>#DIV/0!</v>
      </c>
      <c r="J51" s="10" t="e">
        <f t="shared" si="30"/>
        <v>#DIV/0!</v>
      </c>
      <c r="K51" s="10" t="e">
        <f t="shared" si="31"/>
        <v>#DIV/0!</v>
      </c>
      <c r="L51" s="119"/>
      <c r="M51" s="158">
        <f t="shared" si="32"/>
        <v>34450669056.177513</v>
      </c>
      <c r="N51" s="10">
        <f t="shared" si="33"/>
        <v>-2.218784123439463</v>
      </c>
      <c r="O51" s="10">
        <f t="shared" si="34"/>
        <v>9.9702252713904898</v>
      </c>
      <c r="Q51" s="159">
        <f t="shared" si="25"/>
        <v>0.57315119058307673</v>
      </c>
    </row>
    <row r="52" spans="1:17">
      <c r="A52" s="157" t="s">
        <v>213</v>
      </c>
      <c r="B52" s="119">
        <v>63103.557302395348</v>
      </c>
      <c r="C52" s="119">
        <v>400449</v>
      </c>
      <c r="D52" s="118">
        <f t="shared" si="26"/>
        <v>400449000000</v>
      </c>
      <c r="E52" s="118">
        <f t="shared" si="27"/>
        <v>63103557302.395348</v>
      </c>
      <c r="F52" s="119"/>
      <c r="G52" s="119"/>
      <c r="H52" s="10">
        <f t="shared" si="28"/>
        <v>15.758200745262279</v>
      </c>
      <c r="I52" s="10" t="e">
        <f t="shared" si="29"/>
        <v>#DIV/0!</v>
      </c>
      <c r="J52" s="10" t="e">
        <f t="shared" si="30"/>
        <v>#DIV/0!</v>
      </c>
      <c r="K52" s="10" t="e">
        <f t="shared" si="31"/>
        <v>#DIV/0!</v>
      </c>
      <c r="L52" s="119"/>
      <c r="M52" s="158">
        <f t="shared" si="32"/>
        <v>36158006530.798264</v>
      </c>
      <c r="N52" s="10">
        <f t="shared" si="33"/>
        <v>4.95589061517689</v>
      </c>
      <c r="O52" s="10">
        <f t="shared" si="34"/>
        <v>11.311114300555666</v>
      </c>
      <c r="Q52" s="159">
        <f t="shared" si="25"/>
        <v>0.572994741921241</v>
      </c>
    </row>
    <row r="53" spans="1:17">
      <c r="A53" s="157" t="s">
        <v>214</v>
      </c>
      <c r="B53" s="119">
        <v>64440.797319156998</v>
      </c>
      <c r="C53" s="119">
        <v>408916</v>
      </c>
      <c r="D53" s="118">
        <f t="shared" si="26"/>
        <v>408916000000</v>
      </c>
      <c r="E53" s="118">
        <f t="shared" si="27"/>
        <v>64440797319.156998</v>
      </c>
      <c r="F53" s="119"/>
      <c r="G53" s="119"/>
      <c r="H53" s="10">
        <f t="shared" si="28"/>
        <v>15.758932719472213</v>
      </c>
      <c r="I53" s="10" t="e">
        <f t="shared" si="29"/>
        <v>#DIV/0!</v>
      </c>
      <c r="J53" s="10" t="e">
        <f t="shared" si="30"/>
        <v>#DIV/0!</v>
      </c>
      <c r="K53" s="10" t="e">
        <f t="shared" si="31"/>
        <v>#DIV/0!</v>
      </c>
      <c r="L53" s="119"/>
      <c r="M53" s="158">
        <f t="shared" si="32"/>
        <v>36816686584.454247</v>
      </c>
      <c r="N53" s="10">
        <f t="shared" si="33"/>
        <v>1.8216713719959639</v>
      </c>
      <c r="O53" s="10">
        <f t="shared" si="34"/>
        <v>10.539005418679256</v>
      </c>
      <c r="Q53" s="159">
        <f t="shared" si="25"/>
        <v>0.57132574574010364</v>
      </c>
    </row>
    <row r="54" spans="1:17">
      <c r="A54" s="157" t="s">
        <v>215</v>
      </c>
      <c r="B54" s="119">
        <v>69226.794827426755</v>
      </c>
      <c r="C54" s="119">
        <v>436979</v>
      </c>
      <c r="D54" s="118">
        <f t="shared" si="26"/>
        <v>436979000000</v>
      </c>
      <c r="E54" s="118">
        <f t="shared" si="27"/>
        <v>69226794827.426758</v>
      </c>
      <c r="F54" s="119"/>
      <c r="G54" s="119"/>
      <c r="H54" s="10">
        <f t="shared" si="28"/>
        <v>15.842133106494078</v>
      </c>
      <c r="I54" s="10" t="e">
        <f t="shared" si="29"/>
        <v>#DIV/0!</v>
      </c>
      <c r="J54" s="10" t="e">
        <f t="shared" si="30"/>
        <v>#DIV/0!</v>
      </c>
      <c r="K54" s="10" t="e">
        <f t="shared" si="31"/>
        <v>#DIV/0!</v>
      </c>
      <c r="L54" s="119"/>
      <c r="M54" s="158">
        <f t="shared" si="32"/>
        <v>38986486973.182945</v>
      </c>
      <c r="N54" s="10">
        <f t="shared" si="33"/>
        <v>5.8935243500290753</v>
      </c>
      <c r="O54" s="10">
        <f t="shared" si="34"/>
        <v>10.655212320468497</v>
      </c>
      <c r="Q54" s="159">
        <f t="shared" si="25"/>
        <v>0.56317047568605627</v>
      </c>
    </row>
    <row r="55" spans="1:17">
      <c r="A55" s="157" t="s">
        <v>216</v>
      </c>
      <c r="B55" s="119">
        <v>65662.641318358495</v>
      </c>
      <c r="C55" s="119">
        <v>414552</v>
      </c>
      <c r="D55" s="118">
        <f t="shared" si="26"/>
        <v>414552000000</v>
      </c>
      <c r="E55" s="118">
        <f t="shared" si="27"/>
        <v>65662641318.358498</v>
      </c>
      <c r="F55" s="119"/>
      <c r="G55" s="119"/>
      <c r="H55" s="10">
        <f t="shared" si="28"/>
        <v>15.8394221517104</v>
      </c>
      <c r="I55" s="10" t="e">
        <f t="shared" si="29"/>
        <v>#DIV/0!</v>
      </c>
      <c r="J55" s="10" t="e">
        <f t="shared" si="30"/>
        <v>#DIV/0!</v>
      </c>
      <c r="K55" s="10" t="e">
        <f t="shared" si="31"/>
        <v>#DIV/0!</v>
      </c>
      <c r="L55" s="119"/>
      <c r="M55" s="158">
        <f t="shared" si="32"/>
        <v>37618020695.843269</v>
      </c>
      <c r="N55" s="10">
        <f t="shared" si="33"/>
        <v>-3.5101040990971626</v>
      </c>
      <c r="O55" s="10">
        <f t="shared" si="34"/>
        <v>9.1938755514468102</v>
      </c>
      <c r="Q55" s="159">
        <f t="shared" si="25"/>
        <v>0.57289837783795816</v>
      </c>
    </row>
    <row r="56" spans="1:17">
      <c r="A56" s="157" t="s">
        <v>217</v>
      </c>
      <c r="B56" s="119">
        <v>69037.122171864496</v>
      </c>
      <c r="C56" s="119">
        <v>434997</v>
      </c>
      <c r="D56" s="118">
        <f t="shared" si="26"/>
        <v>434997000000</v>
      </c>
      <c r="E56" s="118">
        <f t="shared" si="27"/>
        <v>69037122171.864502</v>
      </c>
      <c r="F56" s="119"/>
      <c r="G56" s="119"/>
      <c r="H56" s="10">
        <f t="shared" si="28"/>
        <v>15.870712251317713</v>
      </c>
      <c r="I56" s="10" t="e">
        <f t="shared" si="29"/>
        <v>#DIV/0!</v>
      </c>
      <c r="J56" s="10" t="e">
        <f t="shared" si="30"/>
        <v>#DIV/0!</v>
      </c>
      <c r="K56" s="10" t="e">
        <f t="shared" si="31"/>
        <v>#DIV/0!</v>
      </c>
      <c r="L56" s="119"/>
      <c r="M56" s="158">
        <f t="shared" si="32"/>
        <v>39537568737.299652</v>
      </c>
      <c r="N56" s="10">
        <f t="shared" si="33"/>
        <v>5.1027353538260183</v>
      </c>
      <c r="O56" s="10">
        <f t="shared" si="34"/>
        <v>9.3466496932644301</v>
      </c>
      <c r="Q56" s="159">
        <f t="shared" si="25"/>
        <v>0.57270012847396545</v>
      </c>
    </row>
    <row r="57" spans="1:17">
      <c r="A57" s="157" t="s">
        <v>218</v>
      </c>
      <c r="B57" s="119">
        <v>70252.513526197741</v>
      </c>
      <c r="C57" s="119">
        <v>445910</v>
      </c>
      <c r="D57" s="118">
        <f t="shared" si="26"/>
        <v>445910000000</v>
      </c>
      <c r="E57" s="118">
        <f t="shared" si="27"/>
        <v>70252513526.197739</v>
      </c>
      <c r="F57" s="119"/>
      <c r="G57" s="119"/>
      <c r="H57" s="10">
        <f t="shared" si="28"/>
        <v>15.754863879751014</v>
      </c>
      <c r="I57" s="10" t="e">
        <f t="shared" si="29"/>
        <v>#DIV/0!</v>
      </c>
      <c r="J57" s="10" t="e">
        <f t="shared" si="30"/>
        <v>#DIV/0!</v>
      </c>
      <c r="K57" s="10" t="e">
        <f t="shared" si="31"/>
        <v>#DIV/0!</v>
      </c>
      <c r="L57" s="119"/>
      <c r="M57" s="158">
        <f t="shared" si="32"/>
        <v>40114474409.70549</v>
      </c>
      <c r="N57" s="10">
        <f t="shared" si="33"/>
        <v>1.4591328977231384</v>
      </c>
      <c r="O57" s="10">
        <f t="shared" si="34"/>
        <v>8.9573183553234976</v>
      </c>
      <c r="Q57" s="159">
        <f t="shared" si="25"/>
        <v>0.57100411638291737</v>
      </c>
    </row>
    <row r="58" spans="1:17">
      <c r="A58" s="157" t="s">
        <v>219</v>
      </c>
      <c r="B58" s="119">
        <v>75622.120932524078</v>
      </c>
      <c r="C58" s="119">
        <v>477155</v>
      </c>
      <c r="D58" s="118">
        <f t="shared" si="26"/>
        <v>477155000000</v>
      </c>
      <c r="E58" s="118">
        <f t="shared" ref="E58:E66" si="35">B58*1000000</f>
        <v>75622120932.524078</v>
      </c>
      <c r="F58" s="119"/>
      <c r="G58" s="119"/>
      <c r="H58" s="10">
        <f t="shared" ref="H58:H66" si="36">E58/D58*100</f>
        <v>15.848544169614504</v>
      </c>
      <c r="I58" s="10" t="e">
        <f t="shared" ref="I58:I66" si="37">G58/F58*100</f>
        <v>#DIV/0!</v>
      </c>
      <c r="J58" s="10" t="e">
        <f t="shared" ref="J58:J66" si="38">D58/F58</f>
        <v>#DIV/0!</v>
      </c>
      <c r="K58" s="10" t="e">
        <f t="shared" ref="K58:K66" si="39">E58/G58</f>
        <v>#DIV/0!</v>
      </c>
      <c r="L58" s="119"/>
      <c r="M58" s="158">
        <f t="shared" si="32"/>
        <v>42544553964.60891</v>
      </c>
      <c r="N58" s="10">
        <f t="shared" si="33"/>
        <v>6.0578621324662656</v>
      </c>
      <c r="O58" s="10">
        <f t="shared" ref="O58:O66" si="40">(M58-M54)/M54*100</f>
        <v>9.1264108866064255</v>
      </c>
      <c r="Q58" s="159">
        <f t="shared" si="25"/>
        <v>0.56259403253937379</v>
      </c>
    </row>
    <row r="59" spans="1:17">
      <c r="A59" s="157" t="s">
        <v>221</v>
      </c>
      <c r="B59" s="119">
        <v>70580.221663701086</v>
      </c>
      <c r="C59" s="119">
        <v>446302</v>
      </c>
      <c r="D59" s="118">
        <f t="shared" si="26"/>
        <v>446302000000</v>
      </c>
      <c r="E59" s="118">
        <f t="shared" si="35"/>
        <v>70580221663.70108</v>
      </c>
      <c r="F59" s="119"/>
      <c r="G59" s="119"/>
      <c r="H59" s="10">
        <f t="shared" si="36"/>
        <v>15.814453366487507</v>
      </c>
      <c r="I59" s="10" t="e">
        <f t="shared" si="37"/>
        <v>#DIV/0!</v>
      </c>
      <c r="J59" s="10" t="e">
        <f t="shared" si="38"/>
        <v>#DIV/0!</v>
      </c>
      <c r="K59" s="10" t="e">
        <f t="shared" si="39"/>
        <v>#DIV/0!</v>
      </c>
      <c r="L59" s="119"/>
      <c r="M59" s="158">
        <f t="shared" si="32"/>
        <v>40399155395.653748</v>
      </c>
      <c r="N59" s="10">
        <f t="shared" si="33"/>
        <v>-5.0427102156008781</v>
      </c>
      <c r="O59" s="10">
        <f t="shared" si="40"/>
        <v>7.3930915246633084</v>
      </c>
      <c r="Q59" s="159">
        <f t="shared" si="25"/>
        <v>0.572386349084403</v>
      </c>
    </row>
    <row r="60" spans="1:17">
      <c r="A60" s="157" t="s">
        <v>222</v>
      </c>
      <c r="B60" s="119">
        <v>74135.009240036889</v>
      </c>
      <c r="C60" s="119">
        <v>467094</v>
      </c>
      <c r="D60" s="118">
        <f t="shared" si="26"/>
        <v>467094000000</v>
      </c>
      <c r="E60" s="118">
        <f t="shared" si="35"/>
        <v>74135009240.036896</v>
      </c>
      <c r="F60" s="119"/>
      <c r="G60" s="119"/>
      <c r="H60" s="10">
        <f t="shared" si="36"/>
        <v>15.871539613019412</v>
      </c>
      <c r="I60" s="10" t="e">
        <f t="shared" si="37"/>
        <v>#DIV/0!</v>
      </c>
      <c r="J60" s="10" t="e">
        <f t="shared" si="38"/>
        <v>#DIV/0!</v>
      </c>
      <c r="K60" s="10" t="e">
        <f t="shared" si="39"/>
        <v>#DIV/0!</v>
      </c>
      <c r="L60" s="119"/>
      <c r="M60" s="158">
        <f t="shared" si="32"/>
        <v>42415293936.631897</v>
      </c>
      <c r="N60" s="10">
        <f t="shared" si="33"/>
        <v>4.9905462657148796</v>
      </c>
      <c r="O60" s="10">
        <f t="shared" si="40"/>
        <v>7.2784576574568316</v>
      </c>
      <c r="Q60" s="159">
        <f t="shared" si="25"/>
        <v>0.57213581506813049</v>
      </c>
    </row>
    <row r="61" spans="1:17">
      <c r="A61" s="157" t="s">
        <v>223</v>
      </c>
      <c r="B61" s="119">
        <v>75473.194550253684</v>
      </c>
      <c r="C61" s="119">
        <v>478508</v>
      </c>
      <c r="D61" s="118">
        <f t="shared" si="26"/>
        <v>478508000000</v>
      </c>
      <c r="E61" s="118">
        <f t="shared" si="35"/>
        <v>75473194550.253677</v>
      </c>
      <c r="F61" s="119"/>
      <c r="G61" s="119"/>
      <c r="H61" s="10">
        <f t="shared" si="36"/>
        <v>15.772608723418141</v>
      </c>
      <c r="I61" s="10" t="e">
        <f t="shared" si="37"/>
        <v>#DIV/0!</v>
      </c>
      <c r="J61" s="10" t="e">
        <f t="shared" si="38"/>
        <v>#DIV/0!</v>
      </c>
      <c r="K61" s="10" t="e">
        <f t="shared" si="39"/>
        <v>#DIV/0!</v>
      </c>
      <c r="L61" s="119"/>
      <c r="M61" s="158">
        <f t="shared" si="32"/>
        <v>43063511986.865814</v>
      </c>
      <c r="N61" s="10">
        <f t="shared" si="33"/>
        <v>1.5282649018119494</v>
      </c>
      <c r="O61" s="10">
        <f t="shared" si="40"/>
        <v>7.3515548204386283</v>
      </c>
      <c r="Q61" s="159">
        <f t="shared" si="25"/>
        <v>0.57058022048069079</v>
      </c>
    </row>
    <row r="62" spans="1:17">
      <c r="A62" s="157" t="s">
        <v>224</v>
      </c>
      <c r="B62" s="119">
        <v>81158.422949960775</v>
      </c>
      <c r="C62" s="119">
        <v>511530</v>
      </c>
      <c r="D62" s="118">
        <f t="shared" si="26"/>
        <v>511530000000</v>
      </c>
      <c r="E62" s="118">
        <f t="shared" si="35"/>
        <v>81158422949.96077</v>
      </c>
      <c r="F62" s="119"/>
      <c r="G62" s="119"/>
      <c r="H62" s="10">
        <f t="shared" si="36"/>
        <v>15.865818808273369</v>
      </c>
      <c r="I62" s="10" t="e">
        <f t="shared" si="37"/>
        <v>#DIV/0!</v>
      </c>
      <c r="J62" s="10" t="e">
        <f t="shared" si="38"/>
        <v>#DIV/0!</v>
      </c>
      <c r="K62" s="10" t="e">
        <f t="shared" si="39"/>
        <v>#DIV/0!</v>
      </c>
      <c r="L62" s="119"/>
      <c r="M62" s="158">
        <f t="shared" si="32"/>
        <v>45663915560.90107</v>
      </c>
      <c r="N62" s="10">
        <f t="shared" si="33"/>
        <v>6.0385311231196548</v>
      </c>
      <c r="O62" s="10">
        <f t="shared" si="40"/>
        <v>7.3319880116431131</v>
      </c>
      <c r="Q62" s="159">
        <f t="shared" si="25"/>
        <v>0.56265158810510307</v>
      </c>
    </row>
    <row r="63" spans="1:17">
      <c r="A63" s="157" t="s">
        <v>225</v>
      </c>
      <c r="B63" s="119">
        <v>76442.524833267758</v>
      </c>
      <c r="C63" s="119">
        <v>483047</v>
      </c>
      <c r="D63" s="118">
        <f t="shared" si="26"/>
        <v>483047000000</v>
      </c>
      <c r="E63" s="118">
        <f t="shared" si="35"/>
        <v>76442524833.267761</v>
      </c>
      <c r="F63" s="119"/>
      <c r="G63" s="119"/>
      <c r="H63" s="10">
        <f t="shared" si="36"/>
        <v>15.825069782705981</v>
      </c>
      <c r="I63" s="10" t="e">
        <f t="shared" si="37"/>
        <v>#DIV/0!</v>
      </c>
      <c r="J63" s="10" t="e">
        <f t="shared" si="38"/>
        <v>#DIV/0!</v>
      </c>
      <c r="K63" s="10" t="e">
        <f t="shared" si="39"/>
        <v>#DIV/0!</v>
      </c>
      <c r="L63" s="119"/>
      <c r="M63" s="158">
        <f t="shared" si="32"/>
        <v>43787193432.762901</v>
      </c>
      <c r="N63" s="10">
        <f t="shared" si="33"/>
        <v>-4.1098580905424562</v>
      </c>
      <c r="O63" s="10">
        <f t="shared" si="40"/>
        <v>8.3864080917732444</v>
      </c>
      <c r="Q63" s="159">
        <f t="shared" si="25"/>
        <v>0.57281197250181259</v>
      </c>
    </row>
    <row r="64" spans="1:17">
      <c r="A64" s="157" t="s">
        <v>226</v>
      </c>
      <c r="B64" s="119">
        <v>80014.656104442081</v>
      </c>
      <c r="C64" s="119">
        <v>503638</v>
      </c>
      <c r="D64" s="118">
        <f t="shared" si="26"/>
        <v>503638000000</v>
      </c>
      <c r="E64" s="118">
        <f t="shared" si="35"/>
        <v>80014656104.442078</v>
      </c>
      <c r="F64" s="119"/>
      <c r="G64" s="119"/>
      <c r="H64" s="10">
        <f t="shared" si="36"/>
        <v>15.8873349716348</v>
      </c>
      <c r="I64" s="10" t="e">
        <f t="shared" si="37"/>
        <v>#DIV/0!</v>
      </c>
      <c r="J64" s="10" t="e">
        <f t="shared" si="38"/>
        <v>#DIV/0!</v>
      </c>
      <c r="K64" s="10" t="e">
        <f t="shared" si="39"/>
        <v>#DIV/0!</v>
      </c>
      <c r="L64" s="119"/>
      <c r="M64" s="158">
        <f t="shared" si="32"/>
        <v>45817210514.33564</v>
      </c>
      <c r="N64" s="10">
        <f t="shared" si="33"/>
        <v>4.6360977318400556</v>
      </c>
      <c r="O64" s="10">
        <f t="shared" si="40"/>
        <v>8.0204951138289378</v>
      </c>
      <c r="Q64" s="159">
        <f t="shared" si="25"/>
        <v>0.57261022848777898</v>
      </c>
    </row>
    <row r="65" spans="1:17">
      <c r="A65" s="157" t="s">
        <v>227</v>
      </c>
      <c r="B65" s="119">
        <v>81736.96511295854</v>
      </c>
      <c r="C65" s="119">
        <v>517279</v>
      </c>
      <c r="D65" s="118">
        <f t="shared" si="26"/>
        <v>517279000000</v>
      </c>
      <c r="E65" s="118">
        <f t="shared" si="35"/>
        <v>81736965112.958542</v>
      </c>
      <c r="F65" s="119"/>
      <c r="G65" s="119"/>
      <c r="H65" s="10">
        <f t="shared" si="36"/>
        <v>15.801330638390217</v>
      </c>
      <c r="I65" s="10" t="e">
        <f t="shared" si="37"/>
        <v>#DIV/0!</v>
      </c>
      <c r="J65" s="10" t="e">
        <f t="shared" si="38"/>
        <v>#DIV/0!</v>
      </c>
      <c r="K65" s="10" t="e">
        <f t="shared" si="39"/>
        <v>#DIV/0!</v>
      </c>
      <c r="L65" s="119"/>
      <c r="M65" s="158">
        <f t="shared" si="32"/>
        <v>46669357221.138176</v>
      </c>
      <c r="N65" s="10">
        <f t="shared" si="33"/>
        <v>1.8598834307817798</v>
      </c>
      <c r="O65" s="10">
        <f t="shared" si="40"/>
        <v>8.3733190069870034</v>
      </c>
      <c r="Q65" s="159">
        <f t="shared" si="25"/>
        <v>0.5709700275345706</v>
      </c>
    </row>
    <row r="66" spans="1:17">
      <c r="A66" s="157" t="s">
        <v>228</v>
      </c>
      <c r="B66" s="119">
        <v>86904.450978359746</v>
      </c>
      <c r="C66" s="119">
        <v>547364</v>
      </c>
      <c r="D66" s="118">
        <f t="shared" si="26"/>
        <v>547364000000</v>
      </c>
      <c r="E66" s="118">
        <f t="shared" si="35"/>
        <v>86904450978.359741</v>
      </c>
      <c r="F66" s="119"/>
      <c r="G66" s="119"/>
      <c r="H66" s="10">
        <f t="shared" si="36"/>
        <v>15.87690293449327</v>
      </c>
      <c r="I66" s="10" t="e">
        <f t="shared" si="37"/>
        <v>#DIV/0!</v>
      </c>
      <c r="J66" s="10" t="e">
        <f t="shared" si="38"/>
        <v>#DIV/0!</v>
      </c>
      <c r="K66" s="10" t="e">
        <f t="shared" si="39"/>
        <v>#DIV/0!</v>
      </c>
      <c r="L66" s="119"/>
      <c r="M66" s="158">
        <f t="shared" si="32"/>
        <v>48910291291.543442</v>
      </c>
      <c r="N66" s="10">
        <f t="shared" si="33"/>
        <v>4.801724737254939</v>
      </c>
      <c r="O66" s="10">
        <f t="shared" si="40"/>
        <v>7.1092802506450514</v>
      </c>
      <c r="Q66" s="159">
        <f t="shared" si="25"/>
        <v>0.56280536544351101</v>
      </c>
    </row>
    <row r="67" spans="1:17">
      <c r="A67" s="157"/>
      <c r="B67" s="119"/>
      <c r="C67" s="119"/>
      <c r="D67" s="118"/>
      <c r="E67" s="118"/>
      <c r="F67" s="119"/>
      <c r="G67" s="119"/>
      <c r="H67" s="10"/>
      <c r="I67" s="10"/>
      <c r="J67" s="10"/>
      <c r="K67" s="10"/>
      <c r="L67" s="119"/>
      <c r="M67" s="158"/>
      <c r="N67" s="10"/>
      <c r="O67" s="10"/>
      <c r="Q67" s="159"/>
    </row>
    <row r="68" spans="1:17" ht="15" customHeight="1">
      <c r="K68" s="121"/>
      <c r="L68" s="121"/>
      <c r="M68" s="10"/>
      <c r="Q68" s="175"/>
    </row>
    <row r="69" spans="1:17">
      <c r="M69" s="10"/>
    </row>
    <row r="70" spans="1:17">
      <c r="M70" s="10"/>
    </row>
    <row r="71" spans="1:17">
      <c r="M71" s="10"/>
    </row>
    <row r="72" spans="1:17">
      <c r="M72" s="10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72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8" t="s">
        <v>193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204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E7*$L$23</f>
        <v>1617406837.8720078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9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E8*$L$23</f>
        <v>1687771703.4441974</v>
      </c>
      <c r="N8" s="10">
        <f>(M8-M7)/M7*100</f>
        <v>4.3504740999343934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1736690372.884527</v>
      </c>
      <c r="N9" s="10">
        <f t="shared" ref="N9:N36" si="4">(M9-M8)/M8*100</f>
        <v>2.8984174423888214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1820138570.5281982</v>
      </c>
      <c r="N10" s="10">
        <f t="shared" si="4"/>
        <v>4.8050129687233412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1790970154.6673746</v>
      </c>
      <c r="N11" s="10">
        <f t="shared" si="4"/>
        <v>-1.6025381986361098</v>
      </c>
      <c r="O11" s="10">
        <f>(M11-M7)/M7*100</f>
        <v>10.730962224923001</v>
      </c>
      <c r="R11" s="231" t="s">
        <v>162</v>
      </c>
      <c r="S11" s="232"/>
      <c r="T11" s="233"/>
    </row>
    <row r="12" spans="1:20">
      <c r="A12" t="str">
        <f>'COMP Durban'!A12</f>
        <v>2003q2</v>
      </c>
      <c r="B12" s="7">
        <v>42428.908098434826</v>
      </c>
      <c r="C12" s="7">
        <v>254647.49008620001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1859407268.3407886</v>
      </c>
      <c r="N12" s="10">
        <f t="shared" si="4"/>
        <v>3.8212313865232654</v>
      </c>
      <c r="O12" s="10">
        <f t="shared" ref="O12:O36" si="5">(M12-M8)/M8*100</f>
        <v>10.169359075421065</v>
      </c>
      <c r="R12" s="7">
        <v>2001</v>
      </c>
    </row>
    <row r="13" spans="1:20">
      <c r="A13" t="str">
        <f>'COMP Durban'!A13</f>
        <v>2003q3</v>
      </c>
      <c r="B13" s="7">
        <v>42149.48137805095</v>
      </c>
      <c r="C13" s="7">
        <v>256275.03476719998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1897696659.3726587</v>
      </c>
      <c r="N13" s="10">
        <f t="shared" si="4"/>
        <v>2.0592256297909941</v>
      </c>
      <c r="O13" s="10">
        <f t="shared" si="5"/>
        <v>9.2708688320020478</v>
      </c>
      <c r="R13" s="7">
        <f>R12+1</f>
        <v>2002</v>
      </c>
      <c r="S13" s="154">
        <f>SUM(M7:M10)</f>
        <v>6862007484.7289305</v>
      </c>
    </row>
    <row r="14" spans="1:20">
      <c r="A14" t="str">
        <f>'COMP Durban'!A14</f>
        <v>2003q4</v>
      </c>
      <c r="B14" s="7">
        <v>42100.346979449736</v>
      </c>
      <c r="C14" s="7">
        <v>258872.64112069999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L14">
        <f>L31/G31</f>
        <v>8.1954277173082804E-2</v>
      </c>
      <c r="M14" s="118">
        <f t="shared" si="3"/>
        <v>2019956978.1346214</v>
      </c>
      <c r="N14" s="10">
        <f t="shared" si="4"/>
        <v>6.4425638395959188</v>
      </c>
      <c r="O14" s="10">
        <f t="shared" si="5"/>
        <v>10.97819753077572</v>
      </c>
      <c r="R14" s="7">
        <f t="shared" ref="R14:R24" si="6">R13+1</f>
        <v>2003</v>
      </c>
      <c r="S14" s="154">
        <f>SUM(M11:M14)</f>
        <v>7568031060.5154438</v>
      </c>
      <c r="T14" s="10">
        <f>(S14-S13)/S13*100</f>
        <v>10.288877961117574</v>
      </c>
    </row>
    <row r="15" spans="1:20">
      <c r="A15" t="str">
        <f>'COMP Durban'!A15</f>
        <v>2004q1</v>
      </c>
      <c r="B15" s="7">
        <v>40825.253019522192</v>
      </c>
      <c r="C15" s="7">
        <v>251444.37829999998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L15">
        <f t="shared" ref="L15:L20" si="7">L32/G32</f>
        <v>7.573159189140187E-2</v>
      </c>
      <c r="M15" s="118">
        <f t="shared" si="3"/>
        <v>1959737690.7648044</v>
      </c>
      <c r="N15" s="10">
        <f t="shared" si="4"/>
        <v>-2.9812163338957838</v>
      </c>
      <c r="O15" s="10">
        <f t="shared" si="5"/>
        <v>9.4232467055696887</v>
      </c>
      <c r="R15" s="7">
        <f t="shared" si="6"/>
        <v>2004</v>
      </c>
      <c r="S15" s="154">
        <f>SUM(M15:M18)</f>
        <v>8292174934.9527359</v>
      </c>
      <c r="T15" s="10">
        <f t="shared" ref="T15:T21" si="8">(S15-S14)/S14*100</f>
        <v>9.5684580130141796</v>
      </c>
    </row>
    <row r="16" spans="1:20">
      <c r="A16" t="str">
        <f>'COMP Durban'!A16</f>
        <v>2004q2</v>
      </c>
      <c r="B16" s="7">
        <v>43839.245304415505</v>
      </c>
      <c r="C16" s="7">
        <v>264778.94630000001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L16">
        <f t="shared" si="7"/>
        <v>7.7303872407602364E-2</v>
      </c>
      <c r="M16" s="118">
        <f t="shared" si="3"/>
        <v>2018819345.1782866</v>
      </c>
      <c r="N16" s="10">
        <f t="shared" si="4"/>
        <v>3.0147735940326315</v>
      </c>
      <c r="O16" s="10">
        <f t="shared" si="5"/>
        <v>8.5732738357932039</v>
      </c>
      <c r="R16" s="7">
        <f t="shared" si="6"/>
        <v>2005</v>
      </c>
      <c r="S16" s="154">
        <f>SUM(M19:M22)</f>
        <v>9114361905.8642159</v>
      </c>
      <c r="T16" s="10">
        <f t="shared" si="8"/>
        <v>9.9152149750946652</v>
      </c>
    </row>
    <row r="17" spans="1:20">
      <c r="A17" t="str">
        <f>'COMP Durban'!A17</f>
        <v>2004q3</v>
      </c>
      <c r="B17" s="7">
        <v>44543.65678666599</v>
      </c>
      <c r="C17" s="7">
        <v>270547.82851100003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L17">
        <f t="shared" si="7"/>
        <v>8.1540819678682028E-2</v>
      </c>
      <c r="M17" s="118">
        <f t="shared" si="3"/>
        <v>2063056858.875809</v>
      </c>
      <c r="N17" s="10">
        <f t="shared" si="4"/>
        <v>2.1912566769868991</v>
      </c>
      <c r="O17" s="10">
        <f t="shared" si="5"/>
        <v>8.7137319173979613</v>
      </c>
      <c r="R17" s="7">
        <f t="shared" si="6"/>
        <v>2006</v>
      </c>
      <c r="S17" s="154">
        <f>SUM(M23:M26)</f>
        <v>10083922215.788895</v>
      </c>
      <c r="T17" s="10">
        <f t="shared" si="8"/>
        <v>10.637720116214169</v>
      </c>
    </row>
    <row r="18" spans="1:20">
      <c r="A18" t="str">
        <f>'COMP Durban'!A18</f>
        <v>2004q4</v>
      </c>
      <c r="B18" s="7">
        <v>44924.845565797143</v>
      </c>
      <c r="C18" s="7">
        <v>275256.89010000002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L18">
        <f t="shared" si="7"/>
        <v>8.0220365454144252E-2</v>
      </c>
      <c r="M18" s="118">
        <f t="shared" si="3"/>
        <v>2250561040.1338353</v>
      </c>
      <c r="N18" s="10">
        <f t="shared" si="4"/>
        <v>9.0886579519771562</v>
      </c>
      <c r="O18" s="10">
        <f t="shared" si="5"/>
        <v>11.416285816748974</v>
      </c>
      <c r="R18" s="7">
        <f t="shared" si="6"/>
        <v>2007</v>
      </c>
      <c r="S18" s="154">
        <f>SUM(M27:M30)</f>
        <v>11500512023.020229</v>
      </c>
      <c r="T18" s="10">
        <f t="shared" si="8"/>
        <v>14.048004109088724</v>
      </c>
    </row>
    <row r="19" spans="1:20">
      <c r="A19" t="str">
        <f>'COMP Durban'!A19</f>
        <v>2005q1</v>
      </c>
      <c r="B19" s="7">
        <v>43267.60531097796</v>
      </c>
      <c r="C19" s="7">
        <v>265766.29472999997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si="7"/>
        <v>8.3003445408079787E-2</v>
      </c>
      <c r="M19" s="118">
        <f t="shared" si="3"/>
        <v>2122632000.9735582</v>
      </c>
      <c r="N19" s="10">
        <f t="shared" si="4"/>
        <v>-5.6843176825219324</v>
      </c>
      <c r="O19" s="10">
        <f t="shared" si="5"/>
        <v>8.3120466058487104</v>
      </c>
      <c r="R19" s="7">
        <f t="shared" si="6"/>
        <v>2008</v>
      </c>
      <c r="S19" s="154">
        <f>SUM(M31:M34)</f>
        <v>12840491400.718113</v>
      </c>
      <c r="T19" s="10">
        <f t="shared" si="8"/>
        <v>11.651475821386798</v>
      </c>
    </row>
    <row r="20" spans="1:20">
      <c r="A20" t="str">
        <f>'COMP Durban'!A20</f>
        <v>2005q2</v>
      </c>
      <c r="B20" s="7">
        <v>45920.174696248054</v>
      </c>
      <c r="C20" s="7">
        <v>277268.90181000001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7"/>
        <v>8.2435750865621479E-2</v>
      </c>
      <c r="M20" s="118">
        <f t="shared" si="3"/>
        <v>2218826367.6764722</v>
      </c>
      <c r="N20" s="10">
        <f t="shared" si="4"/>
        <v>4.5318437985856175</v>
      </c>
      <c r="O20" s="10">
        <f t="shared" si="5"/>
        <v>9.9071282913886751</v>
      </c>
      <c r="R20" s="7">
        <f t="shared" si="6"/>
        <v>2009</v>
      </c>
      <c r="S20" s="154">
        <f>SUM(M35:M38)</f>
        <v>14892524472.896103</v>
      </c>
      <c r="T20" s="10">
        <f t="shared" si="8"/>
        <v>15.980954374247924</v>
      </c>
    </row>
    <row r="21" spans="1:20">
      <c r="A21" t="str">
        <f>'COMP Durban'!A21</f>
        <v>2005q3</v>
      </c>
      <c r="B21" s="7">
        <v>47037.654231843975</v>
      </c>
      <c r="C21" s="7">
        <v>283831.22172999999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M21" s="118">
        <f t="shared" si="3"/>
        <v>2301744895.2026181</v>
      </c>
      <c r="N21" s="10">
        <f t="shared" si="4"/>
        <v>3.737044445391966</v>
      </c>
      <c r="O21" s="10">
        <f t="shared" si="5"/>
        <v>11.569629566917214</v>
      </c>
      <c r="R21" s="7">
        <f t="shared" si="6"/>
        <v>2010</v>
      </c>
      <c r="S21" s="154">
        <f>SUM(M39:M42)</f>
        <v>15990113469.199879</v>
      </c>
      <c r="T21" s="10">
        <f t="shared" si="8"/>
        <v>7.3700667626993068</v>
      </c>
    </row>
    <row r="22" spans="1:20">
      <c r="A22" t="str">
        <f>'COMP Durban'!A22</f>
        <v>2005q4</v>
      </c>
      <c r="B22" s="7">
        <v>47137.581046113184</v>
      </c>
      <c r="C22" s="7">
        <v>287892.13373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M22" s="118">
        <f t="shared" si="3"/>
        <v>2471158642.0115681</v>
      </c>
      <c r="N22" s="10">
        <f t="shared" si="4"/>
        <v>7.3602312385724566</v>
      </c>
      <c r="O22" s="10">
        <f t="shared" si="5"/>
        <v>9.8018937475525814</v>
      </c>
      <c r="R22" s="7">
        <f t="shared" si="6"/>
        <v>2011</v>
      </c>
      <c r="S22" s="154">
        <f>SUM(M43:M46)</f>
        <v>17610106397.120453</v>
      </c>
      <c r="T22" s="10">
        <f t="shared" ref="T22:T27" si="9">(S22-S21)/S21*100</f>
        <v>10.131215960668454</v>
      </c>
    </row>
    <row r="23" spans="1:20">
      <c r="A23" t="str">
        <f>'COMP Durban'!A23</f>
        <v>2006q1</v>
      </c>
      <c r="B23" s="7">
        <v>45515.077116805645</v>
      </c>
      <c r="C23" s="7">
        <v>278720.45539999998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>AVERAGE(L14:L20)</f>
        <v>8.0312874696944939E-2</v>
      </c>
      <c r="M23" s="118">
        <f t="shared" si="3"/>
        <v>2345904705.9735861</v>
      </c>
      <c r="N23" s="10">
        <f t="shared" si="4"/>
        <v>-5.0686319327529299</v>
      </c>
      <c r="O23" s="10">
        <f t="shared" si="5"/>
        <v>10.518672332162264</v>
      </c>
      <c r="R23" s="7">
        <f t="shared" si="6"/>
        <v>2012</v>
      </c>
      <c r="S23" s="154">
        <f>SUM(M47:M50)</f>
        <v>19217374288.765762</v>
      </c>
      <c r="T23" s="10">
        <f t="shared" si="9"/>
        <v>9.1269629802357386</v>
      </c>
    </row>
    <row r="24" spans="1:20">
      <c r="A24" t="str">
        <f>'COMP Durban'!A24</f>
        <v>2006q2</v>
      </c>
      <c r="B24" s="7">
        <v>48049.392570885168</v>
      </c>
      <c r="C24" s="7">
        <v>290944.85600000003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M24" s="118">
        <f t="shared" si="3"/>
        <v>2448770122.904057</v>
      </c>
      <c r="N24" s="10">
        <f t="shared" si="4"/>
        <v>4.3848932426170411</v>
      </c>
      <c r="O24" s="10">
        <f t="shared" si="5"/>
        <v>10.363305510398234</v>
      </c>
      <c r="R24" s="7">
        <f t="shared" si="6"/>
        <v>2013</v>
      </c>
      <c r="S24" s="154">
        <f>SUM(M51:M54)</f>
        <v>21020940958.703491</v>
      </c>
      <c r="T24" s="10">
        <f t="shared" si="9"/>
        <v>9.3850837416018464</v>
      </c>
    </row>
    <row r="25" spans="1:20">
      <c r="A25" t="str">
        <f>'COMP Durban'!A25</f>
        <v>2006q3</v>
      </c>
      <c r="B25" s="7">
        <v>49171.989963167063</v>
      </c>
      <c r="C25" s="7">
        <v>297456.96679999999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M25" s="118">
        <f t="shared" si="3"/>
        <v>2535997563.3831372</v>
      </c>
      <c r="N25" s="10">
        <f t="shared" si="4"/>
        <v>3.5620918298216995</v>
      </c>
      <c r="O25" s="10">
        <f t="shared" si="5"/>
        <v>10.17717769978581</v>
      </c>
      <c r="R25" s="7">
        <v>2014</v>
      </c>
      <c r="S25" s="154">
        <f>SUM(M55:M58)</f>
        <v>23007291132.47707</v>
      </c>
      <c r="T25" s="10">
        <f t="shared" si="9"/>
        <v>9.449387530633599</v>
      </c>
    </row>
    <row r="26" spans="1:20">
      <c r="A26" t="str">
        <f>'COMP Durban'!A26</f>
        <v>2006q4</v>
      </c>
      <c r="B26" s="7">
        <v>50201.911274013575</v>
      </c>
      <c r="C26" s="7">
        <v>306956.06460000004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M26" s="118">
        <f t="shared" si="3"/>
        <v>2753249823.5281153</v>
      </c>
      <c r="N26" s="10">
        <f t="shared" si="4"/>
        <v>8.5667377320013482</v>
      </c>
      <c r="O26" s="10">
        <f t="shared" si="5"/>
        <v>11.415340833274866</v>
      </c>
      <c r="Q26" s="159">
        <f>M26/E26</f>
        <v>8.0312874696944939E-2</v>
      </c>
      <c r="R26" s="7">
        <v>2015</v>
      </c>
      <c r="S26" s="154">
        <f>SUM(M59:M62)</f>
        <v>24743985981.762146</v>
      </c>
      <c r="T26" s="10">
        <f t="shared" si="9"/>
        <v>7.5484542673238026</v>
      </c>
    </row>
    <row r="27" spans="1:20">
      <c r="A27" t="str">
        <f>'COMP Durban'!A27</f>
        <v>2007q1</v>
      </c>
      <c r="B27" s="7">
        <v>48194.136510043994</v>
      </c>
      <c r="C27" s="7">
        <v>294828.76199999999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2647075723.3290877</v>
      </c>
      <c r="N27" s="10">
        <f t="shared" si="4"/>
        <v>-3.8563191502532144</v>
      </c>
      <c r="O27" s="10">
        <f t="shared" si="5"/>
        <v>12.838160756854405</v>
      </c>
      <c r="Q27" s="159">
        <f t="shared" ref="Q27:Q38" si="10">M27/E27</f>
        <v>8.0312874696944939E-2</v>
      </c>
      <c r="R27" s="7">
        <v>2016</v>
      </c>
      <c r="S27" s="154">
        <f>SUM(M63:M66)</f>
        <v>26648098600.760651</v>
      </c>
      <c r="T27" s="10">
        <f t="shared" si="9"/>
        <v>7.6952541938956553</v>
      </c>
    </row>
    <row r="28" spans="1:20">
      <c r="A28" t="str">
        <f>'COMP Durban'!A28</f>
        <v>2007q2</v>
      </c>
      <c r="B28" s="7">
        <v>50488.786354107127</v>
      </c>
      <c r="C28" s="7">
        <v>305341.24400000001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2785652049.9700327</v>
      </c>
      <c r="N28" s="10">
        <f t="shared" si="4"/>
        <v>5.2350722504705987</v>
      </c>
      <c r="O28" s="10">
        <f t="shared" si="5"/>
        <v>13.757188717512573</v>
      </c>
      <c r="Q28" s="159">
        <f>M28/E28</f>
        <v>8.0312874696944939E-2</v>
      </c>
    </row>
    <row r="29" spans="1:20">
      <c r="A29" t="str">
        <f>'COMP Durban'!A29</f>
        <v>2007q3</v>
      </c>
      <c r="B29" s="7">
        <v>51623.876873712463</v>
      </c>
      <c r="C29" s="7">
        <v>312536.95279999997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2905273398.4687886</v>
      </c>
      <c r="N29" s="10">
        <f t="shared" si="4"/>
        <v>4.2941956264797243</v>
      </c>
      <c r="O29" s="10">
        <f t="shared" si="5"/>
        <v>14.561363954664866</v>
      </c>
      <c r="Q29" s="159">
        <f t="shared" si="10"/>
        <v>8.0312874696944939E-2</v>
      </c>
    </row>
    <row r="30" spans="1:20">
      <c r="A30" t="str">
        <f>'COMP Durban'!A30</f>
        <v>2007q4</v>
      </c>
      <c r="B30" s="7">
        <v>52621.553323250911</v>
      </c>
      <c r="C30" s="7">
        <v>321222.86990000005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3162510851.2523212</v>
      </c>
      <c r="N30" s="10">
        <f t="shared" si="4"/>
        <v>8.8541564769466596</v>
      </c>
      <c r="O30" s="10">
        <f t="shared" si="5"/>
        <v>14.864652826882374</v>
      </c>
      <c r="Q30" s="159">
        <f t="shared" si="10"/>
        <v>8.0312874696944939E-2</v>
      </c>
    </row>
    <row r="31" spans="1:20">
      <c r="A31" t="str">
        <f>'COMP Durban'!A31</f>
        <v>2008q1</v>
      </c>
      <c r="B31" s="7">
        <v>50304.132188642834</v>
      </c>
      <c r="C31" s="7">
        <v>306287.391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74058358</v>
      </c>
      <c r="M31" s="118">
        <f t="shared" ref="M31:M38" si="11">L31*K31</f>
        <v>3070704936.9408326</v>
      </c>
      <c r="N31" s="10">
        <f t="shared" si="4"/>
        <v>-2.9029438515644759</v>
      </c>
      <c r="O31" s="10">
        <f t="shared" si="5"/>
        <v>16.003668118680363</v>
      </c>
      <c r="Q31" s="159">
        <f t="shared" si="10"/>
        <v>8.195427717308279E-2</v>
      </c>
    </row>
    <row r="32" spans="1:20">
      <c r="A32" t="str">
        <f>'COMP Durban'!A32</f>
        <v>2008q2</v>
      </c>
      <c r="B32" s="7">
        <v>52106.987321482666</v>
      </c>
      <c r="C32" s="7">
        <v>319011.06899999996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67432678</v>
      </c>
      <c r="M32" s="118">
        <f t="shared" si="11"/>
        <v>2982336304.0888138</v>
      </c>
      <c r="N32" s="10">
        <f t="shared" si="4"/>
        <v>-2.877796293252957</v>
      </c>
      <c r="O32" s="10">
        <f t="shared" si="5"/>
        <v>7.0606181457909285</v>
      </c>
      <c r="Q32" s="159">
        <f t="shared" si="10"/>
        <v>7.573159189140187E-2</v>
      </c>
    </row>
    <row r="33" spans="1:17">
      <c r="A33" t="str">
        <f>'COMP Durban'!A33</f>
        <v>2008q3</v>
      </c>
      <c r="B33" s="7">
        <v>53105.277179895078</v>
      </c>
      <c r="C33" s="7">
        <v>322043.50599999999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67209209</v>
      </c>
      <c r="M33" s="118">
        <f t="shared" si="11"/>
        <v>3192661929.8471794</v>
      </c>
      <c r="N33" s="10">
        <f t="shared" si="4"/>
        <v>7.052377878041689</v>
      </c>
      <c r="O33" s="10">
        <f t="shared" si="5"/>
        <v>9.8919616835323527</v>
      </c>
      <c r="Q33" s="159">
        <f t="shared" si="10"/>
        <v>7.7303872407602364E-2</v>
      </c>
    </row>
    <row r="34" spans="1:17">
      <c r="A34" t="str">
        <f>'COMP Durban'!A34</f>
        <v>2008q4</v>
      </c>
      <c r="B34" s="7">
        <v>54606.740576335782</v>
      </c>
      <c r="C34" s="7">
        <v>324375.42606250005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73337156</v>
      </c>
      <c r="M34" s="118">
        <f t="shared" si="11"/>
        <v>3594788229.8412867</v>
      </c>
      <c r="N34" s="10">
        <f t="shared" si="4"/>
        <v>12.59532981662595</v>
      </c>
      <c r="O34" s="10">
        <f t="shared" si="5"/>
        <v>13.668803015103903</v>
      </c>
      <c r="Q34" s="159">
        <f t="shared" si="10"/>
        <v>8.1540819678682028E-2</v>
      </c>
    </row>
    <row r="35" spans="1:17">
      <c r="A35" t="str">
        <f>'COMP Durban'!A35</f>
        <v>2009q1</v>
      </c>
      <c r="B35" s="7">
        <v>49513.612728056825</v>
      </c>
      <c r="C35" s="7">
        <v>302489.23233921739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67608470</v>
      </c>
      <c r="M35" s="118">
        <f t="shared" si="11"/>
        <v>3282410519.7666678</v>
      </c>
      <c r="N35" s="10">
        <f t="shared" si="4"/>
        <v>-8.6897388692187469</v>
      </c>
      <c r="O35" s="10">
        <f t="shared" si="5"/>
        <v>6.8943642314505604</v>
      </c>
      <c r="Q35" s="159">
        <f t="shared" si="10"/>
        <v>8.0220365454144252E-2</v>
      </c>
    </row>
    <row r="36" spans="1:17">
      <c r="A36" t="str">
        <f>'COMP Durban'!A36</f>
        <v>2009q2</v>
      </c>
      <c r="B36" s="7">
        <v>51361.105636596607</v>
      </c>
      <c r="C36" s="7">
        <v>310058.42735320871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69007516</v>
      </c>
      <c r="M36" s="118">
        <f t="shared" si="11"/>
        <v>3492860041.3930449</v>
      </c>
      <c r="N36" s="10">
        <f t="shared" si="4"/>
        <v>6.4114320972057159</v>
      </c>
      <c r="O36" s="10">
        <f t="shared" si="5"/>
        <v>17.118248421692009</v>
      </c>
      <c r="Q36" s="159">
        <f t="shared" si="10"/>
        <v>8.3003445408079787E-2</v>
      </c>
    </row>
    <row r="37" spans="1:17">
      <c r="A37" t="str">
        <f>'COMP Durban'!A37</f>
        <v>2009q3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68866285</v>
      </c>
      <c r="M37" s="118">
        <f t="shared" si="11"/>
        <v>3691718611.7499471</v>
      </c>
      <c r="N37" s="10">
        <f t="shared" ref="N37:N42" si="12">(M37-M36)/M36*100</f>
        <v>5.6932876783002175</v>
      </c>
      <c r="O37" s="10">
        <f t="shared" ref="O37:O42" si="13">(M37-M33)/M33*100</f>
        <v>15.631366329057448</v>
      </c>
      <c r="Q37" s="159">
        <f t="shared" si="10"/>
        <v>8.2435750865621479E-2</v>
      </c>
    </row>
    <row r="38" spans="1:17">
      <c r="A38" t="str">
        <f>'COMP Durban'!A38</f>
        <v>2009q4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82582248</v>
      </c>
      <c r="M38" s="118">
        <f t="shared" si="11"/>
        <v>4425535299.9864435</v>
      </c>
      <c r="N38" s="10">
        <f t="shared" si="12"/>
        <v>19.877373261898011</v>
      </c>
      <c r="O38" s="10">
        <f t="shared" si="13"/>
        <v>23.109763831118226</v>
      </c>
      <c r="Q38" s="159">
        <f t="shared" si="10"/>
        <v>9.1578659388686492E-2</v>
      </c>
    </row>
    <row r="39" spans="1:17">
      <c r="A39" t="str">
        <f>'COMP Durban'!A39</f>
        <v>2010q1</v>
      </c>
      <c r="D39" s="118">
        <f>'COMP Durban'!D39</f>
        <v>290461000000</v>
      </c>
      <c r="E39" s="118">
        <f>'COMP Durban'!E39</f>
        <v>46118990666.224556</v>
      </c>
      <c r="F39" s="119"/>
      <c r="G39" s="119"/>
      <c r="H39" s="10">
        <f t="shared" si="0"/>
        <v>15.877859907603623</v>
      </c>
      <c r="I39" s="10"/>
      <c r="J39" s="10"/>
      <c r="K39" s="10"/>
      <c r="L39" s="119"/>
      <c r="M39" s="158">
        <f t="shared" ref="M39:M45" si="14">E39*Q39</f>
        <v>3727759849.3831506</v>
      </c>
      <c r="N39" s="10">
        <f t="shared" si="12"/>
        <v>-15.767029371688221</v>
      </c>
      <c r="O39" s="10">
        <f t="shared" si="13"/>
        <v>13.567752325146115</v>
      </c>
      <c r="Q39" s="159">
        <f>(Q27+Q31+Q35)/3</f>
        <v>8.0829172441390651E-2</v>
      </c>
    </row>
    <row r="40" spans="1:17">
      <c r="A40" t="str">
        <f>'COMP Durban'!A40</f>
        <v>2010q2</v>
      </c>
      <c r="D40" s="118">
        <f>'COMP Durban'!D40</f>
        <v>298461000000</v>
      </c>
      <c r="E40" s="118">
        <f>'COMP Durban'!E40</f>
        <v>47519552932.440933</v>
      </c>
      <c r="F40" s="119"/>
      <c r="G40" s="119"/>
      <c r="H40" s="10">
        <f>E40/D40*100</f>
        <v>15.921528418266014</v>
      </c>
      <c r="I40" s="10"/>
      <c r="J40" s="10"/>
      <c r="K40" s="10"/>
      <c r="L40" s="119"/>
      <c r="M40" s="158">
        <f t="shared" si="14"/>
        <v>3786483302.5012255</v>
      </c>
      <c r="N40" s="10">
        <f t="shared" si="12"/>
        <v>1.5753014005929629</v>
      </c>
      <c r="O40" s="10">
        <f t="shared" si="13"/>
        <v>8.406384957556897</v>
      </c>
      <c r="Q40" s="159">
        <f t="shared" ref="Q40:Q66" si="15">(Q28+Q32+Q36)/3</f>
        <v>7.9682637332142203E-2</v>
      </c>
    </row>
    <row r="41" spans="1:17">
      <c r="A41" t="str">
        <f>'COMP Durban'!A41</f>
        <v>2010q3</v>
      </c>
      <c r="D41" s="118">
        <f>'COMP Durban'!D41</f>
        <v>312253000000</v>
      </c>
      <c r="E41" s="118">
        <f>'COMP Durban'!E41</f>
        <v>49528918457.58786</v>
      </c>
      <c r="F41" s="119"/>
      <c r="G41" s="119"/>
      <c r="H41" s="10"/>
      <c r="I41" s="10"/>
      <c r="J41" s="10"/>
      <c r="K41" s="10"/>
      <c r="L41" s="119"/>
      <c r="M41" s="158">
        <f t="shared" si="14"/>
        <v>3963180199.1682553</v>
      </c>
      <c r="N41" s="10">
        <f t="shared" si="12"/>
        <v>4.6665172549502527</v>
      </c>
      <c r="O41" s="10">
        <f t="shared" si="13"/>
        <v>7.3532578174919498</v>
      </c>
      <c r="Q41" s="159">
        <f t="shared" si="15"/>
        <v>8.0017499323389599E-2</v>
      </c>
    </row>
    <row r="42" spans="1:17">
      <c r="A42" t="str">
        <f>'COMP Durban'!A42</f>
        <v>2010q4</v>
      </c>
      <c r="D42" s="118">
        <f>'COMP Durban'!D42</f>
        <v>333531000000</v>
      </c>
      <c r="E42" s="118">
        <f>'COMP Durban'!E42</f>
        <v>53418871558.253563</v>
      </c>
      <c r="F42" s="119"/>
      <c r="G42" s="119"/>
      <c r="H42" s="10"/>
      <c r="I42" s="10"/>
      <c r="J42" s="10"/>
      <c r="K42" s="10"/>
      <c r="L42" s="119"/>
      <c r="M42" s="158">
        <f t="shared" si="14"/>
        <v>4512690118.1472464</v>
      </c>
      <c r="N42" s="10">
        <f t="shared" si="12"/>
        <v>13.865378089401931</v>
      </c>
      <c r="O42" s="10">
        <f t="shared" si="13"/>
        <v>1.9693621732283961</v>
      </c>
      <c r="Q42" s="159">
        <f t="shared" si="15"/>
        <v>8.4477451254771144E-2</v>
      </c>
    </row>
    <row r="43" spans="1:17">
      <c r="A43" t="str">
        <f>'COMP Durban'!A43</f>
        <v>2011q1</v>
      </c>
      <c r="D43" s="118">
        <f>'COMP Durban'!D43</f>
        <v>318826000000</v>
      </c>
      <c r="E43" s="118">
        <f>'COMP Durban'!E43</f>
        <v>50512141853.95047</v>
      </c>
      <c r="F43" s="119"/>
      <c r="G43" s="119"/>
      <c r="H43" s="10"/>
      <c r="I43" s="10"/>
      <c r="J43" s="10"/>
      <c r="K43" s="10"/>
      <c r="L43" s="119"/>
      <c r="M43" s="158">
        <f t="shared" si="14"/>
        <v>4091547725.9323878</v>
      </c>
      <c r="N43" s="10">
        <f t="shared" ref="N43:N58" si="16">(M43-M42)/M42*100</f>
        <v>-9.3324022077493094</v>
      </c>
      <c r="O43" s="10">
        <f t="shared" ref="O43:O58" si="17">(M43-M39)/M39*100</f>
        <v>9.7588871399383432</v>
      </c>
      <c r="Q43" s="159">
        <f t="shared" si="15"/>
        <v>8.1001271689539231E-2</v>
      </c>
    </row>
    <row r="44" spans="1:17">
      <c r="A44" t="str">
        <f>'COMP Durban'!A44</f>
        <v>2011q2</v>
      </c>
      <c r="D44" s="118">
        <f>'COMP Durban'!D44</f>
        <v>332290000000</v>
      </c>
      <c r="E44" s="118">
        <f>'COMP Durban'!E44</f>
        <v>52705260476.157326</v>
      </c>
      <c r="F44" s="119"/>
      <c r="G44" s="119"/>
      <c r="H44" s="10"/>
      <c r="I44" s="10"/>
      <c r="J44" s="10"/>
      <c r="K44" s="10"/>
      <c r="L44" s="119"/>
      <c r="M44" s="158">
        <f t="shared" si="14"/>
        <v>4188621881.1931543</v>
      </c>
      <c r="N44" s="10">
        <f t="shared" si="16"/>
        <v>2.3725534140908771</v>
      </c>
      <c r="O44" s="10">
        <f t="shared" si="17"/>
        <v>10.620371108629726</v>
      </c>
      <c r="Q44" s="159">
        <f t="shared" si="15"/>
        <v>7.9472558210541291E-2</v>
      </c>
    </row>
    <row r="45" spans="1:17">
      <c r="A45" t="str">
        <f>'COMP Durban'!A45</f>
        <v>2011q3</v>
      </c>
      <c r="D45" s="118">
        <f>'COMP Durban'!D45</f>
        <v>343765000000</v>
      </c>
      <c r="E45" s="118">
        <f>'COMP Durban'!E45</f>
        <v>54404960256.574226</v>
      </c>
      <c r="F45" s="119"/>
      <c r="G45" s="119"/>
      <c r="H45" s="10"/>
      <c r="I45" s="10"/>
      <c r="J45" s="10"/>
      <c r="K45" s="10"/>
      <c r="L45" s="119"/>
      <c r="M45" s="158">
        <f t="shared" si="14"/>
        <v>4347992242.0331154</v>
      </c>
      <c r="N45" s="10">
        <f t="shared" si="16"/>
        <v>3.8048400013267236</v>
      </c>
      <c r="O45" s="10">
        <f t="shared" si="17"/>
        <v>9.7096781757644983</v>
      </c>
      <c r="Q45" s="159">
        <f t="shared" si="15"/>
        <v>7.9919040865537805E-2</v>
      </c>
    </row>
    <row r="46" spans="1:17">
      <c r="A46" t="str">
        <f>'COMP Durban'!A46</f>
        <v>2011q4</v>
      </c>
      <c r="D46" s="118">
        <f>'COMP Durban'!D46</f>
        <v>364499000000</v>
      </c>
      <c r="E46" s="118">
        <f>'COMP Durban'!E46</f>
        <v>58020231938.302872</v>
      </c>
      <c r="F46" s="119"/>
      <c r="G46" s="119"/>
      <c r="H46" s="10"/>
      <c r="I46" s="10"/>
      <c r="J46" s="10"/>
      <c r="K46" s="10"/>
      <c r="L46" s="119"/>
      <c r="M46" s="158">
        <f t="shared" ref="M46:M58" si="18">E46*Q46</f>
        <v>4981944547.9617958</v>
      </c>
      <c r="N46" s="10">
        <f t="shared" si="16"/>
        <v>14.580345838709343</v>
      </c>
      <c r="O46" s="10">
        <f t="shared" si="17"/>
        <v>10.398552028367703</v>
      </c>
      <c r="Q46" s="159">
        <f t="shared" si="15"/>
        <v>8.5865643440713221E-2</v>
      </c>
    </row>
    <row r="47" spans="1:17">
      <c r="A47" t="str">
        <f>'COMP Durban'!A47</f>
        <v>2012q1</v>
      </c>
      <c r="D47" s="118">
        <f>'COMP Durban'!D47</f>
        <v>349564000000</v>
      </c>
      <c r="E47" s="118">
        <f>'COMP Durban'!E47</f>
        <v>54853352740.983093</v>
      </c>
      <c r="F47" s="119"/>
      <c r="G47" s="119"/>
      <c r="H47" s="10"/>
      <c r="I47" s="10"/>
      <c r="J47" s="10"/>
      <c r="K47" s="10"/>
      <c r="L47" s="119"/>
      <c r="M47" s="158">
        <f t="shared" si="18"/>
        <v>4425766146.4702005</v>
      </c>
      <c r="N47" s="10">
        <f t="shared" si="16"/>
        <v>-11.16388181637104</v>
      </c>
      <c r="O47" s="10">
        <f t="shared" si="17"/>
        <v>8.1685084208971439</v>
      </c>
      <c r="Q47" s="159">
        <f t="shared" si="15"/>
        <v>8.0683603195024711E-2</v>
      </c>
    </row>
    <row r="48" spans="1:17">
      <c r="A48" t="str">
        <f>'COMP Durban'!A48</f>
        <v>2012q2</v>
      </c>
      <c r="D48" s="118">
        <f>'COMP Durban'!D48</f>
        <v>362218000000</v>
      </c>
      <c r="E48" s="118">
        <f>'COMP Durban'!E48</f>
        <v>56917852624.030548</v>
      </c>
      <c r="F48" s="119"/>
      <c r="G48" s="119"/>
      <c r="H48" s="10"/>
      <c r="I48" s="10"/>
      <c r="J48" s="10"/>
      <c r="K48" s="10"/>
      <c r="L48" s="119"/>
      <c r="M48" s="158">
        <f t="shared" si="18"/>
        <v>4594383279.0903578</v>
      </c>
      <c r="N48" s="10">
        <f t="shared" si="16"/>
        <v>3.8098970221153454</v>
      </c>
      <c r="O48" s="10">
        <f t="shared" si="17"/>
        <v>9.6872291031822577</v>
      </c>
      <c r="Q48" s="159">
        <f t="shared" si="15"/>
        <v>8.0719546983587756E-2</v>
      </c>
    </row>
    <row r="49" spans="1:17">
      <c r="A49" t="str">
        <f>'COMP Durban'!A49</f>
        <v>2012q3</v>
      </c>
      <c r="D49" s="118">
        <f>'COMP Durban'!D49</f>
        <v>371988000000</v>
      </c>
      <c r="E49" s="118">
        <f>'COMP Durban'!E49</f>
        <v>58492939665.720406</v>
      </c>
      <c r="F49" s="119"/>
      <c r="G49" s="119"/>
      <c r="H49" s="10"/>
      <c r="I49" s="10"/>
      <c r="J49" s="10"/>
      <c r="K49" s="10"/>
      <c r="L49" s="119"/>
      <c r="M49" s="158">
        <f t="shared" si="18"/>
        <v>4725689265.7653837</v>
      </c>
      <c r="N49" s="10">
        <f t="shared" si="16"/>
        <v>2.8579676247869163</v>
      </c>
      <c r="O49" s="10">
        <f t="shared" si="17"/>
        <v>8.6866995778184215</v>
      </c>
      <c r="Q49" s="159">
        <f t="shared" si="15"/>
        <v>8.0790763684849623E-2</v>
      </c>
    </row>
    <row r="50" spans="1:17">
      <c r="A50" t="str">
        <f>'COMP Durban'!A50</f>
        <v>2012q4</v>
      </c>
      <c r="D50" s="118">
        <f>'COMP Durban'!D50</f>
        <v>396194000000</v>
      </c>
      <c r="E50" s="118">
        <f>'COMP Durban'!E50</f>
        <v>62669887232.980606</v>
      </c>
      <c r="F50" s="119"/>
      <c r="G50" s="119"/>
      <c r="H50" s="10"/>
      <c r="I50" s="10"/>
      <c r="J50" s="10"/>
      <c r="K50" s="10"/>
      <c r="L50" s="119"/>
      <c r="M50" s="158">
        <f t="shared" si="18"/>
        <v>5471535597.4398212</v>
      </c>
      <c r="N50" s="10">
        <f t="shared" si="16"/>
        <v>15.782805210609599</v>
      </c>
      <c r="O50" s="10">
        <f t="shared" si="17"/>
        <v>9.8273082882531497</v>
      </c>
      <c r="Q50" s="159">
        <f t="shared" si="15"/>
        <v>8.7307251361390281E-2</v>
      </c>
    </row>
    <row r="51" spans="1:17">
      <c r="A51" t="str">
        <f>'COMP Durban'!A51</f>
        <v>2013q1</v>
      </c>
      <c r="D51" s="118">
        <f>'COMP Durban'!D51</f>
        <v>382107000000</v>
      </c>
      <c r="E51" s="118">
        <f>'COMP Durban'!E51</f>
        <v>60107471854.206993</v>
      </c>
      <c r="F51" s="119"/>
      <c r="G51" s="119"/>
      <c r="H51" s="10"/>
      <c r="I51" s="10"/>
      <c r="J51" s="10"/>
      <c r="K51" s="10"/>
      <c r="L51" s="119"/>
      <c r="M51" s="158">
        <f t="shared" si="18"/>
        <v>4858968757.964879</v>
      </c>
      <c r="N51" s="10">
        <f t="shared" si="16"/>
        <v>-11.195519586157268</v>
      </c>
      <c r="O51" s="10">
        <f t="shared" si="17"/>
        <v>9.788194792898901</v>
      </c>
      <c r="Q51" s="159">
        <f t="shared" si="15"/>
        <v>8.0838015775318198E-2</v>
      </c>
    </row>
    <row r="52" spans="1:17">
      <c r="A52" t="str">
        <f>'COMP Durban'!A52</f>
        <v>2013q2</v>
      </c>
      <c r="D52" s="118">
        <f>'COMP Durban'!D52</f>
        <v>400449000000</v>
      </c>
      <c r="E52" s="118">
        <f>'COMP Durban'!E52</f>
        <v>63103557302.395348</v>
      </c>
      <c r="F52" s="119"/>
      <c r="G52" s="119"/>
      <c r="H52" s="10"/>
      <c r="I52" s="10"/>
      <c r="J52" s="10"/>
      <c r="K52" s="10"/>
      <c r="L52" s="119"/>
      <c r="M52" s="158">
        <f t="shared" si="18"/>
        <v>5045649853.4679623</v>
      </c>
      <c r="N52" s="10">
        <f t="shared" si="16"/>
        <v>3.8419900353768148</v>
      </c>
      <c r="O52" s="10">
        <f t="shared" si="17"/>
        <v>9.8221360074893607</v>
      </c>
      <c r="Q52" s="159">
        <f t="shared" si="15"/>
        <v>7.9958247508757074E-2</v>
      </c>
    </row>
    <row r="53" spans="1:17">
      <c r="A53" t="str">
        <f>'COMP Durban'!A53</f>
        <v>2013q3</v>
      </c>
      <c r="D53" s="118">
        <f>'COMP Durban'!D53</f>
        <v>408916000000</v>
      </c>
      <c r="E53" s="118">
        <f>'COMP Durban'!E53</f>
        <v>64440797319.156998</v>
      </c>
      <c r="F53" s="119"/>
      <c r="G53" s="119"/>
      <c r="H53" s="10"/>
      <c r="I53" s="10"/>
      <c r="J53" s="10"/>
      <c r="K53" s="10"/>
      <c r="L53" s="119"/>
      <c r="M53" s="158">
        <f t="shared" si="18"/>
        <v>5170886466.0390606</v>
      </c>
      <c r="N53" s="10">
        <f t="shared" si="16"/>
        <v>2.4820710157884029</v>
      </c>
      <c r="O53" s="10">
        <f t="shared" si="17"/>
        <v>9.4207886984624185</v>
      </c>
      <c r="Q53" s="159">
        <f t="shared" si="15"/>
        <v>8.0242434624592338E-2</v>
      </c>
    </row>
    <row r="54" spans="1:17">
      <c r="A54" t="str">
        <f>'COMP Durban'!A54</f>
        <v>2013q4</v>
      </c>
      <c r="D54" s="118">
        <f>'COMP Durban'!D54</f>
        <v>436979000000</v>
      </c>
      <c r="E54" s="118">
        <f>'COMP Durban'!E54</f>
        <v>69226794827.426758</v>
      </c>
      <c r="F54" s="119"/>
      <c r="G54" s="119"/>
      <c r="H54" s="10"/>
      <c r="I54" s="10"/>
      <c r="J54" s="10"/>
      <c r="K54" s="10"/>
      <c r="L54" s="119"/>
      <c r="M54" s="158">
        <f t="shared" si="18"/>
        <v>5945435881.2315874</v>
      </c>
      <c r="N54" s="10">
        <f t="shared" si="16"/>
        <v>14.979045087908064</v>
      </c>
      <c r="O54" s="10">
        <f t="shared" si="17"/>
        <v>8.6611934684937104</v>
      </c>
      <c r="Q54" s="159">
        <f t="shared" si="15"/>
        <v>8.5883448685624877E-2</v>
      </c>
    </row>
    <row r="55" spans="1:17">
      <c r="A55" t="str">
        <f>'COMP Durban'!A55</f>
        <v>2014q1</v>
      </c>
      <c r="D55" s="118">
        <f>'COMP Durban'!D55</f>
        <v>414552000000</v>
      </c>
      <c r="E55" s="118">
        <f>'COMP Durban'!E55</f>
        <v>65662641318.358498</v>
      </c>
      <c r="F55" s="119"/>
      <c r="G55" s="119"/>
      <c r="H55" s="10"/>
      <c r="I55" s="10"/>
      <c r="J55" s="10"/>
      <c r="K55" s="10"/>
      <c r="L55" s="119"/>
      <c r="M55" s="158">
        <f t="shared" si="18"/>
        <v>5308231193.6304398</v>
      </c>
      <c r="N55" s="10">
        <f t="shared" si="16"/>
        <v>-10.717543681072408</v>
      </c>
      <c r="O55" s="10">
        <f t="shared" si="17"/>
        <v>9.2460449540681733</v>
      </c>
      <c r="Q55" s="159">
        <f t="shared" si="15"/>
        <v>8.0840963553294051E-2</v>
      </c>
    </row>
    <row r="56" spans="1:17">
      <c r="A56" t="str">
        <f>'COMP Durban'!A56</f>
        <v>2014q2</v>
      </c>
      <c r="D56" s="118">
        <f>'COMP Durban'!D56</f>
        <v>434997000000</v>
      </c>
      <c r="E56" s="118">
        <f>'COMP Durban'!E56</f>
        <v>69037122171.864502</v>
      </c>
      <c r="F56" s="119"/>
      <c r="G56" s="119"/>
      <c r="H56" s="10"/>
      <c r="I56" s="10"/>
      <c r="J56" s="10"/>
      <c r="K56" s="10"/>
      <c r="L56" s="119"/>
      <c r="M56" s="158">
        <f t="shared" si="18"/>
        <v>5526429746.3885002</v>
      </c>
      <c r="N56" s="10">
        <f t="shared" si="16"/>
        <v>4.1105698828620296</v>
      </c>
      <c r="O56" s="10">
        <f t="shared" si="17"/>
        <v>9.5286020013871884</v>
      </c>
      <c r="Q56" s="159">
        <f t="shared" si="15"/>
        <v>8.0050117567628712E-2</v>
      </c>
    </row>
    <row r="57" spans="1:17">
      <c r="A57" t="str">
        <f>'COMP Durban'!A57</f>
        <v>2014q3</v>
      </c>
      <c r="D57" s="118">
        <f>'COMP Durban'!D57</f>
        <v>445910000000</v>
      </c>
      <c r="E57" s="118">
        <f>'COMP Durban'!E57</f>
        <v>70252513526.197739</v>
      </c>
      <c r="F57" s="119"/>
      <c r="G57" s="119"/>
      <c r="H57" s="10"/>
      <c r="I57" s="10"/>
      <c r="J57" s="10"/>
      <c r="K57" s="10"/>
      <c r="L57" s="119"/>
      <c r="M57" s="158">
        <f t="shared" si="18"/>
        <v>5642500147.2692995</v>
      </c>
      <c r="N57" s="10">
        <f t="shared" si="16"/>
        <v>2.1002782303828402</v>
      </c>
      <c r="O57" s="10">
        <f t="shared" si="17"/>
        <v>9.120557651529694</v>
      </c>
      <c r="Q57" s="159">
        <f t="shared" si="15"/>
        <v>8.0317413058326584E-2</v>
      </c>
    </row>
    <row r="58" spans="1:17">
      <c r="A58" t="str">
        <f>'COMP Durban'!A58</f>
        <v>2014q4</v>
      </c>
      <c r="D58" s="118">
        <f>'COMP Durban'!D58</f>
        <v>477155000000</v>
      </c>
      <c r="E58" s="118">
        <f>'COMP Durban'!E58</f>
        <v>75622120932.524078</v>
      </c>
      <c r="F58" s="119"/>
      <c r="G58" s="119"/>
      <c r="H58" s="10"/>
      <c r="I58" s="10"/>
      <c r="J58" s="10"/>
      <c r="K58" s="10"/>
      <c r="L58" s="119"/>
      <c r="M58" s="158">
        <f t="shared" si="18"/>
        <v>6530130045.1888304</v>
      </c>
      <c r="N58" s="10">
        <f t="shared" si="16"/>
        <v>15.731145321265103</v>
      </c>
      <c r="O58" s="10">
        <f t="shared" si="17"/>
        <v>9.8343363823498926</v>
      </c>
      <c r="Q58" s="159">
        <f t="shared" si="15"/>
        <v>8.635211449590946E-2</v>
      </c>
    </row>
    <row r="59" spans="1:17">
      <c r="A59" t="str">
        <f>'COMP Durban'!A59</f>
        <v>2015q1</v>
      </c>
      <c r="D59" s="118">
        <f>'COMP Durban'!D59</f>
        <v>446302000000</v>
      </c>
      <c r="E59" s="118">
        <f>'COMP Durban'!E59</f>
        <v>70580221663.70108</v>
      </c>
      <c r="F59" s="119"/>
      <c r="G59" s="119"/>
      <c r="H59" s="10"/>
      <c r="I59" s="10"/>
      <c r="J59" s="10"/>
      <c r="K59" s="10"/>
      <c r="L59" s="119"/>
      <c r="M59" s="158">
        <f t="shared" ref="M59" si="19">E59*Q59</f>
        <v>5702001599.1684475</v>
      </c>
      <c r="N59" s="10">
        <f t="shared" ref="N59" si="20">(M59-M58)/M58*100</f>
        <v>-12.681653202764604</v>
      </c>
      <c r="O59" s="10">
        <f t="shared" ref="O59" si="21">(M59-M55)/M55*100</f>
        <v>7.4181095580484264</v>
      </c>
      <c r="Q59" s="159">
        <f t="shared" si="15"/>
        <v>8.0787527507878987E-2</v>
      </c>
    </row>
    <row r="60" spans="1:17">
      <c r="A60" t="str">
        <f>'COMP Durban'!A60</f>
        <v>2015q2</v>
      </c>
      <c r="D60" s="118">
        <f>'COMP Durban'!D60</f>
        <v>467094000000</v>
      </c>
      <c r="E60" s="118">
        <f>'COMP Durban'!E60</f>
        <v>74135009240.036896</v>
      </c>
      <c r="F60" s="119"/>
      <c r="G60" s="119"/>
      <c r="H60" s="10"/>
      <c r="I60" s="10"/>
      <c r="J60" s="10"/>
      <c r="K60" s="10"/>
      <c r="L60" s="119"/>
      <c r="M60" s="158">
        <f t="shared" ref="M60:M66" si="22">E60*Q60</f>
        <v>5948788661.6336412</v>
      </c>
      <c r="N60" s="10">
        <f t="shared" ref="N60:N66" si="23">(M60-M59)/M59*100</f>
        <v>4.3280777490694495</v>
      </c>
      <c r="O60" s="10">
        <f t="shared" ref="O60:O66" si="24">(M60-M56)/M56*100</f>
        <v>7.6425275381660445</v>
      </c>
      <c r="Q60" s="159">
        <f t="shared" si="15"/>
        <v>8.02426373533245E-2</v>
      </c>
    </row>
    <row r="61" spans="1:17">
      <c r="A61" t="str">
        <f>'COMP Durban'!A61</f>
        <v>2015q3</v>
      </c>
      <c r="D61" s="118">
        <f>'COMP Durban'!D61</f>
        <v>478508000000</v>
      </c>
      <c r="E61" s="118">
        <f>'COMP Durban'!E61</f>
        <v>75473194550.253677</v>
      </c>
      <c r="F61" s="119"/>
      <c r="G61" s="119"/>
      <c r="H61" s="10"/>
      <c r="I61" s="10"/>
      <c r="J61" s="10"/>
      <c r="K61" s="10"/>
      <c r="L61" s="119"/>
      <c r="M61" s="158">
        <f t="shared" si="22"/>
        <v>6071833882.194087</v>
      </c>
      <c r="N61" s="10">
        <f t="shared" si="23"/>
        <v>2.0684079996658582</v>
      </c>
      <c r="O61" s="10">
        <f t="shared" si="24"/>
        <v>7.6089273144736129</v>
      </c>
      <c r="Q61" s="159">
        <f t="shared" si="15"/>
        <v>8.0450203789256172E-2</v>
      </c>
    </row>
    <row r="62" spans="1:17">
      <c r="A62" t="str">
        <f>'COMP Durban'!A62</f>
        <v>2015q4</v>
      </c>
      <c r="D62" s="118">
        <f>'COMP Durban'!D62</f>
        <v>511530000000</v>
      </c>
      <c r="E62" s="118">
        <f>'COMP Durban'!E62</f>
        <v>81158422949.96077</v>
      </c>
      <c r="F62" s="119"/>
      <c r="G62" s="119"/>
      <c r="H62" s="10"/>
      <c r="I62" s="10"/>
      <c r="J62" s="10"/>
      <c r="K62" s="10"/>
      <c r="L62" s="119"/>
      <c r="M62" s="158">
        <f t="shared" si="22"/>
        <v>7021361838.7659674</v>
      </c>
      <c r="N62" s="10">
        <f t="shared" si="23"/>
        <v>15.638240027554307</v>
      </c>
      <c r="O62" s="10">
        <f t="shared" si="24"/>
        <v>7.5225422798288575</v>
      </c>
      <c r="Q62" s="159">
        <f t="shared" si="15"/>
        <v>8.6514271514308197E-2</v>
      </c>
    </row>
    <row r="63" spans="1:17">
      <c r="A63" t="str">
        <f>'COMP Durban'!A63</f>
        <v>2016q1</v>
      </c>
      <c r="D63" s="118">
        <f>'COMP Durban'!D63</f>
        <v>483047000000</v>
      </c>
      <c r="E63" s="118">
        <f>'COMP Durban'!E63</f>
        <v>76442524833.267761</v>
      </c>
      <c r="F63" s="119"/>
      <c r="G63" s="119"/>
      <c r="H63" s="10"/>
      <c r="I63" s="10"/>
      <c r="J63" s="10"/>
      <c r="K63" s="10"/>
      <c r="L63" s="119"/>
      <c r="M63" s="158">
        <f t="shared" si="22"/>
        <v>6178250656.6947231</v>
      </c>
      <c r="N63" s="10">
        <f t="shared" si="23"/>
        <v>-12.007801355803997</v>
      </c>
      <c r="O63" s="10">
        <f t="shared" si="24"/>
        <v>8.3523136436112111</v>
      </c>
      <c r="Q63" s="159">
        <f t="shared" si="15"/>
        <v>8.0822168945497083E-2</v>
      </c>
    </row>
    <row r="64" spans="1:17">
      <c r="A64" t="str">
        <f>'COMP Durban'!A64</f>
        <v>2016q2</v>
      </c>
      <c r="D64" s="118">
        <f>'COMP Durban'!D64</f>
        <v>503638000000</v>
      </c>
      <c r="E64" s="118">
        <f>'COMP Durban'!E64</f>
        <v>80014656104.442078</v>
      </c>
      <c r="F64" s="119"/>
      <c r="G64" s="119"/>
      <c r="H64" s="10"/>
      <c r="I64" s="10"/>
      <c r="J64" s="10"/>
      <c r="K64" s="10"/>
      <c r="L64" s="119"/>
      <c r="M64" s="158">
        <f t="shared" si="22"/>
        <v>6407867112.7202482</v>
      </c>
      <c r="N64" s="10">
        <f t="shared" si="23"/>
        <v>3.7165286548663059</v>
      </c>
      <c r="O64" s="10">
        <f t="shared" si="24"/>
        <v>7.7171753309611777</v>
      </c>
      <c r="Q64" s="159">
        <f t="shared" si="15"/>
        <v>8.0083667476570086E-2</v>
      </c>
    </row>
    <row r="65" spans="1:17">
      <c r="A65" t="str">
        <f>'COMP Durban'!A65</f>
        <v>2016q3</v>
      </c>
      <c r="D65" s="118">
        <f>'COMP Durban'!D65</f>
        <v>517279000000</v>
      </c>
      <c r="E65" s="118">
        <f>'COMP Durban'!E65</f>
        <v>81736965112.958542</v>
      </c>
      <c r="F65" s="119"/>
      <c r="G65" s="119"/>
      <c r="H65" s="10"/>
      <c r="I65" s="10"/>
      <c r="J65" s="10"/>
      <c r="K65" s="10"/>
      <c r="L65" s="119"/>
      <c r="M65" s="158">
        <f t="shared" si="22"/>
        <v>6566476723.0178385</v>
      </c>
      <c r="N65" s="10">
        <f t="shared" si="23"/>
        <v>2.4752325150865651</v>
      </c>
      <c r="O65" s="10">
        <f t="shared" si="24"/>
        <v>8.1465147173132113</v>
      </c>
      <c r="Q65" s="159">
        <f t="shared" si="15"/>
        <v>8.0336683824058355E-2</v>
      </c>
    </row>
    <row r="66" spans="1:17">
      <c r="A66" t="str">
        <f>'COMP Durban'!A66</f>
        <v>2016q4</v>
      </c>
      <c r="D66" s="118">
        <f>'COMP Durban'!D66</f>
        <v>547364000000</v>
      </c>
      <c r="E66" s="118">
        <f>'COMP Durban'!E66</f>
        <v>86904450978.359741</v>
      </c>
      <c r="F66" s="119"/>
      <c r="G66" s="119"/>
      <c r="H66" s="10"/>
      <c r="I66" s="10"/>
      <c r="J66" s="10"/>
      <c r="K66" s="10"/>
      <c r="L66" s="119"/>
      <c r="M66" s="158">
        <f t="shared" si="22"/>
        <v>7495504108.3278437</v>
      </c>
      <c r="N66" s="10">
        <f t="shared" si="23"/>
        <v>14.148034394966077</v>
      </c>
      <c r="O66" s="10">
        <f t="shared" si="24"/>
        <v>6.7528533701833648</v>
      </c>
      <c r="Q66" s="159">
        <f t="shared" si="15"/>
        <v>8.6249944898614164E-2</v>
      </c>
    </row>
    <row r="67" spans="1:17">
      <c r="M67" s="10"/>
    </row>
    <row r="68" spans="1:17">
      <c r="K68" s="121"/>
      <c r="L68" s="121"/>
      <c r="M68" s="10"/>
    </row>
    <row r="69" spans="1:17">
      <c r="M69" s="10"/>
    </row>
    <row r="70" spans="1:17">
      <c r="M70" s="10"/>
    </row>
    <row r="71" spans="1:17">
      <c r="M71" s="10"/>
    </row>
    <row r="72" spans="1:17">
      <c r="M72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7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8" t="s">
        <v>194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20" ht="39" thickBot="1">
      <c r="C2" s="117" t="s">
        <v>60</v>
      </c>
      <c r="D2" s="125" t="s">
        <v>201</v>
      </c>
      <c r="E2" s="123" t="s">
        <v>202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205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1248025121.5803554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1302320131.2553833</v>
      </c>
      <c r="N8" s="10">
        <f>(M8-M7)/M7*100</f>
        <v>4.3504740999343738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1340066805.0954304</v>
      </c>
      <c r="N9" s="10">
        <f t="shared" ref="N9:N36" si="4">(M9-M8)/M8*100</f>
        <v>2.8984174423888289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1404457188.8698223</v>
      </c>
      <c r="N10" s="10">
        <f t="shared" si="4"/>
        <v>4.8050129687233349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1381950225.9346926</v>
      </c>
      <c r="N11" s="10">
        <f t="shared" si="4"/>
        <v>-1.6025381986360987</v>
      </c>
      <c r="O11" s="10">
        <f>(M11-M7)/M7*100</f>
        <v>10.730962224922996</v>
      </c>
      <c r="R11" s="231" t="s">
        <v>162</v>
      </c>
      <c r="S11" s="232"/>
      <c r="T11" s="233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1434757741.7142384</v>
      </c>
      <c r="N12" s="10">
        <f t="shared" si="4"/>
        <v>3.8212313865232752</v>
      </c>
      <c r="O12" s="10">
        <f t="shared" ref="O12:O36" si="5">(M12-M8)/M8*100</f>
        <v>10.169359075421088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1464302640.8570285</v>
      </c>
      <c r="N13" s="10">
        <f t="shared" si="4"/>
        <v>2.0592256297909945</v>
      </c>
      <c r="O13" s="10">
        <f t="shared" si="5"/>
        <v>9.2708688320020638</v>
      </c>
      <c r="R13" s="7">
        <f>R12+1</f>
        <v>2002</v>
      </c>
      <c r="S13" s="154">
        <f>SUM(M7:M10)</f>
        <v>5294869246.8009911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1558641273.2991314</v>
      </c>
      <c r="N14" s="10">
        <f t="shared" si="4"/>
        <v>6.4425638395959117</v>
      </c>
      <c r="O14" s="10">
        <f t="shared" si="5"/>
        <v>10.978197530775734</v>
      </c>
      <c r="R14" s="7">
        <f t="shared" ref="R14:R24" si="6">R13+1</f>
        <v>2003</v>
      </c>
      <c r="S14" s="154">
        <f>SUM(M11:M14)</f>
        <v>5839651881.8050909</v>
      </c>
      <c r="T14" s="10">
        <f>(S14-S13)/S13*100</f>
        <v>10.288877961117585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1512174805.0726964</v>
      </c>
      <c r="N15" s="10">
        <f t="shared" si="4"/>
        <v>-2.9812163338957851</v>
      </c>
      <c r="O15" s="10">
        <f t="shared" si="5"/>
        <v>9.4232467055696905</v>
      </c>
      <c r="R15" s="7">
        <f t="shared" si="6"/>
        <v>2004</v>
      </c>
      <c r="S15" s="154">
        <f>SUM(M15:M18)</f>
        <v>6398416520.2218027</v>
      </c>
      <c r="T15" s="10">
        <f t="shared" ref="T15:T21" si="7">(S15-S14)/S14*100</f>
        <v>9.5684580130141672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1557763451.7916427</v>
      </c>
      <c r="N16" s="10">
        <f t="shared" si="4"/>
        <v>3.0147735940326412</v>
      </c>
      <c r="O16" s="10">
        <f t="shared" si="5"/>
        <v>8.5732738357932057</v>
      </c>
      <c r="R16" s="7">
        <f t="shared" si="6"/>
        <v>2005</v>
      </c>
      <c r="S16" s="154">
        <f>SUM(M19:M22)</f>
        <v>7032833273.2037678</v>
      </c>
      <c r="T16" s="10">
        <f t="shared" si="7"/>
        <v>9.9152149750946954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1591898047.4406886</v>
      </c>
      <c r="N17" s="10">
        <f t="shared" si="4"/>
        <v>2.1912566769868977</v>
      </c>
      <c r="O17" s="10">
        <f t="shared" si="5"/>
        <v>8.7137319173979613</v>
      </c>
      <c r="R17" s="7">
        <f t="shared" si="6"/>
        <v>2006</v>
      </c>
      <c r="S17" s="154">
        <f>SUM(M23:M26)</f>
        <v>7780966393.0471687</v>
      </c>
      <c r="T17" s="10">
        <f t="shared" si="7"/>
        <v>10.637720116214174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1736580215.9167755</v>
      </c>
      <c r="N18" s="10">
        <f t="shared" si="4"/>
        <v>9.0886579519771331</v>
      </c>
      <c r="O18" s="10">
        <f t="shared" si="5"/>
        <v>11.416285816748955</v>
      </c>
      <c r="R18" s="7">
        <f t="shared" si="6"/>
        <v>2007</v>
      </c>
      <c r="S18" s="154">
        <f>SUM(M27:M30)</f>
        <v>8874036871.6692467</v>
      </c>
      <c r="T18" s="10">
        <f t="shared" si="7"/>
        <v>14.04800410908871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6.3044421173581139E-2</v>
      </c>
      <c r="M19" s="118">
        <f t="shared" si="3"/>
        <v>1637867479.6322408</v>
      </c>
      <c r="N19" s="10">
        <f t="shared" si="4"/>
        <v>-5.6843176825219253</v>
      </c>
      <c r="O19" s="10">
        <f t="shared" si="5"/>
        <v>8.3120466058487033</v>
      </c>
      <c r="R19" s="7">
        <f t="shared" si="6"/>
        <v>2008</v>
      </c>
      <c r="S19" s="154">
        <f>SUM(M31:M34)</f>
        <v>10614048988.322121</v>
      </c>
      <c r="T19" s="10">
        <f t="shared" si="7"/>
        <v>19.607898207048692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6.8349776586806368E-2</v>
      </c>
      <c r="M20" s="118">
        <f t="shared" si="3"/>
        <v>1712093075.437005</v>
      </c>
      <c r="N20" s="10">
        <f t="shared" si="4"/>
        <v>4.5318437985856184</v>
      </c>
      <c r="O20" s="10">
        <f t="shared" si="5"/>
        <v>9.9071282913886609</v>
      </c>
      <c r="R20" s="7">
        <f t="shared" si="6"/>
        <v>2009</v>
      </c>
      <c r="S20" s="154">
        <f>SUM(M35:M38)</f>
        <v>10187373400.359812</v>
      </c>
      <c r="T20" s="10">
        <f t="shared" si="7"/>
        <v>-4.019913497966229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6.7743762175790756E-2</v>
      </c>
      <c r="M21" s="118">
        <f t="shared" si="3"/>
        <v>1776074754.6125641</v>
      </c>
      <c r="N21" s="10">
        <f t="shared" si="4"/>
        <v>3.7370444453919642</v>
      </c>
      <c r="O21" s="10">
        <f t="shared" si="5"/>
        <v>11.569629566917198</v>
      </c>
      <c r="R21" s="7">
        <f t="shared" si="6"/>
        <v>2010</v>
      </c>
      <c r="S21" s="154">
        <f>SUM(M39:M42)</f>
        <v>12136650450.717079</v>
      </c>
      <c r="T21" s="10">
        <f t="shared" si="7"/>
        <v>19.134245636744993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6.265975876990848E-2</v>
      </c>
      <c r="M22" s="118">
        <f t="shared" si="3"/>
        <v>1906797963.5219572</v>
      </c>
      <c r="N22" s="10">
        <f t="shared" si="4"/>
        <v>7.3602312385724584</v>
      </c>
      <c r="O22" s="10">
        <f t="shared" si="5"/>
        <v>9.8018937475525902</v>
      </c>
      <c r="R22" s="7">
        <f t="shared" si="6"/>
        <v>2011</v>
      </c>
      <c r="S22" s="154">
        <f>SUM(M43:M46)</f>
        <v>13297285076.623411</v>
      </c>
      <c r="T22" s="10">
        <f t="shared" ref="T22:T27" si="9">(S22-S21)/S21*100</f>
        <v>9.5630555614935524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5.623937011608169E-2</v>
      </c>
      <c r="M23" s="118">
        <f t="shared" si="3"/>
        <v>1810149393.0498009</v>
      </c>
      <c r="N23" s="10">
        <f t="shared" si="4"/>
        <v>-5.0686319327529192</v>
      </c>
      <c r="O23" s="10">
        <f t="shared" si="5"/>
        <v>10.518672332162275</v>
      </c>
      <c r="R23" s="7">
        <f t="shared" si="6"/>
        <v>2012</v>
      </c>
      <c r="S23" s="154">
        <f>SUM(M47:M50)</f>
        <v>14070795612.33272</v>
      </c>
      <c r="T23" s="10">
        <f t="shared" si="9"/>
        <v>5.8170561227504844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5.6442926388302499E-2</v>
      </c>
      <c r="M24" s="118">
        <f t="shared" si="3"/>
        <v>1889522511.4669149</v>
      </c>
      <c r="N24" s="10">
        <f t="shared" si="4"/>
        <v>4.3848932426170366</v>
      </c>
      <c r="O24" s="10">
        <f t="shared" si="5"/>
        <v>10.363305510398241</v>
      </c>
      <c r="R24" s="7">
        <f t="shared" si="6"/>
        <v>2013</v>
      </c>
      <c r="S24" s="154">
        <f>SUM(M51:M54)</f>
        <v>15739001880.751862</v>
      </c>
      <c r="T24" s="10">
        <f t="shared" si="9"/>
        <v>11.855806269810348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v>5.9317703476050719E-2</v>
      </c>
      <c r="M25" s="118">
        <f t="shared" si="3"/>
        <v>1956829038.4705198</v>
      </c>
      <c r="N25" s="10">
        <f t="shared" si="4"/>
        <v>3.5620918298217061</v>
      </c>
      <c r="O25" s="10">
        <f t="shared" si="5"/>
        <v>10.177177699785824</v>
      </c>
      <c r="R25" s="7">
        <v>2014</v>
      </c>
      <c r="S25" s="154">
        <f>SUM(M55:M58)</f>
        <v>17146782018.885809</v>
      </c>
      <c r="T25" s="10">
        <f t="shared" si="9"/>
        <v>8.9445324983130181</v>
      </c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6.1971102669503099E-2</v>
      </c>
      <c r="M26" s="118">
        <f t="shared" si="3"/>
        <v>2124465450.0599327</v>
      </c>
      <c r="N26" s="10">
        <f t="shared" si="4"/>
        <v>8.566737732001334</v>
      </c>
      <c r="O26" s="10">
        <f t="shared" si="5"/>
        <v>11.415340833274866</v>
      </c>
      <c r="Q26" s="159">
        <f>M26/E26</f>
        <v>6.1971102669503099E-2</v>
      </c>
      <c r="R26" s="7">
        <v>2015</v>
      </c>
      <c r="S26" s="154">
        <f>SUM(M59:M62)</f>
        <v>18361088293.634869</v>
      </c>
      <c r="T26" s="10">
        <f t="shared" si="9"/>
        <v>7.0818318761596109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2042539282.0687585</v>
      </c>
      <c r="N27" s="10">
        <f t="shared" si="4"/>
        <v>-3.8563191502532095</v>
      </c>
      <c r="O27" s="10">
        <f t="shared" si="5"/>
        <v>12.838160756854396</v>
      </c>
      <c r="Q27" s="159">
        <f t="shared" ref="Q27:Q38" si="10">M27/E27</f>
        <v>6.1971102669503099E-2</v>
      </c>
      <c r="R27" s="7">
        <v>2016</v>
      </c>
      <c r="S27" s="154">
        <f>SUM(M63:M66)</f>
        <v>19864999307.523239</v>
      </c>
      <c r="T27" s="10">
        <f t="shared" si="9"/>
        <v>8.1907509502567049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2149467689.2293015</v>
      </c>
      <c r="N28" s="10">
        <f t="shared" si="4"/>
        <v>5.2350722504705987</v>
      </c>
      <c r="O28" s="10">
        <f t="shared" si="5"/>
        <v>13.75718871751257</v>
      </c>
      <c r="Q28" s="159">
        <f>M28/E28</f>
        <v>6.1971102669503099E-2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2241770036.7327809</v>
      </c>
      <c r="N29" s="10">
        <f t="shared" si="4"/>
        <v>4.2941956264797261</v>
      </c>
      <c r="O29" s="10">
        <f t="shared" si="5"/>
        <v>14.561363954664856</v>
      </c>
      <c r="Q29" s="159">
        <f t="shared" si="10"/>
        <v>6.1971102669503106E-2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2440259863.6384058</v>
      </c>
      <c r="N30" s="10">
        <f t="shared" si="4"/>
        <v>8.8541564769466525</v>
      </c>
      <c r="O30" s="10">
        <f t="shared" si="5"/>
        <v>14.864652826882372</v>
      </c>
      <c r="Q30" s="159">
        <f t="shared" si="10"/>
        <v>6.1971102669503099E-2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56970380</v>
      </c>
      <c r="M31" s="118">
        <f t="shared" ref="M31:M38" si="11">L31*K31</f>
        <v>2362180742.994535</v>
      </c>
      <c r="N31" s="10">
        <f t="shared" si="4"/>
        <v>-3.1996231961728681</v>
      </c>
      <c r="O31" s="10">
        <f t="shared" si="5"/>
        <v>15.64921975953539</v>
      </c>
      <c r="Q31" s="159">
        <f t="shared" si="10"/>
        <v>6.3044421173581139E-2</v>
      </c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60859786</v>
      </c>
      <c r="M32" s="118">
        <f t="shared" si="11"/>
        <v>2691637862.0892992</v>
      </c>
      <c r="N32" s="10">
        <f t="shared" si="4"/>
        <v>13.947159635088365</v>
      </c>
      <c r="O32" s="10">
        <f t="shared" si="5"/>
        <v>25.223462328684487</v>
      </c>
      <c r="Q32" s="159">
        <f t="shared" si="10"/>
        <v>6.8349776586806368E-2</v>
      </c>
    </row>
    <row r="33" spans="1:17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58897498</v>
      </c>
      <c r="M33" s="118">
        <f t="shared" si="11"/>
        <v>2797827893.3151913</v>
      </c>
      <c r="N33" s="10">
        <f t="shared" si="4"/>
        <v>3.9451826979230185</v>
      </c>
      <c r="O33" s="10">
        <f t="shared" si="5"/>
        <v>24.804411133660469</v>
      </c>
      <c r="Q33" s="159">
        <f t="shared" si="10"/>
        <v>6.7743762175790756E-2</v>
      </c>
    </row>
    <row r="34" spans="1:17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56355682</v>
      </c>
      <c r="M34" s="118">
        <f t="shared" si="11"/>
        <v>2762402489.9230952</v>
      </c>
      <c r="N34" s="10">
        <f t="shared" si="4"/>
        <v>-1.2661752167364344</v>
      </c>
      <c r="O34" s="10">
        <f t="shared" si="5"/>
        <v>13.201160707711582</v>
      </c>
      <c r="Q34" s="159">
        <f t="shared" si="10"/>
        <v>6.265975876990848E-2</v>
      </c>
    </row>
    <row r="35" spans="1:17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47397662</v>
      </c>
      <c r="M35" s="118">
        <f t="shared" si="11"/>
        <v>2301170021.4654293</v>
      </c>
      <c r="N35" s="10">
        <f t="shared" si="4"/>
        <v>-16.696787312500089</v>
      </c>
      <c r="O35" s="10">
        <f t="shared" si="5"/>
        <v>-2.582813432462514</v>
      </c>
      <c r="Q35" s="159">
        <f t="shared" si="10"/>
        <v>5.623937011608169E-2</v>
      </c>
    </row>
    <row r="36" spans="1:17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46925596</v>
      </c>
      <c r="M36" s="118">
        <f t="shared" si="11"/>
        <v>2375169382.8097405</v>
      </c>
      <c r="N36" s="10">
        <f t="shared" si="4"/>
        <v>3.2157276800080603</v>
      </c>
      <c r="O36" s="10">
        <f t="shared" si="5"/>
        <v>-11.757468704720552</v>
      </c>
      <c r="Q36" s="159">
        <f t="shared" si="10"/>
        <v>5.6442926388302499E-2</v>
      </c>
    </row>
    <row r="37" spans="1:17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49355219</v>
      </c>
      <c r="M37" s="118">
        <f t="shared" si="11"/>
        <v>2645787856.4132595</v>
      </c>
      <c r="N37" s="10">
        <f t="shared" ref="N37:N46" si="12">(M37-M36)/M36*100</f>
        <v>11.393649461891723</v>
      </c>
      <c r="O37" s="10">
        <f t="shared" ref="O37:O46" si="13">(M37-M33)/M33*100</f>
        <v>-5.4342169246792764</v>
      </c>
      <c r="Q37" s="159">
        <f t="shared" si="10"/>
        <v>5.908020938550973E-2</v>
      </c>
    </row>
    <row r="38" spans="1:17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53466632</v>
      </c>
      <c r="M38" s="118">
        <f t="shared" si="11"/>
        <v>2865246139.6713829</v>
      </c>
      <c r="N38" s="10">
        <f t="shared" si="12"/>
        <v>8.2946288655066329</v>
      </c>
      <c r="O38" s="10">
        <f t="shared" si="13"/>
        <v>3.7229784625321138</v>
      </c>
      <c r="Q38" s="159">
        <f t="shared" si="10"/>
        <v>5.9291222982792206E-2</v>
      </c>
    </row>
    <row r="39" spans="1:17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290461000000</v>
      </c>
      <c r="E39" s="118">
        <f>'COMP Durban'!E39</f>
        <v>46118990666.224556</v>
      </c>
      <c r="F39" s="119"/>
      <c r="G39" s="119"/>
      <c r="H39" s="10"/>
      <c r="I39" s="10"/>
      <c r="J39" s="10"/>
      <c r="K39" s="10"/>
      <c r="L39" s="119"/>
      <c r="M39" s="158">
        <f t="shared" ref="M39:M46" si="14">E39*Q39</f>
        <v>2786430920.9034314</v>
      </c>
      <c r="N39" s="10">
        <f t="shared" si="12"/>
        <v>-2.7507311737270452</v>
      </c>
      <c r="O39" s="10">
        <f t="shared" si="13"/>
        <v>21.087572622251468</v>
      </c>
      <c r="Q39" s="159">
        <f>(Q27+Q31+Q35)/3</f>
        <v>6.041829798638864E-2</v>
      </c>
    </row>
    <row r="40" spans="1:17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298461000000</v>
      </c>
      <c r="E40" s="118">
        <f>'COMP Durban'!E40</f>
        <v>47519552932.440933</v>
      </c>
      <c r="F40" s="119"/>
      <c r="G40" s="119"/>
      <c r="H40" s="10"/>
      <c r="I40" s="10"/>
      <c r="J40" s="10"/>
      <c r="K40" s="10"/>
      <c r="L40" s="119"/>
      <c r="M40" s="158">
        <f t="shared" si="14"/>
        <v>2958310849.3977499</v>
      </c>
      <c r="N40" s="10">
        <f t="shared" si="12"/>
        <v>6.1684618558062319</v>
      </c>
      <c r="O40" s="10">
        <f t="shared" si="13"/>
        <v>24.551573913359132</v>
      </c>
      <c r="Q40" s="159">
        <f t="shared" ref="Q40:Q66" si="15">(Q28+Q32+Q36)/3</f>
        <v>6.2254601881537329E-2</v>
      </c>
    </row>
    <row r="41" spans="1:17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312253000000</v>
      </c>
      <c r="E41" s="118">
        <f>'COMP Durban'!E41</f>
        <v>49528918457.58786</v>
      </c>
      <c r="F41" s="119"/>
      <c r="G41" s="119"/>
      <c r="H41" s="10"/>
      <c r="I41" s="10"/>
      <c r="J41" s="10"/>
      <c r="K41" s="10"/>
      <c r="L41" s="119"/>
      <c r="M41" s="158">
        <f t="shared" si="14"/>
        <v>3116938612.2572398</v>
      </c>
      <c r="N41" s="10">
        <f t="shared" si="12"/>
        <v>5.3621059765164025</v>
      </c>
      <c r="O41" s="10">
        <f t="shared" si="13"/>
        <v>17.807578740749531</v>
      </c>
      <c r="Q41" s="159">
        <f t="shared" si="15"/>
        <v>6.2931691410267873E-2</v>
      </c>
    </row>
    <row r="42" spans="1:17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333531000000</v>
      </c>
      <c r="E42" s="118">
        <f>'COMP Durban'!E42</f>
        <v>53418871558.253563</v>
      </c>
      <c r="F42" s="119"/>
      <c r="G42" s="119"/>
      <c r="H42" s="10"/>
      <c r="I42" s="10"/>
      <c r="J42" s="10"/>
      <c r="K42" s="10"/>
      <c r="L42" s="119"/>
      <c r="M42" s="158">
        <f t="shared" si="14"/>
        <v>3274970068.1586576</v>
      </c>
      <c r="N42" s="10">
        <f t="shared" si="12"/>
        <v>5.07008560515004</v>
      </c>
      <c r="O42" s="10">
        <f t="shared" si="13"/>
        <v>14.299781188581104</v>
      </c>
      <c r="Q42" s="159">
        <f t="shared" si="15"/>
        <v>6.1307361474067928E-2</v>
      </c>
    </row>
    <row r="43" spans="1:17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318826000000</v>
      </c>
      <c r="E43" s="118">
        <f>'COMP Durban'!E43</f>
        <v>50512141853.95047</v>
      </c>
      <c r="F43" s="119"/>
      <c r="G43" s="119"/>
      <c r="H43" s="10"/>
      <c r="I43" s="10"/>
      <c r="J43" s="10"/>
      <c r="K43" s="10"/>
      <c r="L43" s="119"/>
      <c r="M43" s="158">
        <f t="shared" si="14"/>
        <v>3025712474.9877276</v>
      </c>
      <c r="N43" s="10">
        <f t="shared" si="12"/>
        <v>-7.6109884360278839</v>
      </c>
      <c r="O43" s="10">
        <f t="shared" si="13"/>
        <v>8.5873851129499776</v>
      </c>
      <c r="Q43" s="159">
        <f t="shared" si="15"/>
        <v>5.9900696425350487E-2</v>
      </c>
    </row>
    <row r="44" spans="1:17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332290000000</v>
      </c>
      <c r="E44" s="118">
        <f>'COMP Durban'!E44</f>
        <v>52705260476.157326</v>
      </c>
      <c r="F44" s="119"/>
      <c r="G44" s="119"/>
      <c r="H44" s="10"/>
      <c r="I44" s="10"/>
      <c r="J44" s="10"/>
      <c r="K44" s="10"/>
      <c r="L44" s="119"/>
      <c r="M44" s="158">
        <f t="shared" si="14"/>
        <v>3286125641.2775817</v>
      </c>
      <c r="N44" s="10">
        <f t="shared" si="12"/>
        <v>8.6066725917475129</v>
      </c>
      <c r="O44" s="10">
        <f t="shared" si="13"/>
        <v>11.081147606464953</v>
      </c>
      <c r="Q44" s="159">
        <f t="shared" si="15"/>
        <v>6.2349101618882068E-2</v>
      </c>
    </row>
    <row r="45" spans="1:17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343765000000</v>
      </c>
      <c r="E45" s="118">
        <f>'COMP Durban'!E45</f>
        <v>54404960256.574226</v>
      </c>
      <c r="F45" s="119"/>
      <c r="G45" s="119"/>
      <c r="H45" s="10"/>
      <c r="I45" s="10"/>
      <c r="J45" s="10"/>
      <c r="K45" s="10"/>
      <c r="L45" s="119"/>
      <c r="M45" s="158">
        <f t="shared" si="14"/>
        <v>3441216434.1426907</v>
      </c>
      <c r="N45" s="10">
        <f t="shared" si="12"/>
        <v>4.7195636988734453</v>
      </c>
      <c r="O45" s="10">
        <f t="shared" si="13"/>
        <v>10.403728216213208</v>
      </c>
      <c r="Q45" s="159">
        <f t="shared" si="15"/>
        <v>6.3251887657189462E-2</v>
      </c>
    </row>
    <row r="46" spans="1:17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364499000000</v>
      </c>
      <c r="E46" s="118">
        <f>'COMP Durban'!E46</f>
        <v>58020231938.302872</v>
      </c>
      <c r="F46" s="119"/>
      <c r="G46" s="119"/>
      <c r="H46" s="10"/>
      <c r="I46" s="10"/>
      <c r="J46" s="10"/>
      <c r="K46" s="10"/>
      <c r="L46" s="119"/>
      <c r="M46" s="158">
        <f t="shared" si="14"/>
        <v>3544230526.2154102</v>
      </c>
      <c r="N46" s="10">
        <f t="shared" si="12"/>
        <v>2.9935371414202678</v>
      </c>
      <c r="O46" s="10">
        <f t="shared" si="13"/>
        <v>8.2217685185789691</v>
      </c>
      <c r="Q46" s="159">
        <f t="shared" si="15"/>
        <v>6.1086114408922872E-2</v>
      </c>
    </row>
    <row r="47" spans="1:17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349564000000</v>
      </c>
      <c r="E47" s="118">
        <f>'COMP Durban'!E47</f>
        <v>54853352740.983093</v>
      </c>
      <c r="F47" s="119"/>
      <c r="G47" s="119"/>
      <c r="H47" s="10"/>
      <c r="I47" s="10"/>
      <c r="J47" s="10"/>
      <c r="K47" s="10"/>
      <c r="L47" s="119"/>
      <c r="M47" s="158">
        <f t="shared" ref="M47:M57" si="16">E47*Q47</f>
        <v>3228272749.6052108</v>
      </c>
      <c r="N47" s="10">
        <f t="shared" ref="N47:N57" si="17">(M47-M46)/M46*100</f>
        <v>-8.9147072763233766</v>
      </c>
      <c r="O47" s="10">
        <f t="shared" ref="O47:O57" si="18">(M47-M43)/M43*100</f>
        <v>6.6946306462349741</v>
      </c>
      <c r="Q47" s="159">
        <f t="shared" si="15"/>
        <v>5.8852788175940272E-2</v>
      </c>
    </row>
    <row r="48" spans="1:17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362218000000</v>
      </c>
      <c r="E48" s="118">
        <f>'COMP Durban'!E48</f>
        <v>56917852624.030548</v>
      </c>
      <c r="F48" s="119"/>
      <c r="G48" s="119"/>
      <c r="H48" s="10"/>
      <c r="I48" s="10"/>
      <c r="J48" s="10"/>
      <c r="K48" s="10"/>
      <c r="L48" s="119"/>
      <c r="M48" s="158">
        <f t="shared" si="16"/>
        <v>3434928466.0278921</v>
      </c>
      <c r="N48" s="10">
        <f t="shared" si="17"/>
        <v>6.4014329782994182</v>
      </c>
      <c r="O48" s="10">
        <f t="shared" si="18"/>
        <v>4.5282147122183307</v>
      </c>
      <c r="Q48" s="159">
        <f t="shared" si="15"/>
        <v>6.0348876629573965E-2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371988000000</v>
      </c>
      <c r="E49" s="118">
        <f>'COMP Durban'!E49</f>
        <v>58492939665.720406</v>
      </c>
      <c r="F49" s="119"/>
      <c r="G49" s="119"/>
      <c r="H49" s="10"/>
      <c r="I49" s="10"/>
      <c r="J49" s="10"/>
      <c r="K49" s="10"/>
      <c r="L49" s="119"/>
      <c r="M49" s="158">
        <f t="shared" si="16"/>
        <v>3612207866.7407303</v>
      </c>
      <c r="N49" s="10">
        <f t="shared" si="17"/>
        <v>5.1610798439084187</v>
      </c>
      <c r="O49" s="10">
        <f t="shared" si="18"/>
        <v>4.9689240961863144</v>
      </c>
      <c r="Q49" s="159">
        <f t="shared" si="15"/>
        <v>6.1754596150989022E-2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396194000000</v>
      </c>
      <c r="E50" s="118">
        <f>'COMP Durban'!E50</f>
        <v>62669887232.980606</v>
      </c>
      <c r="F50" s="119"/>
      <c r="G50" s="119"/>
      <c r="H50" s="10"/>
      <c r="I50" s="10"/>
      <c r="J50" s="10"/>
      <c r="K50" s="10"/>
      <c r="L50" s="119"/>
      <c r="M50" s="158">
        <f t="shared" si="16"/>
        <v>3795386529.9588866</v>
      </c>
      <c r="N50" s="10">
        <f t="shared" si="17"/>
        <v>5.0710997255935091</v>
      </c>
      <c r="O50" s="10">
        <f t="shared" si="18"/>
        <v>7.0863337439753122</v>
      </c>
      <c r="Q50" s="159">
        <f t="shared" si="15"/>
        <v>6.0561566288594333E-2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382107000000</v>
      </c>
      <c r="E51" s="118">
        <f>'COMP Durban'!E51</f>
        <v>60107471854.206993</v>
      </c>
      <c r="F51" s="119"/>
      <c r="G51" s="119"/>
      <c r="H51" s="10"/>
      <c r="I51" s="10"/>
      <c r="J51" s="10"/>
      <c r="K51" s="10"/>
      <c r="L51" s="119"/>
      <c r="M51" s="158">
        <f t="shared" si="16"/>
        <v>3589854292.9856782</v>
      </c>
      <c r="N51" s="10">
        <f t="shared" si="17"/>
        <v>-5.4153176587111629</v>
      </c>
      <c r="O51" s="10">
        <f t="shared" si="18"/>
        <v>11.200464503028304</v>
      </c>
      <c r="Q51" s="159">
        <f t="shared" si="15"/>
        <v>5.9723927529226471E-2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400449000000</v>
      </c>
      <c r="E52" s="118">
        <f>'COMP Durban'!E52</f>
        <v>63103557302.395348</v>
      </c>
      <c r="F52" s="119"/>
      <c r="G52" s="119"/>
      <c r="H52" s="10"/>
      <c r="I52" s="10"/>
      <c r="J52" s="10"/>
      <c r="K52" s="10"/>
      <c r="L52" s="119"/>
      <c r="M52" s="158">
        <f t="shared" si="16"/>
        <v>3890388579.4863009</v>
      </c>
      <c r="N52" s="10">
        <f t="shared" si="17"/>
        <v>8.3717683775590981</v>
      </c>
      <c r="O52" s="10">
        <f t="shared" si="18"/>
        <v>13.259668082261323</v>
      </c>
      <c r="Q52" s="159">
        <f t="shared" si="15"/>
        <v>6.1650860043331118E-2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408916000000</v>
      </c>
      <c r="E53" s="118">
        <f>'COMP Durban'!E53</f>
        <v>64440797319.156998</v>
      </c>
      <c r="F53" s="119"/>
      <c r="G53" s="119"/>
      <c r="H53" s="10"/>
      <c r="I53" s="10"/>
      <c r="J53" s="10"/>
      <c r="K53" s="10"/>
      <c r="L53" s="119"/>
      <c r="M53" s="158">
        <f t="shared" si="16"/>
        <v>4036961952.5947056</v>
      </c>
      <c r="N53" s="10">
        <f t="shared" si="17"/>
        <v>3.7675766858167843</v>
      </c>
      <c r="O53" s="10">
        <f t="shared" si="18"/>
        <v>11.758849477209846</v>
      </c>
      <c r="Q53" s="159">
        <f t="shared" si="15"/>
        <v>6.2646058406148786E-2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436979000000</v>
      </c>
      <c r="E54" s="118">
        <f>'COMP Durban'!E54</f>
        <v>69226794827.426758</v>
      </c>
      <c r="F54" s="119"/>
      <c r="G54" s="119"/>
      <c r="H54" s="10"/>
      <c r="I54" s="10"/>
      <c r="J54" s="10"/>
      <c r="K54" s="10"/>
      <c r="L54" s="119"/>
      <c r="M54" s="158">
        <f t="shared" si="16"/>
        <v>4221797055.6851773</v>
      </c>
      <c r="N54" s="10">
        <f t="shared" si="17"/>
        <v>4.5785693613404348</v>
      </c>
      <c r="O54" s="10">
        <f t="shared" si="18"/>
        <v>11.2349696759584</v>
      </c>
      <c r="Q54" s="159">
        <f t="shared" si="15"/>
        <v>6.0985014057195037E-2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414552000000</v>
      </c>
      <c r="E55" s="118">
        <f>'COMP Durban'!E55</f>
        <v>65662641318.358498</v>
      </c>
      <c r="F55" s="119"/>
      <c r="G55" s="119"/>
      <c r="H55" s="10"/>
      <c r="I55" s="10"/>
      <c r="J55" s="10"/>
      <c r="K55" s="10"/>
      <c r="L55" s="119"/>
      <c r="M55" s="158">
        <f t="shared" si="16"/>
        <v>3906432765.3849998</v>
      </c>
      <c r="N55" s="10">
        <f t="shared" si="17"/>
        <v>-7.4699064436434748</v>
      </c>
      <c r="O55" s="10">
        <f t="shared" si="18"/>
        <v>8.8186997733555241</v>
      </c>
      <c r="Q55" s="159">
        <f t="shared" si="15"/>
        <v>5.9492470710172413E-2</v>
      </c>
    </row>
    <row r="56" spans="1:17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434997000000</v>
      </c>
      <c r="E56" s="118">
        <f>'COMP Durban'!E56</f>
        <v>69037122171.864502</v>
      </c>
      <c r="F56" s="119"/>
      <c r="G56" s="119"/>
      <c r="H56" s="10"/>
      <c r="I56" s="10"/>
      <c r="J56" s="10"/>
      <c r="K56" s="10"/>
      <c r="L56" s="119"/>
      <c r="M56" s="158">
        <f t="shared" si="16"/>
        <v>4242304423.7971344</v>
      </c>
      <c r="N56" s="10">
        <f t="shared" si="17"/>
        <v>8.5979121767639768</v>
      </c>
      <c r="O56" s="10">
        <f t="shared" si="18"/>
        <v>9.0457762025741282</v>
      </c>
      <c r="Q56" s="159">
        <f t="shared" si="15"/>
        <v>6.1449612763929053E-2</v>
      </c>
    </row>
    <row r="57" spans="1:17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445910000000</v>
      </c>
      <c r="E57" s="118">
        <f>'COMP Durban'!E57</f>
        <v>70252513526.197739</v>
      </c>
      <c r="F57" s="119"/>
      <c r="G57" s="119"/>
      <c r="H57" s="10"/>
      <c r="I57" s="10"/>
      <c r="J57" s="10"/>
      <c r="K57" s="10"/>
      <c r="L57" s="119"/>
      <c r="M57" s="158">
        <f t="shared" si="16"/>
        <v>4394354253.3791389</v>
      </c>
      <c r="N57" s="10">
        <f t="shared" si="17"/>
        <v>3.5841329238204502</v>
      </c>
      <c r="O57" s="10">
        <f t="shared" si="18"/>
        <v>8.8530014644979271</v>
      </c>
      <c r="Q57" s="159">
        <f t="shared" si="15"/>
        <v>6.2550847404775747E-2</v>
      </c>
    </row>
    <row r="58" spans="1:17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477155000000</v>
      </c>
      <c r="E58" s="118">
        <f>'COMP Durban'!E58</f>
        <v>75622120932.524078</v>
      </c>
      <c r="F58" s="119"/>
      <c r="G58" s="119"/>
      <c r="H58" s="10"/>
      <c r="I58" s="10"/>
      <c r="J58" s="10"/>
      <c r="K58" s="10"/>
      <c r="L58" s="119"/>
      <c r="M58" s="158">
        <f t="shared" ref="M58" si="19">E58*Q58</f>
        <v>4603690576.3245354</v>
      </c>
      <c r="N58" s="10">
        <f t="shared" ref="N58" si="20">(M58-M57)/M57*100</f>
        <v>4.7637561943127933</v>
      </c>
      <c r="O58" s="10">
        <f t="shared" ref="O58" si="21">(M58-M54)/M54*100</f>
        <v>9.0457574251488637</v>
      </c>
      <c r="Q58" s="159">
        <f t="shared" si="15"/>
        <v>6.0877564918237419E-2</v>
      </c>
    </row>
    <row r="59" spans="1:17">
      <c r="A59" t="str">
        <f>'COMP Durban'!A59</f>
        <v>2015q1</v>
      </c>
      <c r="B59" s="7">
        <v>39679.286244765506</v>
      </c>
      <c r="C59" s="7">
        <v>242968.67667019999</v>
      </c>
      <c r="D59" s="118">
        <f>'COMP Durban'!D59</f>
        <v>446302000000</v>
      </c>
      <c r="E59" s="118">
        <f>'COMP Durban'!E59</f>
        <v>70580221663.70108</v>
      </c>
      <c r="F59" s="119"/>
      <c r="G59" s="119"/>
      <c r="H59" s="10"/>
      <c r="I59" s="10"/>
      <c r="J59" s="10"/>
      <c r="K59" s="10"/>
      <c r="L59" s="119"/>
      <c r="M59" s="158">
        <f t="shared" ref="M59:M66" si="22">E59*Q59</f>
        <v>4189387549.5565152</v>
      </c>
      <c r="N59" s="10">
        <f t="shared" ref="N59:N66" si="23">(M59-M58)/M58*100</f>
        <v>-8.9993673531983696</v>
      </c>
      <c r="O59" s="10">
        <f t="shared" ref="O59:O66" si="24">(M59-M55)/M55*100</f>
        <v>7.2433035755481328</v>
      </c>
      <c r="Q59" s="159">
        <f t="shared" si="15"/>
        <v>5.9356395471779712E-2</v>
      </c>
    </row>
    <row r="60" spans="1:17">
      <c r="A60" t="str">
        <f>'COMP Durban'!A60</f>
        <v>2015q2</v>
      </c>
      <c r="B60" s="7">
        <v>39679.286244765506</v>
      </c>
      <c r="C60" s="7">
        <v>242968.67667019999</v>
      </c>
      <c r="D60" s="118">
        <f>'COMP Durban'!D60</f>
        <v>467094000000</v>
      </c>
      <c r="E60" s="118">
        <f>'COMP Durban'!E60</f>
        <v>74135009240.036896</v>
      </c>
      <c r="F60" s="119"/>
      <c r="G60" s="119"/>
      <c r="H60" s="10"/>
      <c r="I60" s="10"/>
      <c r="J60" s="10"/>
      <c r="K60" s="10"/>
      <c r="L60" s="119"/>
      <c r="M60" s="158">
        <f t="shared" si="22"/>
        <v>4533339738.5261517</v>
      </c>
      <c r="N60" s="10">
        <f t="shared" si="23"/>
        <v>8.2100828558113914</v>
      </c>
      <c r="O60" s="10">
        <f t="shared" si="24"/>
        <v>6.8603118884269509</v>
      </c>
      <c r="Q60" s="159">
        <f t="shared" si="15"/>
        <v>6.1149783145611376E-2</v>
      </c>
    </row>
    <row r="61" spans="1:17">
      <c r="A61" t="str">
        <f>'COMP Durban'!A61</f>
        <v>2015q3</v>
      </c>
      <c r="B61" s="7">
        <v>39679.286244765506</v>
      </c>
      <c r="C61" s="7">
        <v>242968.67667019999</v>
      </c>
      <c r="D61" s="118">
        <f>'COMP Durban'!D61</f>
        <v>478508000000</v>
      </c>
      <c r="E61" s="118">
        <f>'COMP Durban'!E61</f>
        <v>75473194550.253677</v>
      </c>
      <c r="F61" s="119"/>
      <c r="G61" s="119"/>
      <c r="H61" s="10"/>
      <c r="I61" s="10"/>
      <c r="J61" s="10"/>
      <c r="K61" s="10"/>
      <c r="L61" s="119"/>
      <c r="M61" s="158">
        <f t="shared" si="22"/>
        <v>4703275693.0112114</v>
      </c>
      <c r="N61" s="10">
        <f t="shared" si="23"/>
        <v>3.7485819348785041</v>
      </c>
      <c r="O61" s="10">
        <f t="shared" si="24"/>
        <v>7.0299621245720063</v>
      </c>
      <c r="Q61" s="159">
        <f t="shared" si="15"/>
        <v>6.2317167320637856E-2</v>
      </c>
    </row>
    <row r="62" spans="1:17">
      <c r="A62" t="str">
        <f>'COMP Durban'!A62</f>
        <v>2015q4</v>
      </c>
      <c r="B62" s="7">
        <v>39679.286244765506</v>
      </c>
      <c r="C62" s="7">
        <v>242968.67667019999</v>
      </c>
      <c r="D62" s="118">
        <f>'COMP Durban'!D62</f>
        <v>511530000000</v>
      </c>
      <c r="E62" s="118">
        <f>'COMP Durban'!E62</f>
        <v>81158422949.96077</v>
      </c>
      <c r="F62" s="119"/>
      <c r="G62" s="119"/>
      <c r="H62" s="10"/>
      <c r="I62" s="10"/>
      <c r="J62" s="10"/>
      <c r="K62" s="10"/>
      <c r="L62" s="119"/>
      <c r="M62" s="158">
        <f t="shared" si="22"/>
        <v>4935085312.5409899</v>
      </c>
      <c r="N62" s="10">
        <f t="shared" si="23"/>
        <v>4.9286844884350245</v>
      </c>
      <c r="O62" s="10">
        <f t="shared" si="24"/>
        <v>7.198458078844892</v>
      </c>
      <c r="Q62" s="159">
        <f t="shared" si="15"/>
        <v>6.0808048421342263E-2</v>
      </c>
    </row>
    <row r="63" spans="1:17">
      <c r="A63" t="str">
        <f>'COMP Durban'!A63</f>
        <v>2016q1</v>
      </c>
      <c r="B63" s="7">
        <v>39679.286244765506</v>
      </c>
      <c r="C63" s="7">
        <v>242968.67667019999</v>
      </c>
      <c r="D63" s="118">
        <f>'COMP Durban'!D63</f>
        <v>483047000000</v>
      </c>
      <c r="E63" s="118">
        <f>'COMP Durban'!E63</f>
        <v>76442524833.267761</v>
      </c>
      <c r="F63" s="119"/>
      <c r="G63" s="119"/>
      <c r="H63" s="10"/>
      <c r="I63" s="10"/>
      <c r="J63" s="10"/>
      <c r="K63" s="10"/>
      <c r="L63" s="119"/>
      <c r="M63" s="158">
        <f t="shared" si="22"/>
        <v>4550185072.6042566</v>
      </c>
      <c r="N63" s="10">
        <f t="shared" si="23"/>
        <v>-7.7992621314697157</v>
      </c>
      <c r="O63" s="10">
        <f t="shared" si="24"/>
        <v>8.6121782427585423</v>
      </c>
      <c r="Q63" s="159">
        <f t="shared" si="15"/>
        <v>5.9524264570392865E-2</v>
      </c>
    </row>
    <row r="64" spans="1:17">
      <c r="A64" t="str">
        <f>'COMP Durban'!A64</f>
        <v>2016q2</v>
      </c>
      <c r="B64" s="7">
        <v>39679.286244765506</v>
      </c>
      <c r="C64" s="7">
        <v>242968.67667019999</v>
      </c>
      <c r="D64" s="118">
        <f>'COMP Durban'!D64</f>
        <v>503638000000</v>
      </c>
      <c r="E64" s="118">
        <f>'COMP Durban'!E64</f>
        <v>80014656104.442078</v>
      </c>
      <c r="F64" s="119"/>
      <c r="G64" s="119"/>
      <c r="H64" s="10"/>
      <c r="I64" s="10"/>
      <c r="J64" s="10"/>
      <c r="K64" s="10"/>
      <c r="L64" s="119"/>
      <c r="M64" s="158">
        <f t="shared" si="22"/>
        <v>4914240289.0748158</v>
      </c>
      <c r="N64" s="10">
        <f t="shared" si="23"/>
        <v>8.0008881102982361</v>
      </c>
      <c r="O64" s="10">
        <f t="shared" si="24"/>
        <v>8.4022061552461516</v>
      </c>
      <c r="Q64" s="159">
        <f t="shared" si="15"/>
        <v>6.1416751984290509E-2</v>
      </c>
    </row>
    <row r="65" spans="1:17">
      <c r="A65" t="str">
        <f>'COMP Durban'!A65</f>
        <v>2016q3</v>
      </c>
      <c r="B65" s="7">
        <v>39679.286244765506</v>
      </c>
      <c r="C65" s="7">
        <v>242968.67667019999</v>
      </c>
      <c r="D65" s="118">
        <f>'COMP Durban'!D65</f>
        <v>517279000000</v>
      </c>
      <c r="E65" s="118">
        <f>'COMP Durban'!E65</f>
        <v>81736965112.958542</v>
      </c>
      <c r="F65" s="119"/>
      <c r="G65" s="119"/>
      <c r="H65" s="10"/>
      <c r="I65" s="10"/>
      <c r="J65" s="10"/>
      <c r="K65" s="10"/>
      <c r="L65" s="119"/>
      <c r="M65" s="158">
        <f t="shared" si="22"/>
        <v>5108943751.247757</v>
      </c>
      <c r="N65" s="10">
        <f t="shared" si="23"/>
        <v>3.9620256788378825</v>
      </c>
      <c r="O65" s="10">
        <f t="shared" si="24"/>
        <v>8.6252238804402701</v>
      </c>
      <c r="Q65" s="159">
        <f t="shared" si="15"/>
        <v>6.250469104385413E-2</v>
      </c>
    </row>
    <row r="66" spans="1:17">
      <c r="A66" t="str">
        <f>'COMP Durban'!A66</f>
        <v>2016q4</v>
      </c>
      <c r="B66" s="7">
        <v>39679.286244765506</v>
      </c>
      <c r="C66" s="7">
        <v>242968.67667019999</v>
      </c>
      <c r="D66" s="118">
        <f>'COMP Durban'!D66</f>
        <v>547364000000</v>
      </c>
      <c r="E66" s="118">
        <f>'COMP Durban'!E66</f>
        <v>86904450978.359741</v>
      </c>
      <c r="F66" s="119"/>
      <c r="G66" s="119"/>
      <c r="H66" s="10"/>
      <c r="I66" s="10"/>
      <c r="J66" s="10"/>
      <c r="K66" s="10"/>
      <c r="L66" s="119"/>
      <c r="M66" s="158">
        <f t="shared" si="22"/>
        <v>5291630194.5964088</v>
      </c>
      <c r="N66" s="10">
        <f t="shared" si="23"/>
        <v>3.5758162987023376</v>
      </c>
      <c r="O66" s="10">
        <f t="shared" si="24"/>
        <v>7.224695410013898</v>
      </c>
      <c r="Q66" s="159">
        <f t="shared" si="15"/>
        <v>6.089020913225824E-2</v>
      </c>
    </row>
    <row r="67" spans="1:17">
      <c r="M67" s="10"/>
      <c r="Q67" s="159">
        <f>(Q48+Q52+Q56)/3</f>
        <v>6.1149783145611376E-2</v>
      </c>
    </row>
    <row r="68" spans="1:17">
      <c r="M68" s="10"/>
    </row>
    <row r="69" spans="1:17">
      <c r="M69" s="10"/>
    </row>
    <row r="70" spans="1:17">
      <c r="M70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7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5.5" bestFit="1" customWidth="1"/>
    <col min="21" max="21" width="8" customWidth="1"/>
  </cols>
  <sheetData>
    <row r="1" spans="1:20" ht="28.5" customHeight="1" thickBot="1">
      <c r="D1" s="228" t="s">
        <v>184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20" ht="39" thickBot="1">
      <c r="C2" s="117" t="s">
        <v>60</v>
      </c>
      <c r="D2" s="125" t="s">
        <v>182</v>
      </c>
      <c r="E2" s="123" t="s">
        <v>183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185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614988034.45589423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641742929.61259353</v>
      </c>
      <c r="N8" s="10">
        <f>(M8-M7)/M7*100</f>
        <v>4.350474099934396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660343318.61978185</v>
      </c>
      <c r="N9" s="10">
        <f t="shared" ref="N9:N48" si="4">(M9-M8)/M8*100</f>
        <v>2.8984174423888049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692072900.71756053</v>
      </c>
      <c r="N10" s="10">
        <f t="shared" si="4"/>
        <v>4.8050129687233509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680982168.12115276</v>
      </c>
      <c r="N11" s="10">
        <f t="shared" si="4"/>
        <v>-1.602538198636096</v>
      </c>
      <c r="O11" s="10">
        <f>(M11-M7)/M7*100</f>
        <v>10.730962224923012</v>
      </c>
      <c r="R11" s="231" t="s">
        <v>162</v>
      </c>
      <c r="S11" s="232"/>
      <c r="T11" s="233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707004072.46602488</v>
      </c>
      <c r="N12" s="10">
        <f t="shared" si="4"/>
        <v>3.8212313865232646</v>
      </c>
      <c r="O12" s="10">
        <f t="shared" ref="O12:O48" si="5">(M12-M8)/M8*100</f>
        <v>10.169359075421072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721562881.52991128</v>
      </c>
      <c r="N13" s="10">
        <f t="shared" si="4"/>
        <v>2.0592256297909839</v>
      </c>
      <c r="O13" s="10">
        <f t="shared" si="5"/>
        <v>9.270868832002062</v>
      </c>
      <c r="R13" s="7">
        <f>R12+1</f>
        <v>2002</v>
      </c>
      <c r="S13" s="154">
        <f>SUM(M7:M10)</f>
        <v>2609147183.4058304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768050030.81530368</v>
      </c>
      <c r="N14" s="10">
        <f t="shared" si="4"/>
        <v>6.4425638395959188</v>
      </c>
      <c r="O14" s="10">
        <f t="shared" si="5"/>
        <v>10.978197530775724</v>
      </c>
      <c r="R14" s="7">
        <f t="shared" ref="R14:R24" si="6">R13+1</f>
        <v>2003</v>
      </c>
      <c r="S14" s="154">
        <f>SUM(M11:M14)</f>
        <v>2877599152.9323926</v>
      </c>
      <c r="T14" s="10">
        <f>(S14-S13)/S13*100</f>
        <v>10.288877961117567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745152797.84414625</v>
      </c>
      <c r="N15" s="10">
        <f t="shared" si="4"/>
        <v>-2.9812163338957833</v>
      </c>
      <c r="O15" s="10">
        <f t="shared" si="5"/>
        <v>9.423246705569678</v>
      </c>
      <c r="R15" s="7">
        <f t="shared" si="6"/>
        <v>2004</v>
      </c>
      <c r="S15" s="154">
        <f>SUM(M15:M18)</f>
        <v>3152941019.6635799</v>
      </c>
      <c r="T15" s="10">
        <f t="shared" ref="T15:T21" si="7">(S15-S14)/S14*100</f>
        <v>9.5684580130141672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767617467.62874699</v>
      </c>
      <c r="N16" s="10">
        <f t="shared" si="4"/>
        <v>3.014773594032639</v>
      </c>
      <c r="O16" s="10">
        <f t="shared" si="5"/>
        <v>8.5732738357932003</v>
      </c>
      <c r="R16" s="7">
        <f t="shared" si="6"/>
        <v>2005</v>
      </c>
      <c r="S16" s="154">
        <f>SUM(M19:M22)</f>
        <v>3465561899.8011665</v>
      </c>
      <c r="T16" s="10">
        <f t="shared" si="7"/>
        <v>9.9152149750946936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784437936.64187968</v>
      </c>
      <c r="N17" s="10">
        <f t="shared" si="4"/>
        <v>2.1912566769869022</v>
      </c>
      <c r="O17" s="10">
        <f t="shared" si="5"/>
        <v>8.7137319173979719</v>
      </c>
      <c r="R17" s="7">
        <f t="shared" si="6"/>
        <v>2006</v>
      </c>
      <c r="S17" s="154">
        <f>SUM(M23:M26)</f>
        <v>3834218675.1561689</v>
      </c>
      <c r="T17" s="10">
        <f t="shared" si="7"/>
        <v>10.637720116214162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855732817.54880726</v>
      </c>
      <c r="N18" s="10">
        <f t="shared" si="4"/>
        <v>9.0886579519771384</v>
      </c>
      <c r="O18" s="10">
        <f t="shared" si="5"/>
        <v>11.416285816748967</v>
      </c>
      <c r="R18" s="7">
        <f t="shared" si="6"/>
        <v>2007</v>
      </c>
      <c r="S18" s="154">
        <f>SUM(M27:M30)</f>
        <v>4372849872.1935549</v>
      </c>
      <c r="T18" s="10">
        <f t="shared" si="7"/>
        <v>14.048004109088726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2.9382038843446086E-2</v>
      </c>
      <c r="M19" s="118">
        <f t="shared" si="3"/>
        <v>807090245.68573725</v>
      </c>
      <c r="N19" s="10">
        <f t="shared" si="4"/>
        <v>-5.6843176825219341</v>
      </c>
      <c r="O19" s="10">
        <f t="shared" si="5"/>
        <v>8.3120466058487033</v>
      </c>
      <c r="R19" s="7">
        <f t="shared" si="6"/>
        <v>2008</v>
      </c>
      <c r="S19" s="154">
        <f>SUM(M31:M34)</f>
        <v>4816893104.6382523</v>
      </c>
      <c r="T19" s="10">
        <f t="shared" si="7"/>
        <v>10.154550131444411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2.8210020725452416E-2</v>
      </c>
      <c r="M20" s="118">
        <f t="shared" si="3"/>
        <v>843666314.93383574</v>
      </c>
      <c r="N20" s="10">
        <f t="shared" si="4"/>
        <v>4.5318437985856157</v>
      </c>
      <c r="O20" s="10">
        <f t="shared" si="5"/>
        <v>9.9071282913886574</v>
      </c>
      <c r="R20" s="7">
        <f t="shared" si="6"/>
        <v>2009</v>
      </c>
      <c r="S20" s="154">
        <f>SUM(M35:M38)</f>
        <v>5562459492.3108864</v>
      </c>
      <c r="T20" s="10">
        <f t="shared" si="7"/>
        <v>15.478159292235864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2.8348993266296838E-2</v>
      </c>
      <c r="M21" s="118">
        <f t="shared" si="3"/>
        <v>875194500.09371376</v>
      </c>
      <c r="N21" s="10">
        <f t="shared" si="4"/>
        <v>3.7370444453919682</v>
      </c>
      <c r="O21" s="10">
        <f t="shared" si="5"/>
        <v>11.569629566917195</v>
      </c>
      <c r="R21" s="7">
        <f t="shared" si="6"/>
        <v>2010</v>
      </c>
      <c r="S21" s="154">
        <f>SUM(M39:M42)</f>
        <v>6016914149.2830887</v>
      </c>
      <c r="T21" s="10">
        <f t="shared" si="7"/>
        <v>8.1700308577600484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3.253326908844658E-2</v>
      </c>
      <c r="M22" s="118">
        <f t="shared" si="3"/>
        <v>939610839.08787942</v>
      </c>
      <c r="N22" s="10">
        <f t="shared" si="4"/>
        <v>7.3602312385724664</v>
      </c>
      <c r="O22" s="10">
        <f t="shared" si="5"/>
        <v>9.8018937475525902</v>
      </c>
      <c r="R22" s="7">
        <f t="shared" si="6"/>
        <v>2011</v>
      </c>
      <c r="S22" s="154">
        <f>SUM(M43:M46)</f>
        <v>6604156856.2561693</v>
      </c>
      <c r="T22" s="10">
        <f t="shared" ref="T22:T27" si="9">(S22-S21)/S21*100</f>
        <v>9.759865146871844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3.2067124197063888E-2</v>
      </c>
      <c r="M23" s="118">
        <f t="shared" si="3"/>
        <v>891985424.05426347</v>
      </c>
      <c r="N23" s="10">
        <f t="shared" si="4"/>
        <v>-5.0686319327529237</v>
      </c>
      <c r="O23" s="10">
        <f t="shared" si="5"/>
        <v>10.51867233216228</v>
      </c>
      <c r="R23" s="7">
        <f t="shared" si="6"/>
        <v>2012</v>
      </c>
      <c r="S23" s="154">
        <f>SUM(M47:M50)</f>
        <v>7207082356.9702253</v>
      </c>
      <c r="T23" s="10">
        <f t="shared" si="9"/>
        <v>9.1294848659280401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3.1738317428494041E-2</v>
      </c>
      <c r="M24" s="118">
        <f t="shared" si="3"/>
        <v>931098032.63874769</v>
      </c>
      <c r="N24" s="10">
        <f t="shared" si="4"/>
        <v>4.384893242617026</v>
      </c>
      <c r="O24" s="10">
        <f t="shared" si="5"/>
        <v>10.363305510398238</v>
      </c>
      <c r="Q24" s="169"/>
      <c r="R24" s="7">
        <f t="shared" si="6"/>
        <v>2013</v>
      </c>
      <c r="S24" s="154">
        <f>SUM(M51:M54)</f>
        <v>7892176906.0509472</v>
      </c>
      <c r="T24" s="10">
        <f t="shared" si="9"/>
        <v>9.5058515380796589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f>L37/G37</f>
        <v>3.1482284788941731E-2</v>
      </c>
      <c r="M25" s="118">
        <f t="shared" si="3"/>
        <v>964264599.58700323</v>
      </c>
      <c r="N25" s="10">
        <f t="shared" si="4"/>
        <v>3.5620918298217132</v>
      </c>
      <c r="O25" s="10">
        <f t="shared" si="5"/>
        <v>10.177177699785824</v>
      </c>
      <c r="Q25" s="169"/>
      <c r="R25" s="7">
        <v>2014</v>
      </c>
      <c r="S25" s="154">
        <f>SUM(M55:M58)</f>
        <v>8631389036.6031971</v>
      </c>
      <c r="T25" s="10">
        <f t="shared" si="9"/>
        <v>9.3663907861149767</v>
      </c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3.0537435476877366E-2</v>
      </c>
      <c r="M26" s="118">
        <f t="shared" si="3"/>
        <v>1046870618.8761547</v>
      </c>
      <c r="N26" s="10">
        <f t="shared" si="4"/>
        <v>8.5667377320013376</v>
      </c>
      <c r="O26" s="10">
        <f t="shared" si="5"/>
        <v>11.415340833274861</v>
      </c>
      <c r="Q26" s="159">
        <f>M26/E26</f>
        <v>3.0537435476877366E-2</v>
      </c>
      <c r="R26" s="7">
        <v>2015</v>
      </c>
      <c r="S26" s="154">
        <f>SUM(M59:M62)</f>
        <v>9284148572.7024174</v>
      </c>
      <c r="T26" s="10">
        <f t="shared" si="9"/>
        <v>7.5626244319547871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1006499946.7220591</v>
      </c>
      <c r="N27" s="10">
        <f t="shared" si="4"/>
        <v>-3.8563191502532179</v>
      </c>
      <c r="O27" s="10">
        <f t="shared" si="5"/>
        <v>12.838160756854389</v>
      </c>
      <c r="Q27" s="159">
        <f t="shared" ref="Q27:Q38" si="10">M27/E27</f>
        <v>3.0537435476877366E-2</v>
      </c>
      <c r="R27" s="7">
        <v>2016</v>
      </c>
      <c r="S27" s="154">
        <f>SUM(M63:M66)</f>
        <v>10001071260.261978</v>
      </c>
      <c r="T27" s="10">
        <f t="shared" si="9"/>
        <v>7.7220079143011811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1059190946.1339071</v>
      </c>
      <c r="N28" s="10">
        <f t="shared" si="4"/>
        <v>5.2350722504706058</v>
      </c>
      <c r="O28" s="10">
        <f t="shared" si="5"/>
        <v>13.757188717512578</v>
      </c>
      <c r="Q28" s="159">
        <f>M28/E28</f>
        <v>3.0537435476877366E-2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1104674677.4188585</v>
      </c>
      <c r="N29" s="10">
        <f t="shared" si="4"/>
        <v>4.2941956264797243</v>
      </c>
      <c r="O29" s="10">
        <f t="shared" si="5"/>
        <v>14.561363954664857</v>
      </c>
      <c r="Q29" s="159">
        <f t="shared" si="10"/>
        <v>3.0537435476877366E-2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1202484301.91873</v>
      </c>
      <c r="N30" s="10">
        <f t="shared" si="4"/>
        <v>8.8541564769466596</v>
      </c>
      <c r="O30" s="10">
        <f t="shared" si="5"/>
        <v>14.864652826882377</v>
      </c>
      <c r="Q30" s="159">
        <f t="shared" si="10"/>
        <v>3.0537435476877366E-2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26551214</v>
      </c>
      <c r="M31" s="118">
        <f t="shared" ref="M31:M38" si="11">L31*K31</f>
        <v>1100901317.7361095</v>
      </c>
      <c r="N31" s="10">
        <f t="shared" si="4"/>
        <v>-8.4477596938713315</v>
      </c>
      <c r="O31" s="10">
        <f t="shared" si="5"/>
        <v>9.3791729767591256</v>
      </c>
      <c r="Q31" s="159">
        <f t="shared" si="10"/>
        <v>2.9382038843446086E-2</v>
      </c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25118675</v>
      </c>
      <c r="M32" s="118">
        <f t="shared" si="11"/>
        <v>1110920381.4077811</v>
      </c>
      <c r="N32" s="10">
        <f t="shared" si="4"/>
        <v>0.9100782704370638</v>
      </c>
      <c r="O32" s="10">
        <f t="shared" si="5"/>
        <v>4.8838630525202964</v>
      </c>
      <c r="Q32" s="159">
        <f t="shared" si="10"/>
        <v>2.8210020725452416E-2</v>
      </c>
    </row>
    <row r="33" spans="1:17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24647063</v>
      </c>
      <c r="M33" s="118">
        <f t="shared" si="11"/>
        <v>1170817822.3410575</v>
      </c>
      <c r="N33" s="10">
        <f t="shared" si="4"/>
        <v>5.3916952047790447</v>
      </c>
      <c r="O33" s="10">
        <f t="shared" si="5"/>
        <v>5.9875677676206545</v>
      </c>
      <c r="Q33" s="159">
        <f t="shared" si="10"/>
        <v>2.8348993266296838E-2</v>
      </c>
    </row>
    <row r="34" spans="1:17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29260160</v>
      </c>
      <c r="M34" s="118">
        <f t="shared" si="11"/>
        <v>1434253583.1533039</v>
      </c>
      <c r="N34" s="10">
        <f t="shared" si="4"/>
        <v>22.500149535262871</v>
      </c>
      <c r="O34" s="10">
        <f t="shared" si="5"/>
        <v>19.274204317241722</v>
      </c>
      <c r="Q34" s="159">
        <f t="shared" si="10"/>
        <v>3.253326908844658E-2</v>
      </c>
    </row>
    <row r="35" spans="1:17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27025671</v>
      </c>
      <c r="M35" s="118">
        <f t="shared" si="11"/>
        <v>1312104042.498713</v>
      </c>
      <c r="N35" s="10">
        <f t="shared" si="4"/>
        <v>-8.5165930271574979</v>
      </c>
      <c r="O35" s="10">
        <f t="shared" si="5"/>
        <v>19.184528291502115</v>
      </c>
      <c r="Q35" s="159">
        <f t="shared" si="10"/>
        <v>3.2067124197063888E-2</v>
      </c>
    </row>
    <row r="36" spans="1:17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26386645</v>
      </c>
      <c r="M36" s="118">
        <f t="shared" si="11"/>
        <v>1335577097.8182085</v>
      </c>
      <c r="N36" s="10">
        <f t="shared" si="4"/>
        <v>1.7889629601928814</v>
      </c>
      <c r="O36" s="10">
        <f t="shared" si="5"/>
        <v>20.222575818236201</v>
      </c>
      <c r="Q36" s="159">
        <f t="shared" si="10"/>
        <v>3.1738317428494041E-2</v>
      </c>
    </row>
    <row r="37" spans="1:17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26300094</v>
      </c>
      <c r="M37" s="118">
        <f t="shared" si="11"/>
        <v>1409870541.3044004</v>
      </c>
      <c r="N37" s="10">
        <f t="shared" si="4"/>
        <v>5.5626473086096899</v>
      </c>
      <c r="O37" s="10">
        <f t="shared" si="5"/>
        <v>20.41758456369886</v>
      </c>
      <c r="Q37" s="159">
        <f t="shared" si="10"/>
        <v>3.1482284788941738E-2</v>
      </c>
    </row>
    <row r="38" spans="1:17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28082178</v>
      </c>
      <c r="M38" s="118">
        <f t="shared" si="11"/>
        <v>1504907810.6895649</v>
      </c>
      <c r="N38" s="10">
        <f t="shared" si="4"/>
        <v>6.7408507803302857</v>
      </c>
      <c r="O38" s="10">
        <f t="shared" si="5"/>
        <v>4.926201918974674</v>
      </c>
      <c r="Q38" s="159">
        <f t="shared" si="10"/>
        <v>3.1141416905416105E-2</v>
      </c>
    </row>
    <row r="39" spans="1:17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290461000000</v>
      </c>
      <c r="E39" s="118">
        <f>'COMP Durban'!E39</f>
        <v>46118990666.224556</v>
      </c>
      <c r="F39" s="119"/>
      <c r="G39" s="119"/>
      <c r="H39" s="10"/>
      <c r="I39" s="10"/>
      <c r="J39" s="10"/>
      <c r="K39" s="10"/>
      <c r="L39" s="119"/>
      <c r="M39" s="158">
        <f t="shared" ref="M39:M45" si="12">E39*Q39</f>
        <v>1414109692.8137107</v>
      </c>
      <c r="N39" s="10">
        <f t="shared" si="4"/>
        <v>-6.0334671154540409</v>
      </c>
      <c r="O39" s="10">
        <f t="shared" si="5"/>
        <v>7.7742044084204336</v>
      </c>
      <c r="Q39" s="159">
        <f>(Q27+Q31+Q35)/3</f>
        <v>3.0662199505795778E-2</v>
      </c>
    </row>
    <row r="40" spans="1:17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298461000000</v>
      </c>
      <c r="E40" s="118">
        <f>'COMP Durban'!E40</f>
        <v>47519552932.440933</v>
      </c>
      <c r="F40" s="119"/>
      <c r="G40" s="119"/>
      <c r="H40" s="10"/>
      <c r="I40" s="10"/>
      <c r="J40" s="10"/>
      <c r="K40" s="10"/>
      <c r="L40" s="119"/>
      <c r="M40" s="158">
        <f t="shared" si="12"/>
        <v>1433281169.8942671</v>
      </c>
      <c r="N40" s="10">
        <f t="shared" si="4"/>
        <v>1.3557277188596406</v>
      </c>
      <c r="O40" s="10">
        <f t="shared" si="5"/>
        <v>7.3154947202724179</v>
      </c>
      <c r="Q40" s="159">
        <f t="shared" ref="Q40:Q66" si="13">(Q28+Q32+Q36)/3</f>
        <v>3.0161924543607943E-2</v>
      </c>
    </row>
    <row r="41" spans="1:17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312253000000</v>
      </c>
      <c r="E41" s="118">
        <f>'COMP Durban'!E41</f>
        <v>49528918457.58786</v>
      </c>
      <c r="F41" s="119"/>
      <c r="G41" s="119"/>
      <c r="H41" s="10"/>
      <c r="I41" s="10"/>
      <c r="J41" s="10"/>
      <c r="K41" s="10"/>
      <c r="L41" s="119"/>
      <c r="M41" s="158">
        <f t="shared" si="12"/>
        <v>1491954881.2164292</v>
      </c>
      <c r="N41" s="10">
        <f t="shared" si="4"/>
        <v>4.0936637245077669</v>
      </c>
      <c r="O41" s="10">
        <f t="shared" si="5"/>
        <v>5.8221189468988435</v>
      </c>
      <c r="Q41" s="159">
        <f t="shared" si="13"/>
        <v>3.0122904510705317E-2</v>
      </c>
    </row>
    <row r="42" spans="1:17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333531000000</v>
      </c>
      <c r="E42" s="118">
        <f>'COMP Durban'!E42</f>
        <v>53418871558.253563</v>
      </c>
      <c r="F42" s="119"/>
      <c r="G42" s="119"/>
      <c r="H42" s="10"/>
      <c r="I42" s="10"/>
      <c r="J42" s="10"/>
      <c r="K42" s="10"/>
      <c r="L42" s="119"/>
      <c r="M42" s="158">
        <f t="shared" si="12"/>
        <v>1677568405.3586819</v>
      </c>
      <c r="N42" s="10">
        <f t="shared" si="4"/>
        <v>12.440960948558793</v>
      </c>
      <c r="O42" s="10">
        <f t="shared" si="5"/>
        <v>11.473167555027974</v>
      </c>
      <c r="Q42" s="159">
        <f t="shared" si="13"/>
        <v>3.1404040490246685E-2</v>
      </c>
    </row>
    <row r="43" spans="1:17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318826000000</v>
      </c>
      <c r="E43" s="118">
        <f>'COMP Durban'!E43</f>
        <v>50512141853.95047</v>
      </c>
      <c r="F43" s="119"/>
      <c r="G43" s="119"/>
      <c r="H43" s="10"/>
      <c r="I43" s="10"/>
      <c r="J43" s="10"/>
      <c r="K43" s="10"/>
      <c r="L43" s="119"/>
      <c r="M43" s="158">
        <f t="shared" si="12"/>
        <v>1550914070.4332187</v>
      </c>
      <c r="N43" s="10">
        <f t="shared" si="4"/>
        <v>-7.54987603014514</v>
      </c>
      <c r="O43" s="10">
        <f t="shared" si="5"/>
        <v>9.6742408537843261</v>
      </c>
      <c r="Q43" s="159">
        <f t="shared" si="13"/>
        <v>3.070378751543525E-2</v>
      </c>
    </row>
    <row r="44" spans="1:17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332290000000</v>
      </c>
      <c r="E44" s="118">
        <f>'COMP Durban'!E44</f>
        <v>52705260476.157326</v>
      </c>
      <c r="F44" s="119"/>
      <c r="G44" s="119"/>
      <c r="H44" s="10"/>
      <c r="I44" s="10"/>
      <c r="J44" s="10"/>
      <c r="K44" s="10"/>
      <c r="L44" s="119"/>
      <c r="M44" s="158">
        <f t="shared" si="12"/>
        <v>1583094955.6831892</v>
      </c>
      <c r="N44" s="10">
        <f t="shared" si="4"/>
        <v>2.0749624923437127</v>
      </c>
      <c r="O44" s="10">
        <f t="shared" si="5"/>
        <v>10.452504988952992</v>
      </c>
      <c r="Q44" s="159">
        <f t="shared" si="13"/>
        <v>3.0036754232518132E-2</v>
      </c>
    </row>
    <row r="45" spans="1:17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343765000000</v>
      </c>
      <c r="E45" s="118">
        <f>'COMP Durban'!E45</f>
        <v>54404960256.574226</v>
      </c>
      <c r="F45" s="119"/>
      <c r="G45" s="119"/>
      <c r="H45" s="10"/>
      <c r="I45" s="10"/>
      <c r="J45" s="10"/>
      <c r="K45" s="10"/>
      <c r="L45" s="119"/>
      <c r="M45" s="158">
        <f t="shared" si="12"/>
        <v>1631317909.1375999</v>
      </c>
      <c r="N45" s="10">
        <f t="shared" si="4"/>
        <v>3.0461188244769586</v>
      </c>
      <c r="O45" s="10">
        <f t="shared" si="5"/>
        <v>9.3409679927816889</v>
      </c>
      <c r="Q45" s="159">
        <f t="shared" si="13"/>
        <v>2.9984727521981298E-2</v>
      </c>
    </row>
    <row r="46" spans="1:17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364499000000</v>
      </c>
      <c r="E46" s="118">
        <f>'COMP Durban'!E46</f>
        <v>58020231938.302872</v>
      </c>
      <c r="F46" s="119"/>
      <c r="G46" s="119"/>
      <c r="H46" s="10"/>
      <c r="I46" s="10"/>
      <c r="J46" s="10"/>
      <c r="K46" s="10"/>
      <c r="L46" s="119"/>
      <c r="M46" s="158">
        <f t="shared" ref="M46:M57" si="14">E46*Q46</f>
        <v>1838829921.002162</v>
      </c>
      <c r="N46" s="10">
        <f t="shared" si="4"/>
        <v>12.7205133163936</v>
      </c>
      <c r="O46" s="10">
        <f t="shared" si="5"/>
        <v>9.6128131126194312</v>
      </c>
      <c r="Q46" s="159">
        <f t="shared" si="13"/>
        <v>3.1692908828036458E-2</v>
      </c>
    </row>
    <row r="47" spans="1:17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349564000000</v>
      </c>
      <c r="E47" s="118">
        <f>'COMP Durban'!E47</f>
        <v>54853352740.983093</v>
      </c>
      <c r="F47" s="119"/>
      <c r="G47" s="119"/>
      <c r="H47" s="10"/>
      <c r="I47" s="10"/>
      <c r="J47" s="10"/>
      <c r="K47" s="10"/>
      <c r="L47" s="119"/>
      <c r="M47" s="158">
        <f t="shared" si="14"/>
        <v>1708373135.7815449</v>
      </c>
      <c r="N47" s="10">
        <f t="shared" si="4"/>
        <v>-7.0945541907170036</v>
      </c>
      <c r="O47" s="10">
        <f t="shared" si="5"/>
        <v>10.152662120367699</v>
      </c>
      <c r="Q47" s="159">
        <f t="shared" si="13"/>
        <v>3.1144370406098302E-2</v>
      </c>
    </row>
    <row r="48" spans="1:17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362218000000</v>
      </c>
      <c r="E48" s="118">
        <f>'COMP Durban'!E48</f>
        <v>56917852624.030548</v>
      </c>
      <c r="F48" s="119"/>
      <c r="G48" s="119"/>
      <c r="H48" s="10"/>
      <c r="I48" s="10"/>
      <c r="J48" s="10"/>
      <c r="K48" s="10"/>
      <c r="L48" s="119"/>
      <c r="M48" s="158">
        <f t="shared" si="14"/>
        <v>1744285466.890208</v>
      </c>
      <c r="N48" s="10">
        <f t="shared" si="4"/>
        <v>2.102136257968839</v>
      </c>
      <c r="O48" s="10">
        <f t="shared" si="5"/>
        <v>10.181986281262366</v>
      </c>
      <c r="Q48" s="159">
        <f t="shared" si="13"/>
        <v>3.064566540154004E-2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371988000000</v>
      </c>
      <c r="E49" s="118">
        <f>'COMP Durban'!E49</f>
        <v>58492939665.720406</v>
      </c>
      <c r="F49" s="119"/>
      <c r="G49" s="119"/>
      <c r="H49" s="10"/>
      <c r="I49" s="10"/>
      <c r="J49" s="10"/>
      <c r="K49" s="10"/>
      <c r="L49" s="119"/>
      <c r="M49" s="158">
        <f t="shared" si="14"/>
        <v>1785787826.2119527</v>
      </c>
      <c r="N49" s="10">
        <f t="shared" ref="N49:N57" si="15">(M49-M48)/M48*100</f>
        <v>2.3793329767137825</v>
      </c>
      <c r="O49" s="10">
        <f t="shared" ref="O49:O57" si="16">(M49-M45)/M45*100</f>
        <v>9.4690260070775309</v>
      </c>
      <c r="Q49" s="159">
        <f t="shared" si="13"/>
        <v>3.0529972273876119E-2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396194000000</v>
      </c>
      <c r="E50" s="118">
        <f>'COMP Durban'!E50</f>
        <v>62669887232.980606</v>
      </c>
      <c r="F50" s="119"/>
      <c r="G50" s="119"/>
      <c r="H50" s="10"/>
      <c r="I50" s="10"/>
      <c r="J50" s="10"/>
      <c r="K50" s="10"/>
      <c r="L50" s="119"/>
      <c r="M50" s="158">
        <f t="shared" si="14"/>
        <v>1968635928.08652</v>
      </c>
      <c r="N50" s="10">
        <f t="shared" si="15"/>
        <v>10.239072032562129</v>
      </c>
      <c r="O50" s="10">
        <f t="shared" si="16"/>
        <v>7.0591633082418923</v>
      </c>
      <c r="Q50" s="159">
        <f t="shared" si="13"/>
        <v>3.1412788741233079E-2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382107000000</v>
      </c>
      <c r="E51" s="118">
        <f>'COMP Durban'!E51</f>
        <v>60107471854.206993</v>
      </c>
      <c r="F51" s="119"/>
      <c r="G51" s="119"/>
      <c r="H51" s="10"/>
      <c r="I51" s="10"/>
      <c r="J51" s="10"/>
      <c r="K51" s="10"/>
      <c r="L51" s="119"/>
      <c r="M51" s="158">
        <f t="shared" si="14"/>
        <v>1853521235.0952754</v>
      </c>
      <c r="N51" s="10">
        <f t="shared" si="15"/>
        <v>-5.8474343248999849</v>
      </c>
      <c r="O51" s="10">
        <f t="shared" si="16"/>
        <v>8.4962761514818759</v>
      </c>
      <c r="Q51" s="159">
        <f t="shared" si="13"/>
        <v>3.0836785809109774E-2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400449000000</v>
      </c>
      <c r="E52" s="118">
        <f>'COMP Durban'!E52</f>
        <v>63103557302.395348</v>
      </c>
      <c r="F52" s="119"/>
      <c r="G52" s="119"/>
      <c r="H52" s="10"/>
      <c r="I52" s="10"/>
      <c r="J52" s="10"/>
      <c r="K52" s="10"/>
      <c r="L52" s="119"/>
      <c r="M52" s="158">
        <f t="shared" si="14"/>
        <v>1910867092.8046262</v>
      </c>
      <c r="N52" s="10">
        <f t="shared" si="15"/>
        <v>3.0938872791712639</v>
      </c>
      <c r="O52" s="10">
        <f t="shared" si="16"/>
        <v>9.5501355183224437</v>
      </c>
      <c r="Q52" s="159">
        <f t="shared" si="13"/>
        <v>3.0281448059222036E-2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408916000000</v>
      </c>
      <c r="E53" s="118">
        <f>'COMP Durban'!E53</f>
        <v>64440797319.156998</v>
      </c>
      <c r="F53" s="119"/>
      <c r="G53" s="119"/>
      <c r="H53" s="10"/>
      <c r="I53" s="10"/>
      <c r="J53" s="10"/>
      <c r="K53" s="10"/>
      <c r="L53" s="119"/>
      <c r="M53" s="158">
        <f t="shared" si="14"/>
        <v>1946919829.5377202</v>
      </c>
      <c r="N53" s="10">
        <f t="shared" si="15"/>
        <v>1.8867213145723545</v>
      </c>
      <c r="O53" s="10">
        <f t="shared" si="16"/>
        <v>9.0230205940850094</v>
      </c>
      <c r="Q53" s="159">
        <f t="shared" si="13"/>
        <v>3.0212534768854243E-2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436979000000</v>
      </c>
      <c r="E54" s="118">
        <f>'COMP Durban'!E54</f>
        <v>69226794827.426758</v>
      </c>
      <c r="F54" s="119"/>
      <c r="G54" s="119"/>
      <c r="H54" s="10"/>
      <c r="I54" s="10"/>
      <c r="J54" s="10"/>
      <c r="K54" s="10"/>
      <c r="L54" s="119"/>
      <c r="M54" s="158">
        <f t="shared" si="14"/>
        <v>2180868748.6133246</v>
      </c>
      <c r="N54" s="10">
        <f t="shared" si="15"/>
        <v>12.016361204310794</v>
      </c>
      <c r="O54" s="10">
        <f t="shared" si="16"/>
        <v>10.780704420704712</v>
      </c>
      <c r="Q54" s="159">
        <f t="shared" si="13"/>
        <v>3.1503246019838733E-2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414552000000</v>
      </c>
      <c r="E55" s="118">
        <f>'COMP Durban'!E55</f>
        <v>65662641318.358498</v>
      </c>
      <c r="F55" s="119"/>
      <c r="G55" s="119"/>
      <c r="H55" s="10"/>
      <c r="I55" s="10"/>
      <c r="J55" s="10"/>
      <c r="K55" s="10"/>
      <c r="L55" s="119"/>
      <c r="M55" s="158">
        <f t="shared" si="14"/>
        <v>2028646071.9324911</v>
      </c>
      <c r="N55" s="10">
        <f t="shared" si="15"/>
        <v>-6.9799100371181106</v>
      </c>
      <c r="O55" s="10">
        <f t="shared" si="16"/>
        <v>9.4482239275890372</v>
      </c>
      <c r="Q55" s="159">
        <f t="shared" si="13"/>
        <v>3.0894981243547778E-2</v>
      </c>
    </row>
    <row r="56" spans="1:17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434997000000</v>
      </c>
      <c r="E56" s="118">
        <f>'COMP Durban'!E56</f>
        <v>69037122171.864502</v>
      </c>
      <c r="F56" s="119"/>
      <c r="G56" s="119"/>
      <c r="H56" s="10"/>
      <c r="I56" s="10"/>
      <c r="J56" s="10"/>
      <c r="K56" s="10"/>
      <c r="L56" s="119"/>
      <c r="M56" s="158">
        <f t="shared" si="14"/>
        <v>2093294549.0554345</v>
      </c>
      <c r="N56" s="10">
        <f t="shared" si="15"/>
        <v>3.1867794987697962</v>
      </c>
      <c r="O56" s="10">
        <f t="shared" si="16"/>
        <v>9.5468416897093036</v>
      </c>
      <c r="Q56" s="159">
        <f t="shared" si="13"/>
        <v>3.0321289231093399E-2</v>
      </c>
    </row>
    <row r="57" spans="1:17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445910000000</v>
      </c>
      <c r="E57" s="118">
        <f>'COMP Durban'!E57</f>
        <v>70252513526.197739</v>
      </c>
      <c r="F57" s="119"/>
      <c r="G57" s="119"/>
      <c r="H57" s="10"/>
      <c r="I57" s="10"/>
      <c r="J57" s="10"/>
      <c r="K57" s="10"/>
      <c r="L57" s="119"/>
      <c r="M57" s="158">
        <f t="shared" si="14"/>
        <v>2124605424.4839735</v>
      </c>
      <c r="N57" s="10">
        <f t="shared" si="15"/>
        <v>1.4957701696910055</v>
      </c>
      <c r="O57" s="10">
        <f t="shared" si="16"/>
        <v>9.1264977761535899</v>
      </c>
      <c r="Q57" s="159">
        <f t="shared" si="13"/>
        <v>3.0242411521570551E-2</v>
      </c>
    </row>
    <row r="58" spans="1:17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477155000000</v>
      </c>
      <c r="E58" s="118">
        <f>'COMP Durban'!E58</f>
        <v>75622120932.524078</v>
      </c>
      <c r="F58" s="119"/>
      <c r="G58" s="119"/>
      <c r="H58" s="10"/>
      <c r="I58" s="10"/>
      <c r="J58" s="10"/>
      <c r="K58" s="10"/>
      <c r="L58" s="119"/>
      <c r="M58" s="158">
        <f t="shared" ref="M58:M66" si="17">E58*Q58</f>
        <v>2384842991.1312981</v>
      </c>
      <c r="N58" s="10">
        <f t="shared" ref="N58:N66" si="18">(M58-M57)/M57*100</f>
        <v>12.248748103922937</v>
      </c>
      <c r="O58" s="10">
        <f t="shared" ref="O58:O66" si="19">(M58-M54)/M54*100</f>
        <v>9.3528894229727317</v>
      </c>
      <c r="Q58" s="159">
        <f t="shared" si="13"/>
        <v>3.1536314529702757E-2</v>
      </c>
    </row>
    <row r="59" spans="1:17">
      <c r="A59" t="str">
        <f>'COMP Durban'!A59</f>
        <v>2015q1</v>
      </c>
      <c r="B59" s="7">
        <v>39679.286244765506</v>
      </c>
      <c r="C59" s="7">
        <v>242968.67667019999</v>
      </c>
      <c r="D59" s="118">
        <f>'COMP Durban'!D59</f>
        <v>446302000000</v>
      </c>
      <c r="E59" s="118">
        <f>'COMP Durban'!E59</f>
        <v>70580221663.70108</v>
      </c>
      <c r="F59" s="119"/>
      <c r="G59" s="119"/>
      <c r="H59" s="10"/>
      <c r="I59" s="10"/>
      <c r="J59" s="10"/>
      <c r="K59" s="10"/>
      <c r="L59" s="119"/>
      <c r="M59" s="158">
        <f t="shared" si="17"/>
        <v>2185072789.7024531</v>
      </c>
      <c r="N59" s="10">
        <f t="shared" si="18"/>
        <v>-8.3766605253153337</v>
      </c>
      <c r="O59" s="10">
        <f t="shared" si="19"/>
        <v>7.7108924979185627</v>
      </c>
      <c r="Q59" s="159">
        <f t="shared" si="13"/>
        <v>3.0958712486251951E-2</v>
      </c>
    </row>
    <row r="60" spans="1:17">
      <c r="A60" t="str">
        <f>'COMP Durban'!A60</f>
        <v>2015q2</v>
      </c>
      <c r="B60" s="7">
        <v>39679.286244765506</v>
      </c>
      <c r="C60" s="7">
        <v>242968.67667019999</v>
      </c>
      <c r="D60" s="118">
        <f>'COMP Durban'!D60</f>
        <v>467094000000</v>
      </c>
      <c r="E60" s="118">
        <f>'COMP Durban'!E60</f>
        <v>74135009240.036896</v>
      </c>
      <c r="F60" s="119"/>
      <c r="G60" s="119"/>
      <c r="H60" s="10"/>
      <c r="I60" s="10"/>
      <c r="J60" s="10"/>
      <c r="K60" s="10"/>
      <c r="L60" s="119"/>
      <c r="M60" s="158">
        <f t="shared" si="17"/>
        <v>2254900392.2331042</v>
      </c>
      <c r="N60" s="10">
        <f t="shared" si="18"/>
        <v>3.1956648245187154</v>
      </c>
      <c r="O60" s="10">
        <f t="shared" si="19"/>
        <v>7.7201673911868633</v>
      </c>
      <c r="Q60" s="159">
        <f t="shared" si="13"/>
        <v>3.0416134230618491E-2</v>
      </c>
    </row>
    <row r="61" spans="1:17">
      <c r="A61" t="str">
        <f>'COMP Durban'!A61</f>
        <v>2015q3</v>
      </c>
      <c r="B61" s="7">
        <v>39679.286244765506</v>
      </c>
      <c r="C61" s="7">
        <v>242968.67667019999</v>
      </c>
      <c r="D61" s="118">
        <f>'COMP Durban'!D61</f>
        <v>478508000000</v>
      </c>
      <c r="E61" s="118">
        <f>'COMP Durban'!E61</f>
        <v>75473194550.253677</v>
      </c>
      <c r="F61" s="119"/>
      <c r="G61" s="119"/>
      <c r="H61" s="10"/>
      <c r="I61" s="10"/>
      <c r="J61" s="10"/>
      <c r="K61" s="10"/>
      <c r="L61" s="119"/>
      <c r="M61" s="158">
        <f t="shared" si="17"/>
        <v>2288974153.3141565</v>
      </c>
      <c r="N61" s="10">
        <f t="shared" si="18"/>
        <v>1.5110982816987275</v>
      </c>
      <c r="O61" s="10">
        <f t="shared" si="19"/>
        <v>7.7364355252037011</v>
      </c>
      <c r="Q61" s="159">
        <f t="shared" si="13"/>
        <v>3.0328306188100302E-2</v>
      </c>
    </row>
    <row r="62" spans="1:17">
      <c r="A62" t="str">
        <f>'COMP Durban'!A62</f>
        <v>2015q4</v>
      </c>
      <c r="B62" s="7">
        <v>39679.286244765506</v>
      </c>
      <c r="C62" s="7">
        <v>242968.67667019999</v>
      </c>
      <c r="D62" s="118">
        <f>'COMP Durban'!D62</f>
        <v>511530000000</v>
      </c>
      <c r="E62" s="118">
        <f>'COMP Durban'!E62</f>
        <v>81158422949.96077</v>
      </c>
      <c r="F62" s="119"/>
      <c r="G62" s="119"/>
      <c r="H62" s="10"/>
      <c r="I62" s="10"/>
      <c r="J62" s="10"/>
      <c r="K62" s="10"/>
      <c r="L62" s="119"/>
      <c r="M62" s="158">
        <f t="shared" si="17"/>
        <v>2555201237.452703</v>
      </c>
      <c r="N62" s="10">
        <f t="shared" si="18"/>
        <v>11.630847109089546</v>
      </c>
      <c r="O62" s="10">
        <f t="shared" si="19"/>
        <v>7.1433736709263229</v>
      </c>
      <c r="Q62" s="159">
        <f t="shared" si="13"/>
        <v>3.148411643025819E-2</v>
      </c>
    </row>
    <row r="63" spans="1:17">
      <c r="A63" t="str">
        <f>'COMP Durban'!A63</f>
        <v>2016q1</v>
      </c>
      <c r="B63" s="7">
        <v>39679.286244765506</v>
      </c>
      <c r="C63" s="7">
        <v>242968.67667019999</v>
      </c>
      <c r="D63" s="118">
        <f>'COMP Durban'!D63</f>
        <v>483047000000</v>
      </c>
      <c r="E63" s="118">
        <f>'COMP Durban'!E63</f>
        <v>76442524833.267761</v>
      </c>
      <c r="F63" s="119"/>
      <c r="G63" s="119"/>
      <c r="H63" s="10"/>
      <c r="I63" s="10"/>
      <c r="J63" s="10"/>
      <c r="K63" s="10"/>
      <c r="L63" s="119"/>
      <c r="M63" s="158">
        <f t="shared" si="17"/>
        <v>2361831427.9868622</v>
      </c>
      <c r="N63" s="10">
        <f t="shared" si="18"/>
        <v>-7.5676939503446876</v>
      </c>
      <c r="O63" s="10">
        <f t="shared" si="19"/>
        <v>8.0893707119239124</v>
      </c>
      <c r="Q63" s="159">
        <f t="shared" si="13"/>
        <v>3.0896826512969836E-2</v>
      </c>
    </row>
    <row r="64" spans="1:17">
      <c r="A64" t="str">
        <f>'COMP Durban'!A64</f>
        <v>2016q2</v>
      </c>
      <c r="B64" s="7">
        <v>39679.286244765506</v>
      </c>
      <c r="C64" s="7">
        <v>242968.67667019999</v>
      </c>
      <c r="D64" s="118">
        <f>'COMP Durban'!D64</f>
        <v>503638000000</v>
      </c>
      <c r="E64" s="118">
        <f>'COMP Durban'!E64</f>
        <v>80014656104.442078</v>
      </c>
      <c r="F64" s="119"/>
      <c r="G64" s="119"/>
      <c r="H64" s="10"/>
      <c r="I64" s="10"/>
      <c r="J64" s="10"/>
      <c r="K64" s="10"/>
      <c r="L64" s="119"/>
      <c r="M64" s="158">
        <f t="shared" si="17"/>
        <v>2427614567.9206414</v>
      </c>
      <c r="N64" s="10">
        <f t="shared" si="18"/>
        <v>2.7852597418373062</v>
      </c>
      <c r="O64" s="10">
        <f t="shared" si="19"/>
        <v>7.6595035542342735</v>
      </c>
      <c r="Q64" s="159">
        <f t="shared" si="13"/>
        <v>3.0339623840311306E-2</v>
      </c>
    </row>
    <row r="65" spans="1:17">
      <c r="A65" t="str">
        <f>'COMP Durban'!A65</f>
        <v>2016q3</v>
      </c>
      <c r="B65" s="7">
        <v>39679.286244765506</v>
      </c>
      <c r="C65" s="7">
        <v>242968.67667019999</v>
      </c>
      <c r="D65" s="118">
        <f>'COMP Durban'!D65</f>
        <v>517279000000</v>
      </c>
      <c r="E65" s="118">
        <f>'COMP Durban'!E65</f>
        <v>81736965112.958542</v>
      </c>
      <c r="F65" s="119"/>
      <c r="G65" s="119"/>
      <c r="H65" s="10"/>
      <c r="I65" s="10"/>
      <c r="J65" s="10"/>
      <c r="K65" s="10"/>
      <c r="L65" s="119"/>
      <c r="M65" s="158">
        <f t="shared" si="17"/>
        <v>2473449180.2260375</v>
      </c>
      <c r="N65" s="10">
        <f t="shared" si="18"/>
        <v>1.888051460518934</v>
      </c>
      <c r="O65" s="10">
        <f t="shared" si="19"/>
        <v>8.0592883342428099</v>
      </c>
      <c r="Q65" s="159">
        <f t="shared" si="13"/>
        <v>3.0261084159508362E-2</v>
      </c>
    </row>
    <row r="66" spans="1:17">
      <c r="A66" t="str">
        <f>'COMP Durban'!A66</f>
        <v>2016q4</v>
      </c>
      <c r="B66" s="7">
        <v>39679.286244765506</v>
      </c>
      <c r="C66" s="7">
        <v>242968.67667019999</v>
      </c>
      <c r="D66" s="118">
        <f>'COMP Durban'!D66</f>
        <v>547364000000</v>
      </c>
      <c r="E66" s="118">
        <f>'COMP Durban'!E66</f>
        <v>86904450978.359741</v>
      </c>
      <c r="F66" s="119"/>
      <c r="G66" s="119"/>
      <c r="H66" s="10"/>
      <c r="I66" s="10"/>
      <c r="J66" s="10"/>
      <c r="K66" s="10"/>
      <c r="L66" s="119"/>
      <c r="M66" s="158">
        <f t="shared" si="17"/>
        <v>2738176084.1284375</v>
      </c>
      <c r="N66" s="10">
        <f t="shared" si="18"/>
        <v>10.702742794101304</v>
      </c>
      <c r="O66" s="10">
        <f t="shared" si="19"/>
        <v>7.1608781333459017</v>
      </c>
      <c r="Q66" s="159">
        <f t="shared" si="13"/>
        <v>3.1507892326599896E-2</v>
      </c>
    </row>
    <row r="67" spans="1:17">
      <c r="M67" s="10"/>
    </row>
    <row r="68" spans="1:17">
      <c r="M68" s="10"/>
    </row>
    <row r="69" spans="1:17">
      <c r="M69" s="10"/>
    </row>
    <row r="70" spans="1:17">
      <c r="M70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7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8" t="s">
        <v>206</v>
      </c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20" ht="39" thickBot="1">
      <c r="C2" s="117" t="s">
        <v>60</v>
      </c>
      <c r="D2" s="125" t="s">
        <v>207</v>
      </c>
      <c r="E2" s="123" t="s">
        <v>208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209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'COMP Durban'!D3</f>
        <v>114941685311.78494</v>
      </c>
      <c r="E3" s="118">
        <f>'COMP Durban'!E3</f>
        <v>18690881901.497707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'COMP Durban'!D4</f>
        <v>117237836999.75424</v>
      </c>
      <c r="E4" s="118">
        <f>'COMP Durban'!E4</f>
        <v>19094787358.991962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'COMP Durban'!D5</f>
        <v>119748013813.2825</v>
      </c>
      <c r="E5" s="118">
        <f>'COMP Durban'!E5</f>
        <v>19444964853.99638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'COMP Durban'!D6</f>
        <v>126734099383.98204</v>
      </c>
      <c r="E6" s="118">
        <f>'COMP Durban'!E6</f>
        <v>20645796720.0121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'COMP Durban'!D7</f>
        <v>125774763953.02013</v>
      </c>
      <c r="E7" s="118">
        <f>'COMP Durban'!E7</f>
        <v>20138823868.217648</v>
      </c>
      <c r="F7" s="119">
        <v>4118958622</v>
      </c>
      <c r="G7" s="119">
        <v>674878797</v>
      </c>
      <c r="H7" s="10">
        <f>E7/D7*100</f>
        <v>16.01181607125892</v>
      </c>
      <c r="I7" s="10">
        <f>G7/F7*100</f>
        <v>16.384694747729856</v>
      </c>
      <c r="J7" s="10">
        <f>D7/F7</f>
        <v>30.535573550372053</v>
      </c>
      <c r="K7" s="10">
        <f>E7/G7</f>
        <v>29.84065280719976</v>
      </c>
      <c r="M7" s="118">
        <f>E7*$L$26</f>
        <v>570915691.75361955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'COMP Durban'!D8</f>
        <v>130766521604.30078</v>
      </c>
      <c r="E8" s="118">
        <f>'COMP Durban'!E8</f>
        <v>21014958184.63586</v>
      </c>
      <c r="F8" s="119">
        <v>4128329079</v>
      </c>
      <c r="G8" s="119">
        <v>697677279</v>
      </c>
      <c r="H8" s="10">
        <f t="shared" ref="H8:H38" si="0">E8/D8*100</f>
        <v>16.070595078017814</v>
      </c>
      <c r="I8" s="10">
        <f t="shared" ref="I8:I37" si="1">G8/F8*100</f>
        <v>16.899749648082743</v>
      </c>
      <c r="J8" s="10">
        <f t="shared" ref="J8:K36" si="2">D8/F8</f>
        <v>31.675411310954939</v>
      </c>
      <c r="K8" s="10">
        <f t="shared" si="2"/>
        <v>30.121316570258927</v>
      </c>
      <c r="M8" s="118">
        <f t="shared" ref="M8:M30" si="3">E8*$L$26</f>
        <v>595753231.05582201</v>
      </c>
      <c r="N8" s="10">
        <f>(M8-M7)/M7*100</f>
        <v>4.3504740999343881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'COMP Durban'!D9</f>
        <v>134950354006.43747</v>
      </c>
      <c r="E9" s="118">
        <f>'COMP Durban'!E9</f>
        <v>21624059398.170063</v>
      </c>
      <c r="F9" s="119">
        <v>4479766142</v>
      </c>
      <c r="G9" s="119">
        <v>748604188</v>
      </c>
      <c r="H9" s="10">
        <f t="shared" si="0"/>
        <v>16.023714466979865</v>
      </c>
      <c r="I9" s="10">
        <f t="shared" si="1"/>
        <v>16.71078722126741</v>
      </c>
      <c r="J9" s="10">
        <f t="shared" si="2"/>
        <v>30.124419384577212</v>
      </c>
      <c r="K9" s="10">
        <f t="shared" si="2"/>
        <v>28.885838130216367</v>
      </c>
      <c r="M9" s="118">
        <f t="shared" si="3"/>
        <v>613020646.61833894</v>
      </c>
      <c r="N9" s="10">
        <f t="shared" ref="N9:N36" si="4">(M9-M8)/M8*100</f>
        <v>2.8984174423888223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'COMP Durban'!D10</f>
        <v>140838823436.24161</v>
      </c>
      <c r="E10" s="118">
        <f>'COMP Durban'!E10</f>
        <v>22663098256.616573</v>
      </c>
      <c r="F10" s="119">
        <v>4393645140</v>
      </c>
      <c r="G10" s="119">
        <v>741841930</v>
      </c>
      <c r="H10" s="10">
        <f t="shared" si="0"/>
        <v>16.0915134787932</v>
      </c>
      <c r="I10" s="10">
        <f t="shared" si="1"/>
        <v>16.884429815376485</v>
      </c>
      <c r="J10" s="10">
        <f t="shared" si="2"/>
        <v>32.055120281343797</v>
      </c>
      <c r="K10" s="10">
        <f t="shared" si="2"/>
        <v>30.549767194497313</v>
      </c>
      <c r="M10" s="118">
        <f t="shared" si="3"/>
        <v>642476368.18930185</v>
      </c>
      <c r="N10" s="10">
        <f t="shared" si="4"/>
        <v>4.8050129687233465</v>
      </c>
    </row>
    <row r="11" spans="1:20" ht="15.75" thickBot="1">
      <c r="A11" t="str">
        <f>'COMP Durban'!A11</f>
        <v>2003q1</v>
      </c>
      <c r="B11" s="7">
        <v>39679.286244765506</v>
      </c>
      <c r="C11" s="7">
        <v>242968.67667019999</v>
      </c>
      <c r="D11" s="118">
        <f>'COMP Durban'!D11</f>
        <v>138720969000</v>
      </c>
      <c r="E11" s="118">
        <f>'COMP Durban'!E11</f>
        <v>22299913450.05986</v>
      </c>
      <c r="F11" s="119">
        <v>4324510166.1150007</v>
      </c>
      <c r="G11" s="119">
        <v>733454143.19999993</v>
      </c>
      <c r="H11" s="10">
        <f t="shared" si="0"/>
        <v>16.07537318317021</v>
      </c>
      <c r="I11" s="10">
        <f t="shared" si="1"/>
        <v>16.960398172885121</v>
      </c>
      <c r="J11" s="10">
        <f t="shared" si="2"/>
        <v>32.077845506517193</v>
      </c>
      <c r="K11" s="10">
        <f t="shared" si="2"/>
        <v>30.403964115284943</v>
      </c>
      <c r="M11" s="118">
        <f t="shared" si="3"/>
        <v>632180438.97185838</v>
      </c>
      <c r="N11" s="10">
        <f t="shared" si="4"/>
        <v>-1.6025381986360985</v>
      </c>
      <c r="O11" s="10">
        <f>(M11-M7)/M7*100</f>
        <v>10.730962224923015</v>
      </c>
      <c r="R11" s="231" t="s">
        <v>162</v>
      </c>
      <c r="S11" s="232"/>
      <c r="T11" s="233"/>
    </row>
    <row r="12" spans="1:20">
      <c r="A12" t="str">
        <f>'COMP Durban'!A12</f>
        <v>2003q2</v>
      </c>
      <c r="B12" s="7">
        <v>39679.286244765506</v>
      </c>
      <c r="C12" s="7">
        <v>242968.67667019999</v>
      </c>
      <c r="D12" s="118">
        <f>'COMP Durban'!D12</f>
        <v>143384342000.00003</v>
      </c>
      <c r="E12" s="118">
        <f>'COMP Durban'!E12</f>
        <v>23152044741.981071</v>
      </c>
      <c r="F12" s="119">
        <v>4344832650.1500006</v>
      </c>
      <c r="G12" s="119">
        <v>733104993.00000012</v>
      </c>
      <c r="H12" s="10">
        <f t="shared" si="0"/>
        <v>16.146843106467699</v>
      </c>
      <c r="I12" s="10">
        <f t="shared" si="1"/>
        <v>16.873031760491177</v>
      </c>
      <c r="J12" s="10">
        <f t="shared" si="2"/>
        <v>33.001119616206587</v>
      </c>
      <c r="K12" s="10">
        <f t="shared" si="2"/>
        <v>31.580803517977223</v>
      </c>
      <c r="M12" s="118">
        <f t="shared" si="3"/>
        <v>656337516.32531154</v>
      </c>
      <c r="N12" s="10">
        <f t="shared" si="4"/>
        <v>3.821231386523257</v>
      </c>
      <c r="O12" s="10">
        <f t="shared" ref="O12:O36" si="5">(M12-M8)/M8*100</f>
        <v>10.169359075421076</v>
      </c>
      <c r="R12" s="7">
        <v>2001</v>
      </c>
    </row>
    <row r="13" spans="1:20">
      <c r="A13" t="str">
        <f>'COMP Durban'!A13</f>
        <v>2003q3</v>
      </c>
      <c r="B13" s="7">
        <v>39679.286244765506</v>
      </c>
      <c r="C13" s="7">
        <v>242968.67667019999</v>
      </c>
      <c r="D13" s="118">
        <f>'COMP Durban'!D13</f>
        <v>146836534000</v>
      </c>
      <c r="E13" s="118">
        <f>'COMP Durban'!E13</f>
        <v>23628797581.128624</v>
      </c>
      <c r="F13" s="119">
        <v>4469507962.3999996</v>
      </c>
      <c r="G13" s="119">
        <v>755965791.00000012</v>
      </c>
      <c r="H13" s="10">
        <f t="shared" si="0"/>
        <v>16.091906378782152</v>
      </c>
      <c r="I13" s="10">
        <f t="shared" si="1"/>
        <v>16.913848176569036</v>
      </c>
      <c r="J13" s="10">
        <f t="shared" si="2"/>
        <v>32.852952771372379</v>
      </c>
      <c r="K13" s="10">
        <f t="shared" si="2"/>
        <v>31.256437609262957</v>
      </c>
      <c r="M13" s="118">
        <f t="shared" si="3"/>
        <v>669852986.67941606</v>
      </c>
      <c r="N13" s="10">
        <f t="shared" si="4"/>
        <v>2.0592256297910021</v>
      </c>
      <c r="O13" s="10">
        <f t="shared" si="5"/>
        <v>9.2708688320020674</v>
      </c>
      <c r="R13" s="7">
        <f>R12+1</f>
        <v>2002</v>
      </c>
      <c r="S13" s="154">
        <f>SUM(M7:M10)</f>
        <v>2422165937.6170826</v>
      </c>
    </row>
    <row r="14" spans="1:20">
      <c r="A14" t="str">
        <f>'COMP Durban'!A14</f>
        <v>2003q4</v>
      </c>
      <c r="B14" s="7">
        <v>39679.286244765506</v>
      </c>
      <c r="C14" s="7">
        <v>242968.67667019999</v>
      </c>
      <c r="D14" s="118">
        <f>'COMP Durban'!D14</f>
        <v>155687710000</v>
      </c>
      <c r="E14" s="118">
        <f>'COMP Durban'!E14</f>
        <v>25151097949.821732</v>
      </c>
      <c r="F14" s="119">
        <v>4792454884.6540003</v>
      </c>
      <c r="G14" s="119">
        <v>792421454</v>
      </c>
      <c r="H14" s="10">
        <f t="shared" si="0"/>
        <v>16.154838394001512</v>
      </c>
      <c r="I14" s="10">
        <f t="shared" si="1"/>
        <v>16.534771282613971</v>
      </c>
      <c r="J14" s="10">
        <f t="shared" si="2"/>
        <v>32.486004301997752</v>
      </c>
      <c r="K14" s="10">
        <f t="shared" si="2"/>
        <v>31.73954695807836</v>
      </c>
      <c r="M14" s="118">
        <f t="shared" si="3"/>
        <v>713008692.97767735</v>
      </c>
      <c r="N14" s="10">
        <f t="shared" si="4"/>
        <v>6.4425638395959117</v>
      </c>
      <c r="O14" s="10">
        <f t="shared" si="5"/>
        <v>10.978197530775725</v>
      </c>
      <c r="R14" s="7">
        <f t="shared" ref="R14:R24" si="6">R13+1</f>
        <v>2003</v>
      </c>
      <c r="S14" s="154">
        <f>SUM(M11:M14)</f>
        <v>2671379634.9542632</v>
      </c>
      <c r="T14" s="10">
        <f>(S14-S13)/S13*100</f>
        <v>10.288877961117564</v>
      </c>
    </row>
    <row r="15" spans="1:20">
      <c r="A15" t="str">
        <f>'COMP Durban'!A15</f>
        <v>2004q1</v>
      </c>
      <c r="B15" s="7">
        <v>39679.286244765506</v>
      </c>
      <c r="C15" s="7">
        <v>242968.67667019999</v>
      </c>
      <c r="D15" s="118">
        <f>'COMP Durban'!D15</f>
        <v>152687890000</v>
      </c>
      <c r="E15" s="118">
        <f>'COMP Durban'!E15</f>
        <v>24401289309.587517</v>
      </c>
      <c r="F15" s="119">
        <v>4499340550.9499998</v>
      </c>
      <c r="G15" s="119">
        <v>735941631.61000013</v>
      </c>
      <c r="H15" s="10">
        <f t="shared" si="0"/>
        <v>15.981155617244772</v>
      </c>
      <c r="I15" s="10">
        <f t="shared" si="1"/>
        <v>16.356655453755593</v>
      </c>
      <c r="J15" s="10">
        <f t="shared" si="2"/>
        <v>33.93561529094773</v>
      </c>
      <c r="K15" s="10">
        <f t="shared" si="2"/>
        <v>33.15655516892754</v>
      </c>
      <c r="M15" s="118">
        <f t="shared" si="3"/>
        <v>691752361.36053002</v>
      </c>
      <c r="N15" s="10">
        <f t="shared" si="4"/>
        <v>-2.9812163338957793</v>
      </c>
      <c r="O15" s="10">
        <f t="shared" si="5"/>
        <v>9.4232467055696887</v>
      </c>
      <c r="R15" s="7">
        <f t="shared" si="6"/>
        <v>2004</v>
      </c>
      <c r="S15" s="154">
        <f>SUM(M15:M18)</f>
        <v>2926989473.6930733</v>
      </c>
      <c r="T15" s="10">
        <f t="shared" ref="T15:T21" si="7">(S15-S14)/S14*100</f>
        <v>9.5684580130141761</v>
      </c>
    </row>
    <row r="16" spans="1:20">
      <c r="A16" t="str">
        <f>'COMP Durban'!A16</f>
        <v>2004q2</v>
      </c>
      <c r="B16" s="7">
        <v>39679.286244765506</v>
      </c>
      <c r="C16" s="7">
        <v>242968.67667019999</v>
      </c>
      <c r="D16" s="118">
        <f>'COMP Durban'!D16</f>
        <v>156821383000</v>
      </c>
      <c r="E16" s="118">
        <f>'COMP Durban'!E16</f>
        <v>25136932936.296471</v>
      </c>
      <c r="F16" s="119">
        <v>4543677182.2600002</v>
      </c>
      <c r="G16" s="119">
        <v>765181765.9000001</v>
      </c>
      <c r="H16" s="10">
        <f t="shared" si="0"/>
        <v>16.029021333332118</v>
      </c>
      <c r="I16" s="10">
        <f t="shared" si="1"/>
        <v>16.8405838532614</v>
      </c>
      <c r="J16" s="10">
        <f t="shared" si="2"/>
        <v>34.514199999128877</v>
      </c>
      <c r="K16" s="10">
        <f t="shared" si="2"/>
        <v>32.850930401785817</v>
      </c>
      <c r="M16" s="118">
        <f t="shared" si="3"/>
        <v>712607128.88692451</v>
      </c>
      <c r="N16" s="10">
        <f t="shared" si="4"/>
        <v>3.0147735940326372</v>
      </c>
      <c r="O16" s="10">
        <f t="shared" si="5"/>
        <v>8.5732738357932163</v>
      </c>
      <c r="R16" s="7">
        <f t="shared" si="6"/>
        <v>2005</v>
      </c>
      <c r="S16" s="154">
        <f>SUM(M19:M22)</f>
        <v>3217206772.3081341</v>
      </c>
      <c r="T16" s="10">
        <f t="shared" si="7"/>
        <v>9.9152149750946883</v>
      </c>
    </row>
    <row r="17" spans="1:20">
      <c r="A17" t="str">
        <f>'COMP Durban'!A17</f>
        <v>2004q3</v>
      </c>
      <c r="B17" s="7">
        <v>39679.286244765506</v>
      </c>
      <c r="C17" s="7">
        <v>242968.67667019999</v>
      </c>
      <c r="D17" s="118">
        <f>'COMP Durban'!D17</f>
        <v>160281018000</v>
      </c>
      <c r="E17" s="118">
        <f>'COMP Durban'!E17</f>
        <v>25687747657.652786</v>
      </c>
      <c r="F17" s="119">
        <v>4775490888.2999992</v>
      </c>
      <c r="G17" s="119">
        <v>793665970.39999986</v>
      </c>
      <c r="H17" s="10">
        <f t="shared" si="0"/>
        <v>16.026693602390761</v>
      </c>
      <c r="I17" s="10">
        <f t="shared" si="1"/>
        <v>16.619568311699421</v>
      </c>
      <c r="J17" s="10">
        <f t="shared" si="2"/>
        <v>33.563254909079632</v>
      </c>
      <c r="K17" s="10">
        <f t="shared" si="2"/>
        <v>32.365943124292471</v>
      </c>
      <c r="M17" s="118">
        <f t="shared" si="3"/>
        <v>728222180.17934382</v>
      </c>
      <c r="N17" s="10">
        <f t="shared" si="4"/>
        <v>2.1912566769868915</v>
      </c>
      <c r="O17" s="10">
        <f t="shared" si="5"/>
        <v>8.7137319173979577</v>
      </c>
      <c r="R17" s="7">
        <f t="shared" si="6"/>
        <v>2006</v>
      </c>
      <c r="S17" s="154">
        <f>SUM(M23:M26)</f>
        <v>3559444224.3061609</v>
      </c>
      <c r="T17" s="10">
        <f t="shared" si="7"/>
        <v>10.637720116214165</v>
      </c>
    </row>
    <row r="18" spans="1:20">
      <c r="A18" t="str">
        <f>'COMP Durban'!A18</f>
        <v>2004q4</v>
      </c>
      <c r="B18" s="7">
        <v>39679.286244765506</v>
      </c>
      <c r="C18" s="7">
        <v>242968.67667019999</v>
      </c>
      <c r="D18" s="118">
        <f>'COMP Durban'!D18</f>
        <v>174115025000</v>
      </c>
      <c r="E18" s="118">
        <f>'COMP Durban'!E18</f>
        <v>28022419177.823868</v>
      </c>
      <c r="F18" s="119">
        <v>4830257034.4000006</v>
      </c>
      <c r="G18" s="119">
        <v>826240651</v>
      </c>
      <c r="H18" s="10">
        <f t="shared" si="0"/>
        <v>16.094199324741716</v>
      </c>
      <c r="I18" s="10">
        <f t="shared" si="1"/>
        <v>17.105521406328908</v>
      </c>
      <c r="J18" s="10">
        <f t="shared" si="2"/>
        <v>36.046741148554226</v>
      </c>
      <c r="K18" s="10">
        <f t="shared" si="2"/>
        <v>33.915565814763895</v>
      </c>
      <c r="M18" s="118">
        <f t="shared" si="3"/>
        <v>794407803.26627505</v>
      </c>
      <c r="N18" s="10">
        <f t="shared" si="4"/>
        <v>9.0886579519771402</v>
      </c>
      <c r="O18" s="10">
        <f t="shared" si="5"/>
        <v>11.416285816748958</v>
      </c>
      <c r="R18" s="7">
        <f t="shared" si="6"/>
        <v>2007</v>
      </c>
      <c r="S18" s="154">
        <f>SUM(M27:M30)</f>
        <v>4059475095.1974115</v>
      </c>
      <c r="T18" s="10">
        <f t="shared" si="7"/>
        <v>14.048004109088721</v>
      </c>
    </row>
    <row r="19" spans="1:20">
      <c r="A19" t="str">
        <f>'COMP Durban'!A19</f>
        <v>2005q1</v>
      </c>
      <c r="B19" s="7">
        <v>39679.286244765506</v>
      </c>
      <c r="C19" s="7">
        <v>242968.67667019999</v>
      </c>
      <c r="D19" s="118">
        <f>'COMP Durban'!D19</f>
        <v>165078054000</v>
      </c>
      <c r="E19" s="118">
        <f>'COMP Durban'!E19</f>
        <v>26429535849.42841</v>
      </c>
      <c r="F19" s="119">
        <v>4690209425</v>
      </c>
      <c r="G19" s="119">
        <v>774740717</v>
      </c>
      <c r="H19" s="10">
        <f t="shared" si="0"/>
        <v>16.010326756958506</v>
      </c>
      <c r="I19" s="10">
        <f t="shared" si="1"/>
        <v>16.51825423552382</v>
      </c>
      <c r="J19" s="10">
        <f t="shared" si="2"/>
        <v>35.196307678734406</v>
      </c>
      <c r="K19" s="10">
        <f t="shared" si="2"/>
        <v>34.114040051709857</v>
      </c>
      <c r="L19">
        <f t="shared" ref="L19:L24" si="8">M31/E31</f>
        <v>2.8514810350969713E-2</v>
      </c>
      <c r="M19" s="118">
        <f t="shared" si="3"/>
        <v>749251140.03387618</v>
      </c>
      <c r="N19" s="10">
        <f t="shared" si="4"/>
        <v>-5.6843176825219262</v>
      </c>
      <c r="O19" s="10">
        <f t="shared" si="5"/>
        <v>8.3120466058486979</v>
      </c>
      <c r="R19" s="7">
        <f t="shared" si="6"/>
        <v>2008</v>
      </c>
      <c r="S19" s="154">
        <f>SUM(M31:M34)</f>
        <v>4586147111.9260826</v>
      </c>
      <c r="T19" s="10">
        <f t="shared" si="7"/>
        <v>12.973894515371059</v>
      </c>
    </row>
    <row r="20" spans="1:20">
      <c r="A20" t="str">
        <f>'COMP Durban'!A20</f>
        <v>2005q2</v>
      </c>
      <c r="B20" s="7">
        <v>39679.286244765506</v>
      </c>
      <c r="C20" s="7">
        <v>242968.67667019999</v>
      </c>
      <c r="D20" s="118">
        <f>'COMP Durban'!D20</f>
        <v>172096651000</v>
      </c>
      <c r="E20" s="118">
        <f>'COMP Durban'!E20</f>
        <v>27627281130.815693</v>
      </c>
      <c r="F20" s="119">
        <v>4760343407</v>
      </c>
      <c r="G20" s="119">
        <v>805551748</v>
      </c>
      <c r="H20" s="10">
        <f t="shared" si="0"/>
        <v>16.053351979996226</v>
      </c>
      <c r="I20" s="10">
        <f t="shared" si="1"/>
        <v>16.922135214351357</v>
      </c>
      <c r="J20" s="10">
        <f t="shared" si="2"/>
        <v>36.152150440855792</v>
      </c>
      <c r="K20" s="10">
        <f t="shared" si="2"/>
        <v>34.296097301517733</v>
      </c>
      <c r="L20">
        <f t="shared" si="8"/>
        <v>2.7565614609602059E-2</v>
      </c>
      <c r="M20" s="118">
        <f t="shared" si="3"/>
        <v>783206031.3593334</v>
      </c>
      <c r="N20" s="10">
        <f t="shared" si="4"/>
        <v>4.5318437985856113</v>
      </c>
      <c r="O20" s="10">
        <f t="shared" si="5"/>
        <v>9.907128291388652</v>
      </c>
      <c r="R20" s="7">
        <f t="shared" si="6"/>
        <v>2009</v>
      </c>
      <c r="S20" s="154">
        <f>SUM(M35:M38)</f>
        <v>4988453310.3900852</v>
      </c>
      <c r="T20" s="10">
        <f t="shared" si="7"/>
        <v>8.7722043939197309</v>
      </c>
    </row>
    <row r="21" spans="1:20">
      <c r="A21" t="str">
        <f>'COMP Durban'!A21</f>
        <v>2005q3</v>
      </c>
      <c r="B21" s="7">
        <v>39679.286244765506</v>
      </c>
      <c r="C21" s="7">
        <v>242968.67667019999</v>
      </c>
      <c r="D21" s="118">
        <f>'COMP Durban'!D21</f>
        <v>179243171000</v>
      </c>
      <c r="E21" s="118">
        <f>'COMP Durban'!E21</f>
        <v>28659724905.727665</v>
      </c>
      <c r="F21" s="119">
        <v>4824982237</v>
      </c>
      <c r="G21" s="119">
        <v>802738840</v>
      </c>
      <c r="H21" s="10">
        <f t="shared" si="0"/>
        <v>15.989298083622758</v>
      </c>
      <c r="I21" s="10">
        <f t="shared" si="1"/>
        <v>16.637135652941058</v>
      </c>
      <c r="J21" s="10">
        <f t="shared" si="2"/>
        <v>37.148980492713058</v>
      </c>
      <c r="K21" s="10">
        <f t="shared" si="2"/>
        <v>35.702427087902791</v>
      </c>
      <c r="L21">
        <f t="shared" si="8"/>
        <v>2.7768238933294213E-2</v>
      </c>
      <c r="M21" s="118">
        <f t="shared" si="3"/>
        <v>812474788.85022235</v>
      </c>
      <c r="N21" s="10">
        <f t="shared" si="4"/>
        <v>3.737044445391982</v>
      </c>
      <c r="O21" s="10">
        <f t="shared" si="5"/>
        <v>11.569629566917216</v>
      </c>
      <c r="R21" s="7">
        <f t="shared" si="6"/>
        <v>2010</v>
      </c>
      <c r="S21" s="154">
        <f>SUM(M39:M42)</f>
        <v>5566695448.6216478</v>
      </c>
      <c r="T21" s="10">
        <f t="shared" si="7"/>
        <v>11.591611713137302</v>
      </c>
    </row>
    <row r="22" spans="1:20">
      <c r="A22" t="str">
        <f>'COMP Durban'!A22</f>
        <v>2005q4</v>
      </c>
      <c r="B22" s="7">
        <v>39679.286244765506</v>
      </c>
      <c r="C22" s="7">
        <v>242968.67667019999</v>
      </c>
      <c r="D22" s="118">
        <f>'COMP Durban'!D22</f>
        <v>191868250000</v>
      </c>
      <c r="E22" s="118">
        <f>'COMP Durban'!E22</f>
        <v>30769146931.127964</v>
      </c>
      <c r="F22" s="119">
        <v>5011501336</v>
      </c>
      <c r="G22" s="119">
        <v>832010091</v>
      </c>
      <c r="H22" s="10">
        <f t="shared" si="0"/>
        <v>16.036601642600047</v>
      </c>
      <c r="I22" s="10">
        <f t="shared" si="1"/>
        <v>16.602012754606594</v>
      </c>
      <c r="J22" s="10">
        <f t="shared" si="2"/>
        <v>38.285582929354725</v>
      </c>
      <c r="K22" s="10">
        <f t="shared" si="2"/>
        <v>36.981699217309092</v>
      </c>
      <c r="L22">
        <f t="shared" si="8"/>
        <v>2.9155986209972042E-2</v>
      </c>
      <c r="M22" s="118">
        <f t="shared" si="3"/>
        <v>872274812.06470203</v>
      </c>
      <c r="N22" s="10">
        <f t="shared" si="4"/>
        <v>7.3602312385724584</v>
      </c>
      <c r="O22" s="10">
        <f t="shared" si="5"/>
        <v>9.8018937475526027</v>
      </c>
      <c r="R22" s="7">
        <f t="shared" si="6"/>
        <v>2011</v>
      </c>
      <c r="S22" s="154">
        <f>SUM(M43:M46)</f>
        <v>6103983772.8510962</v>
      </c>
      <c r="T22" s="10">
        <f t="shared" ref="T22:T27" si="9">(S22-S21)/S21*100</f>
        <v>9.6518361600414959</v>
      </c>
    </row>
    <row r="23" spans="1:20">
      <c r="A23" t="str">
        <f>'COMP Durban'!A23</f>
        <v>2006q1</v>
      </c>
      <c r="B23" s="7">
        <v>39679.286244765506</v>
      </c>
      <c r="C23" s="7">
        <v>242968.67667019999</v>
      </c>
      <c r="D23" s="118">
        <f>'COMP Durban'!D23</f>
        <v>183558381000</v>
      </c>
      <c r="E23" s="118">
        <f>'COMP Durban'!E23</f>
        <v>29209572124.341145</v>
      </c>
      <c r="F23" s="119">
        <v>4675546289</v>
      </c>
      <c r="G23" s="119">
        <v>750919883</v>
      </c>
      <c r="H23" s="10">
        <f t="shared" si="0"/>
        <v>15.912960206562914</v>
      </c>
      <c r="I23" s="10">
        <f t="shared" si="1"/>
        <v>16.060580659134182</v>
      </c>
      <c r="J23" s="10">
        <f t="shared" si="2"/>
        <v>39.259237242897498</v>
      </c>
      <c r="K23" s="10">
        <f t="shared" si="2"/>
        <v>38.898386879364523</v>
      </c>
      <c r="L23">
        <f t="shared" si="8"/>
        <v>2.7758558284033102E-2</v>
      </c>
      <c r="M23" s="118">
        <f t="shared" si="3"/>
        <v>828062412.39902997</v>
      </c>
      <c r="N23" s="10">
        <f t="shared" si="4"/>
        <v>-5.0686319327529272</v>
      </c>
      <c r="O23" s="10">
        <f t="shared" si="5"/>
        <v>10.518672332162279</v>
      </c>
      <c r="R23" s="7">
        <f t="shared" si="6"/>
        <v>2012</v>
      </c>
      <c r="S23" s="154">
        <f>SUM(M47:M50)</f>
        <v>6596443491.9469957</v>
      </c>
      <c r="T23" s="10">
        <f t="shared" si="9"/>
        <v>8.0678412234028212</v>
      </c>
    </row>
    <row r="24" spans="1:20">
      <c r="A24" t="str">
        <f>'COMP Durban'!A24</f>
        <v>2006q2</v>
      </c>
      <c r="B24" s="7">
        <v>39679.286244765506</v>
      </c>
      <c r="C24" s="7">
        <v>242968.67667019999</v>
      </c>
      <c r="D24" s="118">
        <f>'COMP Durban'!D24</f>
        <v>191056123999.99997</v>
      </c>
      <c r="E24" s="118">
        <f>'COMP Durban'!E24</f>
        <v>30490380678.618729</v>
      </c>
      <c r="F24" s="119">
        <v>4859349229</v>
      </c>
      <c r="G24" s="119">
        <v>811777848</v>
      </c>
      <c r="H24" s="10">
        <f t="shared" si="0"/>
        <v>15.958860695100634</v>
      </c>
      <c r="I24" s="10">
        <f t="shared" si="1"/>
        <v>16.705484824087335</v>
      </c>
      <c r="J24" s="10">
        <f t="shared" si="2"/>
        <v>39.317224384656377</v>
      </c>
      <c r="K24" s="10">
        <f t="shared" si="2"/>
        <v>37.560005799294402</v>
      </c>
      <c r="L24">
        <f t="shared" si="8"/>
        <v>2.9520196931433668E-2</v>
      </c>
      <c r="M24" s="118">
        <f t="shared" si="3"/>
        <v>864372065.16496658</v>
      </c>
      <c r="N24" s="10">
        <f t="shared" si="4"/>
        <v>4.3848932426170277</v>
      </c>
      <c r="O24" s="10">
        <f t="shared" si="5"/>
        <v>10.363305510398241</v>
      </c>
      <c r="R24" s="7">
        <f t="shared" si="6"/>
        <v>2013</v>
      </c>
      <c r="S24" s="154">
        <f>SUM(M51:M54)</f>
        <v>7273459278.5329237</v>
      </c>
      <c r="T24" s="10">
        <f t="shared" si="9"/>
        <v>10.263345504474277</v>
      </c>
    </row>
    <row r="25" spans="1:20">
      <c r="A25" t="str">
        <f>'COMP Durban'!A25</f>
        <v>2006q3</v>
      </c>
      <c r="B25" s="7">
        <v>39679.286244765506</v>
      </c>
      <c r="C25" s="7">
        <v>242968.67667019999</v>
      </c>
      <c r="D25" s="118">
        <f>'COMP Durban'!D25</f>
        <v>198657314000</v>
      </c>
      <c r="E25" s="118">
        <f>'COMP Durban'!E25</f>
        <v>31576476037.653343</v>
      </c>
      <c r="F25" s="119">
        <v>4906222423</v>
      </c>
      <c r="G25" s="119">
        <v>827883368</v>
      </c>
      <c r="H25" s="10">
        <f t="shared" si="0"/>
        <v>15.894947637142293</v>
      </c>
      <c r="I25" s="10">
        <f t="shared" si="1"/>
        <v>16.874150754334849</v>
      </c>
      <c r="J25" s="10">
        <f t="shared" si="2"/>
        <v>40.490890316898295</v>
      </c>
      <c r="K25" s="10">
        <f t="shared" si="2"/>
        <v>38.141213192790396</v>
      </c>
      <c r="L25">
        <f>L37/G37</f>
        <v>2.8159655130830248E-2</v>
      </c>
      <c r="M25" s="118">
        <f t="shared" si="3"/>
        <v>895161791.87746906</v>
      </c>
      <c r="N25" s="10">
        <f t="shared" si="4"/>
        <v>3.5620918298217119</v>
      </c>
      <c r="O25" s="10">
        <f t="shared" si="5"/>
        <v>10.177177699785815</v>
      </c>
      <c r="R25" s="7">
        <v>2014</v>
      </c>
      <c r="S25" s="154">
        <f>SUM(M55:M58)</f>
        <v>7944227559.068325</v>
      </c>
      <c r="T25" s="10">
        <f t="shared" si="9"/>
        <v>9.2221356420475775</v>
      </c>
    </row>
    <row r="26" spans="1:20">
      <c r="A26" t="str">
        <f>'COMP Durban'!A26</f>
        <v>2006q4</v>
      </c>
      <c r="B26" s="7">
        <v>39679.286244765506</v>
      </c>
      <c r="C26" s="7">
        <v>242968.67667019999</v>
      </c>
      <c r="D26" s="118">
        <f>'COMP Durban'!D26</f>
        <v>214911103000</v>
      </c>
      <c r="E26" s="118">
        <f>'COMP Durban'!E26</f>
        <v>34281549924.807354</v>
      </c>
      <c r="F26" s="119">
        <v>5280826192</v>
      </c>
      <c r="G26" s="119">
        <v>873224453</v>
      </c>
      <c r="H26" s="10">
        <f t="shared" si="0"/>
        <v>15.951502479984644</v>
      </c>
      <c r="I26" s="10">
        <f t="shared" si="1"/>
        <v>16.535754468171294</v>
      </c>
      <c r="J26" s="10">
        <f t="shared" si="2"/>
        <v>40.69649240218736</v>
      </c>
      <c r="K26" s="10">
        <f t="shared" si="2"/>
        <v>39.258577570785633</v>
      </c>
      <c r="L26">
        <f>AVERAGE(L19:L25)</f>
        <v>2.8349008635733579E-2</v>
      </c>
      <c r="M26" s="118">
        <f t="shared" si="3"/>
        <v>971847954.86469555</v>
      </c>
      <c r="N26" s="10">
        <f t="shared" si="4"/>
        <v>8.5667377320013429</v>
      </c>
      <c r="O26" s="10">
        <f t="shared" si="5"/>
        <v>11.415340833274865</v>
      </c>
      <c r="Q26" s="159">
        <f>M26/E26</f>
        <v>2.8349008635733579E-2</v>
      </c>
      <c r="R26" s="7">
        <v>2015</v>
      </c>
      <c r="S26" s="154">
        <f>SUM(M59:M62)</f>
        <v>8533066670.3716145</v>
      </c>
      <c r="T26" s="10">
        <f t="shared" si="9"/>
        <v>7.412163195541023</v>
      </c>
    </row>
    <row r="27" spans="1:20">
      <c r="A27" t="str">
        <f>'COMP Durban'!A27</f>
        <v>2007q1</v>
      </c>
      <c r="B27" s="7">
        <v>39679.286244765506</v>
      </c>
      <c r="C27" s="7">
        <v>242968.67667019999</v>
      </c>
      <c r="D27" s="118">
        <f>'COMP Durban'!D27</f>
        <v>206917629000</v>
      </c>
      <c r="E27" s="118">
        <f>'COMP Durban'!E27</f>
        <v>32959543950.053391</v>
      </c>
      <c r="F27" s="119">
        <v>5154329343</v>
      </c>
      <c r="G27" s="119">
        <v>833477953</v>
      </c>
      <c r="H27" s="10">
        <f t="shared" si="0"/>
        <v>15.928823517523194</v>
      </c>
      <c r="I27" s="10">
        <f t="shared" si="1"/>
        <v>16.170444252498747</v>
      </c>
      <c r="J27" s="10">
        <f t="shared" si="2"/>
        <v>40.144433005820829</v>
      </c>
      <c r="K27" s="10">
        <f t="shared" si="2"/>
        <v>39.544590029549816</v>
      </c>
      <c r="M27" s="118">
        <f t="shared" si="3"/>
        <v>934370396.06990397</v>
      </c>
      <c r="N27" s="10">
        <f t="shared" si="4"/>
        <v>-3.8563191502532255</v>
      </c>
      <c r="O27" s="10">
        <f t="shared" si="5"/>
        <v>12.838160756854386</v>
      </c>
      <c r="Q27" s="159">
        <f t="shared" ref="Q27:Q38" si="10">M27/E27</f>
        <v>2.8349008635733579E-2</v>
      </c>
      <c r="R27" s="7">
        <v>2016</v>
      </c>
      <c r="S27" s="154">
        <f>SUM(M63:M66)</f>
        <v>9205020804.0473728</v>
      </c>
      <c r="T27" s="10">
        <f t="shared" si="9"/>
        <v>7.8747085852370917</v>
      </c>
    </row>
    <row r="28" spans="1:20">
      <c r="A28" t="str">
        <f>'COMP Durban'!A28</f>
        <v>2007q2</v>
      </c>
      <c r="B28" s="7">
        <v>39679.286244765506</v>
      </c>
      <c r="C28" s="7">
        <v>242968.67667019999</v>
      </c>
      <c r="D28" s="118">
        <f>'COMP Durban'!D28</f>
        <v>217215242000</v>
      </c>
      <c r="E28" s="118">
        <f>'COMP Durban'!E28</f>
        <v>34684999889.264297</v>
      </c>
      <c r="F28" s="119">
        <v>5056692012</v>
      </c>
      <c r="G28" s="119">
        <v>821281896</v>
      </c>
      <c r="H28" s="10">
        <f t="shared" si="0"/>
        <v>15.968032247600883</v>
      </c>
      <c r="I28" s="10">
        <f t="shared" si="1"/>
        <v>16.241485422703654</v>
      </c>
      <c r="J28" s="10">
        <f t="shared" si="2"/>
        <v>42.955996031502025</v>
      </c>
      <c r="K28" s="10">
        <f t="shared" si="2"/>
        <v>42.232758396593582</v>
      </c>
      <c r="M28" s="118">
        <f t="shared" si="3"/>
        <v>983285361.39117181</v>
      </c>
      <c r="N28" s="10">
        <f t="shared" si="4"/>
        <v>5.2350722504706066</v>
      </c>
      <c r="O28" s="10">
        <f t="shared" si="5"/>
        <v>13.757188717512575</v>
      </c>
      <c r="Q28" s="159">
        <f>M28/E28</f>
        <v>2.8349008635733579E-2</v>
      </c>
    </row>
    <row r="29" spans="1:20">
      <c r="A29" t="str">
        <f>'COMP Durban'!A29</f>
        <v>2007q3</v>
      </c>
      <c r="B29" s="7">
        <v>39679.286244765506</v>
      </c>
      <c r="C29" s="7">
        <v>242968.67667019999</v>
      </c>
      <c r="D29" s="118">
        <f>'COMP Durban'!D29</f>
        <v>227163331999.99997</v>
      </c>
      <c r="E29" s="118">
        <f>'COMP Durban'!E29</f>
        <v>36174441637.553581</v>
      </c>
      <c r="F29" s="119">
        <v>5400223668</v>
      </c>
      <c r="G29" s="119">
        <v>898105429</v>
      </c>
      <c r="H29" s="10">
        <f t="shared" si="0"/>
        <v>15.924419367802539</v>
      </c>
      <c r="I29" s="10">
        <f t="shared" si="1"/>
        <v>16.630893166923542</v>
      </c>
      <c r="J29" s="10">
        <f t="shared" si="2"/>
        <v>42.065541348981021</v>
      </c>
      <c r="K29" s="10">
        <f t="shared" si="2"/>
        <v>40.278613701102103</v>
      </c>
      <c r="M29" s="118">
        <f t="shared" si="3"/>
        <v>1025509558.3758469</v>
      </c>
      <c r="N29" s="10">
        <f t="shared" si="4"/>
        <v>4.2941956264797243</v>
      </c>
      <c r="O29" s="10">
        <f t="shared" si="5"/>
        <v>14.561363954664856</v>
      </c>
      <c r="Q29" s="159">
        <f t="shared" si="10"/>
        <v>2.8349008635733579E-2</v>
      </c>
    </row>
    <row r="30" spans="1:20">
      <c r="A30" t="str">
        <f>'COMP Durban'!A30</f>
        <v>2007q4</v>
      </c>
      <c r="B30" s="7">
        <v>39679.286244765506</v>
      </c>
      <c r="C30" s="7">
        <v>242968.67667019999</v>
      </c>
      <c r="D30" s="118">
        <f>'COMP Durban'!D30</f>
        <v>246443948000</v>
      </c>
      <c r="E30" s="118">
        <f>'COMP Durban'!E30</f>
        <v>39377383304.804321</v>
      </c>
      <c r="F30" s="119">
        <v>5579296845</v>
      </c>
      <c r="G30" s="119">
        <v>902642355</v>
      </c>
      <c r="H30" s="10">
        <f t="shared" si="0"/>
        <v>15.978231003183051</v>
      </c>
      <c r="I30" s="10">
        <f t="shared" si="1"/>
        <v>16.178424989323183</v>
      </c>
      <c r="J30" s="10">
        <f t="shared" si="2"/>
        <v>44.171148237229168</v>
      </c>
      <c r="K30" s="10">
        <f t="shared" si="2"/>
        <v>43.624568564372673</v>
      </c>
      <c r="M30" s="118">
        <f t="shared" si="3"/>
        <v>1116309779.3604889</v>
      </c>
      <c r="N30" s="10">
        <f t="shared" si="4"/>
        <v>8.854156476946649</v>
      </c>
      <c r="O30" s="10">
        <f t="shared" si="5"/>
        <v>14.864652826882358</v>
      </c>
      <c r="Q30" s="159">
        <f t="shared" si="10"/>
        <v>2.8349008635733579E-2</v>
      </c>
    </row>
    <row r="31" spans="1:20">
      <c r="A31" t="str">
        <f>'COMP Durban'!A31</f>
        <v>2008q1</v>
      </c>
      <c r="B31" s="7">
        <v>39679.286244765506</v>
      </c>
      <c r="C31" s="7">
        <v>242968.67667019999</v>
      </c>
      <c r="D31" s="118">
        <f>'COMP Durban'!D31</f>
        <v>236142264000</v>
      </c>
      <c r="E31" s="118">
        <f>'COMP Durban'!E31</f>
        <v>37468513454.833817</v>
      </c>
      <c r="F31" s="119">
        <v>5543646776</v>
      </c>
      <c r="G31" s="119">
        <v>903654581</v>
      </c>
      <c r="H31" s="10">
        <f t="shared" si="0"/>
        <v>15.866923955143337</v>
      </c>
      <c r="I31" s="10">
        <f t="shared" si="1"/>
        <v>16.300724369961191</v>
      </c>
      <c r="J31" s="10">
        <f t="shared" si="2"/>
        <v>42.596917433903982</v>
      </c>
      <c r="K31" s="10">
        <f t="shared" si="2"/>
        <v>41.463313795599312</v>
      </c>
      <c r="L31" s="119">
        <v>25767539</v>
      </c>
      <c r="M31" s="118">
        <f t="shared" ref="M31:M38" si="11">L31*K31</f>
        <v>1068407555.2973433</v>
      </c>
      <c r="N31" s="10">
        <f t="shared" si="4"/>
        <v>-4.2911228539615456</v>
      </c>
      <c r="O31" s="10">
        <f t="shared" si="5"/>
        <v>14.345184713815723</v>
      </c>
      <c r="P31" s="129"/>
      <c r="Q31" s="159">
        <f t="shared" si="10"/>
        <v>2.8514810350969713E-2</v>
      </c>
      <c r="R31" s="10"/>
      <c r="S31" s="10"/>
    </row>
    <row r="32" spans="1:20">
      <c r="A32" t="str">
        <f>'COMP Durban'!A32</f>
        <v>2008q2</v>
      </c>
      <c r="B32" s="7">
        <v>39679.286244765506</v>
      </c>
      <c r="C32" s="7">
        <v>242968.67667019999</v>
      </c>
      <c r="D32" s="118">
        <f>'COMP Durban'!D32</f>
        <v>247641826000</v>
      </c>
      <c r="E32" s="118">
        <f>'COMP Durban'!E32</f>
        <v>39380346162.08049</v>
      </c>
      <c r="F32" s="119">
        <v>5265926862</v>
      </c>
      <c r="G32" s="119">
        <v>890416751</v>
      </c>
      <c r="H32" s="10">
        <f t="shared" si="0"/>
        <v>15.902138503081661</v>
      </c>
      <c r="I32" s="10">
        <f t="shared" si="1"/>
        <v>16.909022368415872</v>
      </c>
      <c r="J32" s="10">
        <f t="shared" si="2"/>
        <v>47.027205749292456</v>
      </c>
      <c r="K32" s="10">
        <f t="shared" si="2"/>
        <v>44.226870302982981</v>
      </c>
      <c r="L32" s="119">
        <v>24544885</v>
      </c>
      <c r="M32" s="118">
        <f t="shared" si="11"/>
        <v>1085543445.4966323</v>
      </c>
      <c r="N32" s="10">
        <f t="shared" si="4"/>
        <v>1.6038720537239255</v>
      </c>
      <c r="O32" s="10">
        <f t="shared" si="5"/>
        <v>10.399634543606318</v>
      </c>
      <c r="P32" s="129"/>
      <c r="Q32" s="159">
        <f t="shared" si="10"/>
        <v>2.7565614609602059E-2</v>
      </c>
      <c r="R32" s="10"/>
      <c r="S32" s="10"/>
    </row>
    <row r="33" spans="1:19">
      <c r="A33" t="str">
        <f>'COMP Durban'!A33</f>
        <v>2008q3</v>
      </c>
      <c r="B33" s="7">
        <v>39679.286244765506</v>
      </c>
      <c r="C33" s="7">
        <v>242968.67667019999</v>
      </c>
      <c r="D33" s="118">
        <f>'COMP Durban'!D33</f>
        <v>260386116000</v>
      </c>
      <c r="E33" s="118">
        <f>'COMP Durban'!E33</f>
        <v>41300155223.960045</v>
      </c>
      <c r="F33" s="119">
        <v>5202135900</v>
      </c>
      <c r="G33" s="119">
        <v>869415812</v>
      </c>
      <c r="H33" s="10">
        <f t="shared" si="0"/>
        <v>15.861120346355198</v>
      </c>
      <c r="I33" s="10">
        <f t="shared" si="1"/>
        <v>16.712670116903329</v>
      </c>
      <c r="J33" s="10">
        <f t="shared" si="2"/>
        <v>50.053693522308791</v>
      </c>
      <c r="K33" s="10">
        <f t="shared" si="2"/>
        <v>47.503340350980466</v>
      </c>
      <c r="L33" s="119">
        <v>24142146</v>
      </c>
      <c r="M33" s="118">
        <f t="shared" si="11"/>
        <v>1146832578.2410617</v>
      </c>
      <c r="N33" s="10">
        <f t="shared" si="4"/>
        <v>5.6459401048098803</v>
      </c>
      <c r="O33" s="10">
        <f t="shared" si="5"/>
        <v>11.830510878646557</v>
      </c>
      <c r="P33" s="129"/>
      <c r="Q33" s="159">
        <f t="shared" si="10"/>
        <v>2.7768238933294213E-2</v>
      </c>
      <c r="R33" s="10"/>
      <c r="S33" s="10"/>
    </row>
    <row r="34" spans="1:19">
      <c r="A34" t="str">
        <f>'COMP Durban'!A34</f>
        <v>2008q4</v>
      </c>
      <c r="B34" s="7">
        <v>39679.286244765506</v>
      </c>
      <c r="C34" s="7">
        <v>242968.67667019999</v>
      </c>
      <c r="D34" s="118">
        <f>'COMP Durban'!D34</f>
        <v>276565444000</v>
      </c>
      <c r="E34" s="118">
        <f>'COMP Durban'!E34</f>
        <v>44085750474.508728</v>
      </c>
      <c r="F34" s="119">
        <v>5460259824</v>
      </c>
      <c r="G34" s="119">
        <v>899391940</v>
      </c>
      <c r="H34" s="10">
        <f t="shared" si="0"/>
        <v>15.940440655524821</v>
      </c>
      <c r="I34" s="10">
        <f t="shared" si="1"/>
        <v>16.47159602271703</v>
      </c>
      <c r="J34" s="10">
        <f t="shared" si="2"/>
        <v>50.650601420904103</v>
      </c>
      <c r="K34" s="10">
        <f t="shared" si="2"/>
        <v>49.017284360485519</v>
      </c>
      <c r="L34" s="119">
        <v>26222659</v>
      </c>
      <c r="M34" s="118">
        <f t="shared" si="11"/>
        <v>1285363532.8910449</v>
      </c>
      <c r="N34" s="10">
        <f t="shared" si="4"/>
        <v>12.07944012738573</v>
      </c>
      <c r="O34" s="10">
        <f t="shared" si="5"/>
        <v>15.143982132576445</v>
      </c>
      <c r="P34" s="129"/>
      <c r="Q34" s="159">
        <f t="shared" si="10"/>
        <v>2.9155986209972042E-2</v>
      </c>
      <c r="R34" s="10"/>
      <c r="S34" s="10"/>
    </row>
    <row r="35" spans="1:19">
      <c r="A35" t="str">
        <f>'COMP Durban'!A35</f>
        <v>2009q1</v>
      </c>
      <c r="B35" s="7">
        <v>39679.286244765506</v>
      </c>
      <c r="C35" s="7">
        <v>242968.67667019999</v>
      </c>
      <c r="D35" s="118">
        <f>'COMP Durban'!D35</f>
        <v>257948770000</v>
      </c>
      <c r="E35" s="118">
        <f>'COMP Durban'!E35</f>
        <v>40917421669.475777</v>
      </c>
      <c r="F35" s="119">
        <v>5206564996</v>
      </c>
      <c r="G35" s="119">
        <v>842784368</v>
      </c>
      <c r="H35" s="10">
        <f t="shared" si="0"/>
        <v>15.862615537758051</v>
      </c>
      <c r="I35" s="10">
        <f t="shared" si="1"/>
        <v>16.186955673221753</v>
      </c>
      <c r="J35" s="10">
        <f t="shared" si="2"/>
        <v>49.542984712218505</v>
      </c>
      <c r="K35" s="10">
        <f t="shared" si="2"/>
        <v>48.550285485926068</v>
      </c>
      <c r="L35" s="119">
        <v>23394479</v>
      </c>
      <c r="M35" s="118">
        <f t="shared" si="11"/>
        <v>1135808634.2445023</v>
      </c>
      <c r="N35" s="10">
        <f t="shared" si="4"/>
        <v>-11.635221851219248</v>
      </c>
      <c r="O35" s="10">
        <f t="shared" si="5"/>
        <v>6.3085550652438984</v>
      </c>
      <c r="P35" s="129"/>
      <c r="Q35" s="159">
        <f t="shared" si="10"/>
        <v>2.7758558284033102E-2</v>
      </c>
      <c r="R35" s="10"/>
      <c r="S35" s="10"/>
    </row>
    <row r="36" spans="1:19">
      <c r="A36" t="str">
        <f>'COMP Durban'!A36</f>
        <v>2009q2</v>
      </c>
      <c r="B36" s="7">
        <v>39679.286244765506</v>
      </c>
      <c r="C36" s="7">
        <v>242968.67667019999</v>
      </c>
      <c r="D36" s="118">
        <f>'COMP Durban'!D36</f>
        <v>264394909000</v>
      </c>
      <c r="E36" s="118">
        <f>'COMP Durban'!E36</f>
        <v>42080904283.197868</v>
      </c>
      <c r="F36" s="119">
        <v>4994646966</v>
      </c>
      <c r="G36" s="119">
        <v>831381344</v>
      </c>
      <c r="H36" s="10">
        <f t="shared" si="0"/>
        <v>15.91592835215971</v>
      </c>
      <c r="I36" s="10">
        <f t="shared" si="1"/>
        <v>16.645447609399667</v>
      </c>
      <c r="J36" s="10">
        <f t="shared" si="2"/>
        <v>52.935655072282842</v>
      </c>
      <c r="K36" s="10">
        <f t="shared" si="2"/>
        <v>50.615646582512042</v>
      </c>
      <c r="L36" s="119">
        <v>24542541</v>
      </c>
      <c r="M36" s="118">
        <f t="shared" si="11"/>
        <v>1242236581.4928117</v>
      </c>
      <c r="N36" s="10">
        <f t="shared" si="4"/>
        <v>9.370235798489178</v>
      </c>
      <c r="O36" s="10">
        <f t="shared" si="5"/>
        <v>14.434533840743038</v>
      </c>
      <c r="P36" s="129"/>
      <c r="Q36" s="159">
        <f t="shared" si="10"/>
        <v>2.9520196931433668E-2</v>
      </c>
      <c r="R36" s="10"/>
      <c r="S36" s="10"/>
    </row>
    <row r="37" spans="1:19">
      <c r="A37" t="str">
        <f>'COMP Durban'!A37</f>
        <v>2009q3</v>
      </c>
      <c r="B37" s="7">
        <v>39679.286244765506</v>
      </c>
      <c r="C37" s="7">
        <v>242968.67667019999</v>
      </c>
      <c r="D37" s="118">
        <f>'COMP Durban'!D37</f>
        <v>281628545000</v>
      </c>
      <c r="E37" s="118">
        <f>'COMP Durban'!E37</f>
        <v>44782980357.245941</v>
      </c>
      <c r="F37" s="119">
        <v>5002707417</v>
      </c>
      <c r="G37" s="119">
        <v>835393434</v>
      </c>
      <c r="H37" s="10">
        <f t="shared" si="0"/>
        <v>15.901435118107768</v>
      </c>
      <c r="I37" s="10">
        <f t="shared" si="1"/>
        <v>16.698826542627685</v>
      </c>
      <c r="J37" s="10">
        <f>D37/F37</f>
        <v>56.295226069584075</v>
      </c>
      <c r="K37" s="10">
        <f>E37/G37</f>
        <v>53.607053317163064</v>
      </c>
      <c r="L37" s="119">
        <v>23524391</v>
      </c>
      <c r="M37" s="118">
        <f t="shared" si="11"/>
        <v>1261073282.590791</v>
      </c>
      <c r="N37" s="10">
        <f t="shared" ref="N37:N45" si="12">(M37-M36)/M36*100</f>
        <v>1.5163537589066167</v>
      </c>
      <c r="O37" s="10">
        <f t="shared" ref="O37:O45" si="13">(M37-M33)/M33*100</f>
        <v>9.9614108037412379</v>
      </c>
      <c r="Q37" s="159">
        <f t="shared" si="10"/>
        <v>2.8159655130830252E-2</v>
      </c>
    </row>
    <row r="38" spans="1:19">
      <c r="A38" t="str">
        <f>'COMP Durban'!A38</f>
        <v>2009q4</v>
      </c>
      <c r="B38" s="7">
        <v>39679.286244765506</v>
      </c>
      <c r="C38" s="7">
        <v>242968.67667019999</v>
      </c>
      <c r="D38" s="118">
        <f>'COMP Durban'!D38</f>
        <v>302220412000</v>
      </c>
      <c r="E38" s="118">
        <f>'COMP Durban'!E38</f>
        <v>48324962709.960442</v>
      </c>
      <c r="F38" s="119">
        <v>5074816265</v>
      </c>
      <c r="G38" s="119">
        <v>901763015</v>
      </c>
      <c r="H38" s="10">
        <f t="shared" si="0"/>
        <v>15.989973142502512</v>
      </c>
      <c r="I38" s="10">
        <f>G38/F38*100</f>
        <v>17.769372680924043</v>
      </c>
      <c r="J38" s="10">
        <f>D38/F38</f>
        <v>59.552976150950364</v>
      </c>
      <c r="K38" s="10">
        <f>E38/G38</f>
        <v>53.589426386000582</v>
      </c>
      <c r="L38" s="119">
        <v>25179124</v>
      </c>
      <c r="M38" s="118">
        <f t="shared" si="11"/>
        <v>1349334812.0619805</v>
      </c>
      <c r="N38" s="10">
        <f t="shared" si="12"/>
        <v>6.9989215289584186</v>
      </c>
      <c r="O38" s="10">
        <f t="shared" si="13"/>
        <v>4.9769016728715778</v>
      </c>
      <c r="Q38" s="159">
        <f t="shared" si="10"/>
        <v>2.7922107672601761E-2</v>
      </c>
    </row>
    <row r="39" spans="1:19">
      <c r="A39" t="str">
        <f>'COMP Durban'!A39</f>
        <v>2010q1</v>
      </c>
      <c r="B39" s="7">
        <v>39679.286244765506</v>
      </c>
      <c r="C39" s="7">
        <v>242968.67667019999</v>
      </c>
      <c r="D39" s="118">
        <f>'COMP Durban'!D39</f>
        <v>290461000000</v>
      </c>
      <c r="E39" s="118">
        <f>'COMP Durban'!E39</f>
        <v>46118990666.224556</v>
      </c>
      <c r="F39" s="119"/>
      <c r="G39" s="119"/>
      <c r="H39" s="10"/>
      <c r="I39" s="10"/>
      <c r="J39" s="10"/>
      <c r="K39" s="10"/>
      <c r="L39" s="119"/>
      <c r="M39" s="158">
        <f t="shared" ref="M39:M45" si="14">E39*Q39</f>
        <v>1300899542.5009415</v>
      </c>
      <c r="N39" s="10">
        <f t="shared" si="12"/>
        <v>-3.5895664388160866</v>
      </c>
      <c r="O39" s="10">
        <f t="shared" si="13"/>
        <v>14.535098895973048</v>
      </c>
      <c r="Q39" s="159">
        <f>(Q27+Q31+Q35)/3</f>
        <v>2.8207459090245465E-2</v>
      </c>
    </row>
    <row r="40" spans="1:19">
      <c r="A40" t="str">
        <f>'COMP Durban'!A40</f>
        <v>2010q2</v>
      </c>
      <c r="B40" s="7">
        <v>39679.286244765506</v>
      </c>
      <c r="C40" s="7">
        <v>242968.67667019999</v>
      </c>
      <c r="D40" s="118">
        <f>'COMP Durban'!D40</f>
        <v>298461000000</v>
      </c>
      <c r="E40" s="118">
        <f>'COMP Durban'!E40</f>
        <v>47519552932.440933</v>
      </c>
      <c r="F40" s="119"/>
      <c r="G40" s="119"/>
      <c r="H40" s="10"/>
      <c r="I40" s="10"/>
      <c r="J40" s="10"/>
      <c r="K40" s="10"/>
      <c r="L40" s="119"/>
      <c r="M40" s="158">
        <f t="shared" si="14"/>
        <v>1353274819.8878539</v>
      </c>
      <c r="N40" s="10">
        <f t="shared" si="12"/>
        <v>4.0260816208930628</v>
      </c>
      <c r="O40" s="10">
        <f t="shared" si="13"/>
        <v>8.9385741854104879</v>
      </c>
      <c r="Q40" s="159">
        <f t="shared" ref="Q40:Q66" si="15">(Q28+Q32+Q36)/3</f>
        <v>2.8478273392256434E-2</v>
      </c>
    </row>
    <row r="41" spans="1:19">
      <c r="A41" t="str">
        <f>'COMP Durban'!A41</f>
        <v>2010q3</v>
      </c>
      <c r="B41" s="7">
        <v>39679.286244765506</v>
      </c>
      <c r="C41" s="7">
        <v>242968.67667019999</v>
      </c>
      <c r="D41" s="118">
        <f>'COMP Durban'!D41</f>
        <v>312253000000</v>
      </c>
      <c r="E41" s="118">
        <f>'COMP Durban'!E41</f>
        <v>49528918457.58786</v>
      </c>
      <c r="F41" s="119"/>
      <c r="G41" s="119"/>
      <c r="H41" s="10"/>
      <c r="I41" s="10"/>
      <c r="J41" s="10"/>
      <c r="K41" s="10"/>
      <c r="L41" s="119"/>
      <c r="M41" s="158">
        <f t="shared" si="14"/>
        <v>1391381280.5597785</v>
      </c>
      <c r="N41" s="10">
        <f t="shared" si="12"/>
        <v>2.8158700739796876</v>
      </c>
      <c r="O41" s="10">
        <f t="shared" si="13"/>
        <v>10.333102744138579</v>
      </c>
      <c r="Q41" s="159">
        <f t="shared" si="15"/>
        <v>2.8092300899952682E-2</v>
      </c>
    </row>
    <row r="42" spans="1:19">
      <c r="A42" t="str">
        <f>'COMP Durban'!A42</f>
        <v>2010q4</v>
      </c>
      <c r="B42" s="7">
        <v>39679.286244765506</v>
      </c>
      <c r="C42" s="7">
        <v>242968.67667019999</v>
      </c>
      <c r="D42" s="118">
        <f>'COMP Durban'!D42</f>
        <v>333531000000</v>
      </c>
      <c r="E42" s="118">
        <f>'COMP Durban'!E42</f>
        <v>53418871558.253563</v>
      </c>
      <c r="F42" s="119"/>
      <c r="G42" s="119"/>
      <c r="H42" s="10"/>
      <c r="I42" s="10"/>
      <c r="J42" s="10"/>
      <c r="K42" s="10"/>
      <c r="L42" s="119"/>
      <c r="M42" s="158">
        <f t="shared" si="14"/>
        <v>1521139805.6730738</v>
      </c>
      <c r="N42" s="10">
        <f t="shared" si="12"/>
        <v>9.3258783143245285</v>
      </c>
      <c r="O42" s="10">
        <f t="shared" si="13"/>
        <v>12.732569565039991</v>
      </c>
      <c r="Q42" s="159">
        <f t="shared" si="15"/>
        <v>2.8475700839435791E-2</v>
      </c>
    </row>
    <row r="43" spans="1:19">
      <c r="A43" t="str">
        <f>'COMP Durban'!A43</f>
        <v>2011q1</v>
      </c>
      <c r="B43" s="7">
        <v>39679.286244765506</v>
      </c>
      <c r="C43" s="7">
        <v>242968.67667019999</v>
      </c>
      <c r="D43" s="118">
        <f>'COMP Durban'!D43</f>
        <v>318826000000</v>
      </c>
      <c r="E43" s="118">
        <f>'COMP Durban'!E43</f>
        <v>50512141853.95047</v>
      </c>
      <c r="F43" s="119"/>
      <c r="G43" s="119"/>
      <c r="H43" s="10"/>
      <c r="I43" s="10"/>
      <c r="J43" s="10"/>
      <c r="K43" s="10"/>
      <c r="L43" s="119"/>
      <c r="M43" s="158">
        <f t="shared" si="14"/>
        <v>1422435851.3322978</v>
      </c>
      <c r="N43" s="10">
        <f t="shared" si="12"/>
        <v>-6.4888154246349137</v>
      </c>
      <c r="O43" s="10">
        <f t="shared" si="13"/>
        <v>9.3424822486835737</v>
      </c>
      <c r="Q43" s="159">
        <f t="shared" si="15"/>
        <v>2.8160275908416094E-2</v>
      </c>
    </row>
    <row r="44" spans="1:19">
      <c r="A44" t="str">
        <f>'COMP Durban'!A44</f>
        <v>2011q2</v>
      </c>
      <c r="B44" s="7">
        <v>39679.286244765506</v>
      </c>
      <c r="C44" s="7">
        <v>242968.67667019999</v>
      </c>
      <c r="D44" s="118">
        <f>'COMP Durban'!D44</f>
        <v>332290000000</v>
      </c>
      <c r="E44" s="118">
        <f>'COMP Durban'!E44</f>
        <v>52705260476.157326</v>
      </c>
      <c r="F44" s="119"/>
      <c r="G44" s="119"/>
      <c r="H44" s="10"/>
      <c r="I44" s="10"/>
      <c r="J44" s="10"/>
      <c r="K44" s="10"/>
      <c r="L44" s="119"/>
      <c r="M44" s="158">
        <f t="shared" si="14"/>
        <v>1503225794.604404</v>
      </c>
      <c r="N44" s="10">
        <f t="shared" si="12"/>
        <v>5.6796897516633731</v>
      </c>
      <c r="O44" s="10">
        <f t="shared" si="13"/>
        <v>11.080600371251759</v>
      </c>
      <c r="Q44" s="159">
        <f t="shared" si="15"/>
        <v>2.8521361644430723E-2</v>
      </c>
    </row>
    <row r="45" spans="1:19">
      <c r="A45" t="str">
        <f>'COMP Durban'!A45</f>
        <v>2011q3</v>
      </c>
      <c r="B45" s="7">
        <v>39679.286244765506</v>
      </c>
      <c r="C45" s="7">
        <v>242968.67667019999</v>
      </c>
      <c r="D45" s="118">
        <f>'COMP Durban'!D45</f>
        <v>343765000000</v>
      </c>
      <c r="E45" s="118">
        <f>'COMP Durban'!E45</f>
        <v>54404960256.574226</v>
      </c>
      <c r="F45" s="119"/>
      <c r="G45" s="119"/>
      <c r="H45" s="10"/>
      <c r="I45" s="10"/>
      <c r="J45" s="10"/>
      <c r="K45" s="10"/>
      <c r="L45" s="119"/>
      <c r="M45" s="158">
        <f t="shared" si="14"/>
        <v>1523705122.5900784</v>
      </c>
      <c r="N45" s="10">
        <f t="shared" si="12"/>
        <v>1.3623587393977508</v>
      </c>
      <c r="O45" s="10">
        <f t="shared" si="13"/>
        <v>9.510250272812609</v>
      </c>
      <c r="Q45" s="159">
        <f t="shared" si="15"/>
        <v>2.800673165469238E-2</v>
      </c>
    </row>
    <row r="46" spans="1:19">
      <c r="A46" t="str">
        <f>'COMP Durban'!A46</f>
        <v>2011q4</v>
      </c>
      <c r="B46" s="7">
        <v>39679.286244765506</v>
      </c>
      <c r="C46" s="7">
        <v>242968.67667019999</v>
      </c>
      <c r="D46" s="118">
        <f>'COMP Durban'!D46</f>
        <v>364499000000</v>
      </c>
      <c r="E46" s="118">
        <f>'COMP Durban'!E46</f>
        <v>58020231938.302872</v>
      </c>
      <c r="F46" s="119"/>
      <c r="G46" s="119"/>
      <c r="H46" s="10"/>
      <c r="I46" s="10"/>
      <c r="J46" s="10"/>
      <c r="K46" s="10"/>
      <c r="L46" s="119"/>
      <c r="M46" s="158">
        <f t="shared" ref="M46:M56" si="16">E46*Q46</f>
        <v>1654617004.3243163</v>
      </c>
      <c r="N46" s="10">
        <f t="shared" ref="N46:N56" si="17">(M46-M45)/M45*100</f>
        <v>8.5916808832214624</v>
      </c>
      <c r="O46" s="10">
        <f t="shared" ref="O46:O56" si="18">(M46-M42)/M42*100</f>
        <v>8.7748146589446137</v>
      </c>
      <c r="Q46" s="159">
        <f t="shared" si="15"/>
        <v>2.8517931574003199E-2</v>
      </c>
    </row>
    <row r="47" spans="1:19">
      <c r="A47" t="str">
        <f>'COMP Durban'!A47</f>
        <v>2012q1</v>
      </c>
      <c r="B47" s="7">
        <v>39679.286244765506</v>
      </c>
      <c r="C47" s="7">
        <v>242968.67667019999</v>
      </c>
      <c r="D47" s="118">
        <f>'COMP Durban'!D47</f>
        <v>349564000000</v>
      </c>
      <c r="E47" s="118">
        <f>'COMP Durban'!E47</f>
        <v>54853352740.983093</v>
      </c>
      <c r="F47" s="119"/>
      <c r="G47" s="119"/>
      <c r="H47" s="10"/>
      <c r="I47" s="10"/>
      <c r="J47" s="10"/>
      <c r="K47" s="10"/>
      <c r="L47" s="119"/>
      <c r="M47" s="158">
        <f t="shared" si="16"/>
        <v>1538203080.0756824</v>
      </c>
      <c r="N47" s="10">
        <f t="shared" si="17"/>
        <v>-7.0357021561115261</v>
      </c>
      <c r="O47" s="10">
        <f t="shared" si="18"/>
        <v>8.1386607793211478</v>
      </c>
      <c r="Q47" s="159">
        <f t="shared" si="15"/>
        <v>2.8042097760898221E-2</v>
      </c>
    </row>
    <row r="48" spans="1:19">
      <c r="A48" t="str">
        <f>'COMP Durban'!A48</f>
        <v>2012q2</v>
      </c>
      <c r="B48" s="7">
        <v>39679.286244765506</v>
      </c>
      <c r="C48" s="7">
        <v>242968.67667019999</v>
      </c>
      <c r="D48" s="118">
        <f>'COMP Durban'!D48</f>
        <v>362218000000</v>
      </c>
      <c r="E48" s="118">
        <f>'COMP Durban'!E48</f>
        <v>56917852624.030548</v>
      </c>
      <c r="F48" s="119"/>
      <c r="G48" s="119"/>
      <c r="H48" s="10"/>
      <c r="I48" s="10"/>
      <c r="J48" s="10"/>
      <c r="K48" s="10"/>
      <c r="L48" s="119"/>
      <c r="M48" s="158">
        <f t="shared" si="16"/>
        <v>1641507681.6724627</v>
      </c>
      <c r="N48" s="10">
        <f t="shared" si="17"/>
        <v>6.7159273658259426</v>
      </c>
      <c r="O48" s="10">
        <f t="shared" si="18"/>
        <v>9.1990097272412523</v>
      </c>
      <c r="Q48" s="159">
        <f t="shared" si="15"/>
        <v>2.8839943989373607E-2</v>
      </c>
    </row>
    <row r="49" spans="1:17">
      <c r="A49" t="str">
        <f>'COMP Durban'!A49</f>
        <v>2012q3</v>
      </c>
      <c r="B49" s="7">
        <v>39679.286244765506</v>
      </c>
      <c r="C49" s="7">
        <v>242968.67667019999</v>
      </c>
      <c r="D49" s="118">
        <f>'COMP Durban'!D49</f>
        <v>371988000000</v>
      </c>
      <c r="E49" s="118">
        <f>'COMP Durban'!E49</f>
        <v>58492939665.720406</v>
      </c>
      <c r="F49" s="119"/>
      <c r="G49" s="119"/>
      <c r="H49" s="10"/>
      <c r="I49" s="10"/>
      <c r="J49" s="10"/>
      <c r="K49" s="10"/>
      <c r="L49" s="119"/>
      <c r="M49" s="158">
        <f t="shared" si="16"/>
        <v>1642846111.6997621</v>
      </c>
      <c r="N49" s="10">
        <f t="shared" si="17"/>
        <v>8.1536628932234692E-2</v>
      </c>
      <c r="O49" s="10">
        <f t="shared" si="18"/>
        <v>7.8191631269941064</v>
      </c>
      <c r="Q49" s="159">
        <f t="shared" si="15"/>
        <v>2.8086229228491771E-2</v>
      </c>
    </row>
    <row r="50" spans="1:17">
      <c r="A50" t="str">
        <f>'COMP Durban'!A50</f>
        <v>2012q4</v>
      </c>
      <c r="B50" s="7">
        <v>39679.286244765506</v>
      </c>
      <c r="C50" s="7">
        <v>242968.67667019999</v>
      </c>
      <c r="D50" s="118">
        <f>'COMP Durban'!D50</f>
        <v>396194000000</v>
      </c>
      <c r="E50" s="118">
        <f>'COMP Durban'!E50</f>
        <v>62669887232.980606</v>
      </c>
      <c r="F50" s="119"/>
      <c r="G50" s="119"/>
      <c r="H50" s="10"/>
      <c r="I50" s="10"/>
      <c r="J50" s="10"/>
      <c r="K50" s="10"/>
      <c r="L50" s="119"/>
      <c r="M50" s="158">
        <f t="shared" si="16"/>
        <v>1773886618.499088</v>
      </c>
      <c r="N50" s="10">
        <f t="shared" si="17"/>
        <v>7.9764322334333295</v>
      </c>
      <c r="O50" s="10">
        <f t="shared" si="18"/>
        <v>7.2082913364882915</v>
      </c>
      <c r="Q50" s="159">
        <f t="shared" si="15"/>
        <v>2.8305246695346915E-2</v>
      </c>
    </row>
    <row r="51" spans="1:17">
      <c r="A51" t="str">
        <f>'COMP Durban'!A51</f>
        <v>2013q1</v>
      </c>
      <c r="B51" s="7">
        <v>39679.286244765506</v>
      </c>
      <c r="C51" s="7">
        <v>242968.67667019999</v>
      </c>
      <c r="D51" s="118">
        <f>'COMP Durban'!D51</f>
        <v>382107000000</v>
      </c>
      <c r="E51" s="118">
        <f>'COMP Durban'!E51</f>
        <v>60107471854.206993</v>
      </c>
      <c r="F51" s="119"/>
      <c r="G51" s="119"/>
      <c r="H51" s="10"/>
      <c r="I51" s="10"/>
      <c r="J51" s="10"/>
      <c r="K51" s="10"/>
      <c r="L51" s="119"/>
      <c r="M51" s="158">
        <f t="shared" si="16"/>
        <v>1691220548.9378529</v>
      </c>
      <c r="N51" s="10">
        <f t="shared" si="17"/>
        <v>-4.6601664784629913</v>
      </c>
      <c r="O51" s="10">
        <f t="shared" si="18"/>
        <v>9.9478066871795452</v>
      </c>
      <c r="Q51" s="159">
        <f t="shared" si="15"/>
        <v>2.8136610919853259E-2</v>
      </c>
    </row>
    <row r="52" spans="1:17">
      <c r="A52" t="str">
        <f>'COMP Durban'!A52</f>
        <v>2013q2</v>
      </c>
      <c r="B52" s="7">
        <v>39679.286244765506</v>
      </c>
      <c r="C52" s="7">
        <v>242968.67667019999</v>
      </c>
      <c r="D52" s="118">
        <f>'COMP Durban'!D52</f>
        <v>400449000000</v>
      </c>
      <c r="E52" s="118">
        <f>'COMP Durban'!E52</f>
        <v>63103557302.395348</v>
      </c>
      <c r="F52" s="119"/>
      <c r="G52" s="119"/>
      <c r="H52" s="10"/>
      <c r="I52" s="10"/>
      <c r="J52" s="10"/>
      <c r="K52" s="10"/>
      <c r="L52" s="119"/>
      <c r="M52" s="158">
        <f t="shared" si="16"/>
        <v>1805594264.6281731</v>
      </c>
      <c r="N52" s="10">
        <f t="shared" si="17"/>
        <v>6.762791272974483</v>
      </c>
      <c r="O52" s="10">
        <f t="shared" si="18"/>
        <v>9.9960898622496579</v>
      </c>
      <c r="Q52" s="159">
        <f t="shared" si="15"/>
        <v>2.8613193008686921E-2</v>
      </c>
    </row>
    <row r="53" spans="1:17">
      <c r="A53" t="str">
        <f>'COMP Durban'!A53</f>
        <v>2013q3</v>
      </c>
      <c r="B53" s="7">
        <v>39679.286244765506</v>
      </c>
      <c r="C53" s="7">
        <v>242968.67667019999</v>
      </c>
      <c r="D53" s="118">
        <f>'COMP Durban'!D53</f>
        <v>408916000000</v>
      </c>
      <c r="E53" s="118">
        <f>'COMP Durban'!E53</f>
        <v>64440797319.156998</v>
      </c>
      <c r="F53" s="119"/>
      <c r="G53" s="119"/>
      <c r="H53" s="10"/>
      <c r="I53" s="10"/>
      <c r="J53" s="10"/>
      <c r="K53" s="10"/>
      <c r="L53" s="119"/>
      <c r="M53" s="158">
        <f t="shared" si="16"/>
        <v>1808321797.2757647</v>
      </c>
      <c r="N53" s="10">
        <f t="shared" si="17"/>
        <v>0.15106010807767342</v>
      </c>
      <c r="O53" s="10">
        <f t="shared" si="18"/>
        <v>10.072500668050646</v>
      </c>
      <c r="Q53" s="159">
        <f t="shared" si="15"/>
        <v>2.8061753927712277E-2</v>
      </c>
    </row>
    <row r="54" spans="1:17">
      <c r="A54" t="str">
        <f>'COMP Durban'!A54</f>
        <v>2013q4</v>
      </c>
      <c r="B54" s="7">
        <v>39679.286244765506</v>
      </c>
      <c r="C54" s="7">
        <v>242968.67667019999</v>
      </c>
      <c r="D54" s="118">
        <f>'COMP Durban'!D54</f>
        <v>436979000000</v>
      </c>
      <c r="E54" s="118">
        <f>'COMP Durban'!E54</f>
        <v>69226794827.426758</v>
      </c>
      <c r="F54" s="119"/>
      <c r="G54" s="119"/>
      <c r="H54" s="10"/>
      <c r="I54" s="10"/>
      <c r="J54" s="10"/>
      <c r="K54" s="10"/>
      <c r="L54" s="119"/>
      <c r="M54" s="158">
        <f t="shared" si="16"/>
        <v>1968322667.6911335</v>
      </c>
      <c r="N54" s="10">
        <f t="shared" si="17"/>
        <v>8.8480308458599559</v>
      </c>
      <c r="O54" s="10">
        <f t="shared" si="18"/>
        <v>10.961018994357188</v>
      </c>
      <c r="Q54" s="159">
        <f t="shared" si="15"/>
        <v>2.8432959702928636E-2</v>
      </c>
    </row>
    <row r="55" spans="1:17">
      <c r="A55" t="str">
        <f>'COMP Durban'!A55</f>
        <v>2014q1</v>
      </c>
      <c r="B55" s="7">
        <v>39679.286244765506</v>
      </c>
      <c r="C55" s="7">
        <v>242968.67667019999</v>
      </c>
      <c r="D55" s="118">
        <f>'COMP Durban'!D55</f>
        <v>414552000000</v>
      </c>
      <c r="E55" s="118">
        <f>'COMP Durban'!E55</f>
        <v>65662641318.358498</v>
      </c>
      <c r="F55" s="119"/>
      <c r="G55" s="119"/>
      <c r="H55" s="10"/>
      <c r="I55" s="10"/>
      <c r="J55" s="10"/>
      <c r="K55" s="10"/>
      <c r="L55" s="119"/>
      <c r="M55" s="158">
        <f t="shared" si="16"/>
        <v>1845973498.0776916</v>
      </c>
      <c r="N55" s="10">
        <f t="shared" si="17"/>
        <v>-6.2159102072913184</v>
      </c>
      <c r="O55" s="10">
        <f t="shared" si="18"/>
        <v>9.1503706738325228</v>
      </c>
      <c r="Q55" s="159">
        <f t="shared" si="15"/>
        <v>2.8112994863055855E-2</v>
      </c>
    </row>
    <row r="56" spans="1:17">
      <c r="A56" t="str">
        <f>'COMP Durban'!A56</f>
        <v>2014q2</v>
      </c>
      <c r="B56" s="7">
        <v>39679.286244765506</v>
      </c>
      <c r="C56" s="7">
        <v>242968.67667019999</v>
      </c>
      <c r="D56" s="118">
        <f>'COMP Durban'!D56</f>
        <v>434997000000</v>
      </c>
      <c r="E56" s="118">
        <f>'COMP Durban'!E56</f>
        <v>69037122171.864502</v>
      </c>
      <c r="F56" s="119"/>
      <c r="G56" s="119"/>
      <c r="H56" s="10"/>
      <c r="I56" s="10"/>
      <c r="J56" s="10"/>
      <c r="K56" s="10"/>
      <c r="L56" s="119"/>
      <c r="M56" s="158">
        <f t="shared" si="16"/>
        <v>1978477322.1488225</v>
      </c>
      <c r="N56" s="10">
        <f t="shared" si="17"/>
        <v>7.1779916780557329</v>
      </c>
      <c r="O56" s="10">
        <f t="shared" si="18"/>
        <v>9.5748563731869929</v>
      </c>
      <c r="Q56" s="159">
        <f t="shared" si="15"/>
        <v>2.8658166214163752E-2</v>
      </c>
    </row>
    <row r="57" spans="1:17">
      <c r="A57" t="str">
        <f>'COMP Durban'!A57</f>
        <v>2014q3</v>
      </c>
      <c r="B57" s="7">
        <v>39679.286244765506</v>
      </c>
      <c r="C57" s="7">
        <v>242968.67667019999</v>
      </c>
      <c r="D57" s="118">
        <f>'COMP Durban'!D57</f>
        <v>445910000000</v>
      </c>
      <c r="E57" s="118">
        <f>'COMP Durban'!E57</f>
        <v>70252513526.197739</v>
      </c>
      <c r="F57" s="119"/>
      <c r="G57" s="119"/>
      <c r="H57" s="10"/>
      <c r="I57" s="10"/>
      <c r="J57" s="10"/>
      <c r="K57" s="10"/>
      <c r="L57" s="119"/>
      <c r="M57" s="158">
        <f t="shared" ref="M57:M59" si="19">E57*Q57</f>
        <v>1970693413.5152714</v>
      </c>
      <c r="N57" s="10">
        <f t="shared" ref="N57:N59" si="20">(M57-M56)/M56*100</f>
        <v>-0.3934292572581537</v>
      </c>
      <c r="O57" s="10">
        <f t="shared" ref="O57:O59" si="21">(M57-M53)/M53*100</f>
        <v>8.979132833775461</v>
      </c>
      <c r="Q57" s="159">
        <f t="shared" si="15"/>
        <v>2.8051571603632142E-2</v>
      </c>
    </row>
    <row r="58" spans="1:17">
      <c r="A58" t="str">
        <f>'COMP Durban'!A58</f>
        <v>2014q4</v>
      </c>
      <c r="B58" s="7">
        <v>39679.286244765506</v>
      </c>
      <c r="C58" s="7">
        <v>242968.67667019999</v>
      </c>
      <c r="D58" s="118">
        <f>'COMP Durban'!D58</f>
        <v>477155000000</v>
      </c>
      <c r="E58" s="118">
        <f>'COMP Durban'!E58</f>
        <v>75622120932.524078</v>
      </c>
      <c r="F58" s="119"/>
      <c r="G58" s="119"/>
      <c r="H58" s="10"/>
      <c r="I58" s="10"/>
      <c r="J58" s="10"/>
      <c r="K58" s="10"/>
      <c r="L58" s="119"/>
      <c r="M58" s="158">
        <f t="shared" si="19"/>
        <v>2149083325.3265405</v>
      </c>
      <c r="N58" s="10">
        <f t="shared" si="20"/>
        <v>9.0521392413374837</v>
      </c>
      <c r="O58" s="10">
        <f t="shared" si="21"/>
        <v>9.1834870675670999</v>
      </c>
      <c r="Q58" s="159">
        <f t="shared" si="15"/>
        <v>2.8418712657426251E-2</v>
      </c>
    </row>
    <row r="59" spans="1:17">
      <c r="A59" t="str">
        <f>'COMP Durban'!A59</f>
        <v>2015q1</v>
      </c>
      <c r="B59" s="7">
        <v>39679.286244765506</v>
      </c>
      <c r="C59" s="7">
        <v>242968.67667019999</v>
      </c>
      <c r="D59" s="118">
        <f>'COMP Durban'!D59</f>
        <v>446302000000</v>
      </c>
      <c r="E59" s="118">
        <f>'COMP Durban'!E59</f>
        <v>70580221663.70108</v>
      </c>
      <c r="F59" s="119"/>
      <c r="G59" s="119"/>
      <c r="H59" s="10"/>
      <c r="I59" s="10"/>
      <c r="J59" s="10"/>
      <c r="K59" s="10"/>
      <c r="L59" s="119"/>
      <c r="M59" s="158">
        <f t="shared" si="19"/>
        <v>1983109040.177633</v>
      </c>
      <c r="N59" s="10">
        <f t="shared" si="20"/>
        <v>-7.7230269851769755</v>
      </c>
      <c r="O59" s="10">
        <f t="shared" si="21"/>
        <v>7.4289009155737009</v>
      </c>
      <c r="Q59" s="159">
        <f t="shared" si="15"/>
        <v>2.8097234514602443E-2</v>
      </c>
    </row>
    <row r="60" spans="1:17">
      <c r="A60" t="str">
        <f>'COMP Durban'!A60</f>
        <v>2015q2</v>
      </c>
      <c r="B60" s="7">
        <v>39679.286244765506</v>
      </c>
      <c r="C60" s="7">
        <v>242968.67667019999</v>
      </c>
      <c r="D60" s="118">
        <f>'COMP Durban'!D60</f>
        <v>467094000000</v>
      </c>
      <c r="E60" s="118">
        <f>'COMP Durban'!E60</f>
        <v>74135009240.036896</v>
      </c>
      <c r="F60" s="119"/>
      <c r="G60" s="119"/>
      <c r="H60" s="10"/>
      <c r="I60" s="10"/>
      <c r="J60" s="10"/>
      <c r="K60" s="10"/>
      <c r="L60" s="119"/>
      <c r="M60" s="158">
        <f t="shared" ref="M60:M66" si="22">E60*Q60</f>
        <v>2127954086.4366221</v>
      </c>
      <c r="N60" s="10">
        <f t="shared" ref="N60:N66" si="23">(M60-M59)/M59*100</f>
        <v>7.303937570977685</v>
      </c>
      <c r="O60" s="10">
        <f t="shared" ref="O60:O66" si="24">(M60-M56)/M56*100</f>
        <v>7.5551416543634176</v>
      </c>
      <c r="Q60" s="159">
        <f t="shared" si="15"/>
        <v>2.8703767737408094E-2</v>
      </c>
    </row>
    <row r="61" spans="1:17">
      <c r="A61" t="str">
        <f>'COMP Durban'!A61</f>
        <v>2015q3</v>
      </c>
      <c r="B61" s="7">
        <v>39679.286244765506</v>
      </c>
      <c r="C61" s="7">
        <v>242968.67667019999</v>
      </c>
      <c r="D61" s="118">
        <f>'COMP Durban'!D61</f>
        <v>478508000000</v>
      </c>
      <c r="E61" s="118">
        <f>'COMP Durban'!E61</f>
        <v>75473194550.253677</v>
      </c>
      <c r="F61" s="119"/>
      <c r="G61" s="119"/>
      <c r="H61" s="10"/>
      <c r="I61" s="10"/>
      <c r="J61" s="10"/>
      <c r="K61" s="10"/>
      <c r="L61" s="119"/>
      <c r="M61" s="158">
        <f t="shared" si="22"/>
        <v>2118269792.4779515</v>
      </c>
      <c r="N61" s="10">
        <f t="shared" si="23"/>
        <v>-0.45509882099418353</v>
      </c>
      <c r="O61" s="10">
        <f t="shared" si="24"/>
        <v>7.4885508801410774</v>
      </c>
      <c r="Q61" s="159">
        <f t="shared" si="15"/>
        <v>2.806651825327873E-2</v>
      </c>
    </row>
    <row r="62" spans="1:17">
      <c r="A62" t="str">
        <f>'COMP Durban'!A62</f>
        <v>2015q4</v>
      </c>
      <c r="B62" s="7">
        <v>39679.286244765506</v>
      </c>
      <c r="C62" s="7">
        <v>242968.67667019999</v>
      </c>
      <c r="D62" s="118">
        <f>'COMP Durban'!D62</f>
        <v>511530000000</v>
      </c>
      <c r="E62" s="118">
        <f>'COMP Durban'!E62</f>
        <v>81158422949.96077</v>
      </c>
      <c r="F62" s="119"/>
      <c r="G62" s="119"/>
      <c r="H62" s="10"/>
      <c r="I62" s="10"/>
      <c r="J62" s="10"/>
      <c r="K62" s="10"/>
      <c r="L62" s="119"/>
      <c r="M62" s="158">
        <f t="shared" si="22"/>
        <v>2303733751.279407</v>
      </c>
      <c r="N62" s="10">
        <f t="shared" si="23"/>
        <v>8.7554455744987898</v>
      </c>
      <c r="O62" s="10">
        <f t="shared" si="24"/>
        <v>7.19611120380213</v>
      </c>
      <c r="Q62" s="159">
        <f t="shared" si="15"/>
        <v>2.8385639685233933E-2</v>
      </c>
    </row>
    <row r="63" spans="1:17">
      <c r="A63" t="str">
        <f>'COMP Durban'!A63</f>
        <v>2016q1</v>
      </c>
      <c r="B63" s="7">
        <v>39679.286244765506</v>
      </c>
      <c r="C63" s="7">
        <v>242968.67667019999</v>
      </c>
      <c r="D63" s="118">
        <f>'COMP Durban'!D63</f>
        <v>483047000000</v>
      </c>
      <c r="E63" s="118">
        <f>'COMP Durban'!E63</f>
        <v>76442524833.267761</v>
      </c>
      <c r="F63" s="119"/>
      <c r="G63" s="119"/>
      <c r="H63" s="10"/>
      <c r="I63" s="10"/>
      <c r="J63" s="10"/>
      <c r="K63" s="10"/>
      <c r="L63" s="119"/>
      <c r="M63" s="158">
        <f t="shared" si="22"/>
        <v>2149228478.0167322</v>
      </c>
      <c r="N63" s="10">
        <f t="shared" si="23"/>
        <v>-6.7067330665650227</v>
      </c>
      <c r="O63" s="10">
        <f t="shared" si="24"/>
        <v>8.3767172895454785</v>
      </c>
      <c r="Q63" s="159">
        <f t="shared" si="15"/>
        <v>2.811561343250385E-2</v>
      </c>
    </row>
    <row r="64" spans="1:17">
      <c r="A64" t="str">
        <f>'COMP Durban'!A64</f>
        <v>2016q2</v>
      </c>
      <c r="B64" s="7">
        <v>39679.286244765506</v>
      </c>
      <c r="C64" s="7">
        <v>242968.67667019999</v>
      </c>
      <c r="D64" s="118">
        <f>'COMP Durban'!D64</f>
        <v>503638000000</v>
      </c>
      <c r="E64" s="118">
        <f>'COMP Durban'!E64</f>
        <v>80014656104.442078</v>
      </c>
      <c r="F64" s="119"/>
      <c r="G64" s="119"/>
      <c r="H64" s="10"/>
      <c r="I64" s="10"/>
      <c r="J64" s="10"/>
      <c r="K64" s="10"/>
      <c r="L64" s="119"/>
      <c r="M64" s="158">
        <f t="shared" si="22"/>
        <v>2293090072.4202843</v>
      </c>
      <c r="N64" s="10">
        <f t="shared" si="23"/>
        <v>6.6936389441621778</v>
      </c>
      <c r="O64" s="10">
        <f t="shared" si="24"/>
        <v>7.7603171532799164</v>
      </c>
      <c r="Q64" s="159">
        <f t="shared" si="15"/>
        <v>2.8658375653419593E-2</v>
      </c>
    </row>
    <row r="65" spans="1:17">
      <c r="A65" t="str">
        <f>'COMP Durban'!A65</f>
        <v>2016q3</v>
      </c>
      <c r="B65" s="7">
        <v>39679.286244765506</v>
      </c>
      <c r="C65" s="7">
        <v>242968.67667019999</v>
      </c>
      <c r="D65" s="118">
        <f>'COMP Durban'!D65</f>
        <v>517279000000</v>
      </c>
      <c r="E65" s="118">
        <f>'COMP Durban'!E65</f>
        <v>81736965112.958542</v>
      </c>
      <c r="F65" s="119"/>
      <c r="G65" s="119"/>
      <c r="H65" s="10"/>
      <c r="I65" s="10"/>
      <c r="J65" s="10"/>
      <c r="K65" s="10"/>
      <c r="L65" s="119"/>
      <c r="M65" s="158">
        <f t="shared" si="22"/>
        <v>2293534984.8793473</v>
      </c>
      <c r="N65" s="10">
        <f t="shared" si="23"/>
        <v>1.9402310638127793E-2</v>
      </c>
      <c r="O65" s="10">
        <f t="shared" si="24"/>
        <v>8.2739787454727676</v>
      </c>
      <c r="Q65" s="159">
        <f t="shared" si="15"/>
        <v>2.8059947928207717E-2</v>
      </c>
    </row>
    <row r="66" spans="1:17">
      <c r="A66" t="str">
        <f>'COMP Durban'!A66</f>
        <v>2016q4</v>
      </c>
      <c r="B66" s="7">
        <v>39679.286244765506</v>
      </c>
      <c r="C66" s="7">
        <v>242968.67667019999</v>
      </c>
      <c r="D66" s="118">
        <f>'COMP Durban'!D66</f>
        <v>547364000000</v>
      </c>
      <c r="E66" s="118">
        <f>'COMP Durban'!E66</f>
        <v>86904450978.359741</v>
      </c>
      <c r="F66" s="119"/>
      <c r="G66" s="119"/>
      <c r="H66" s="10"/>
      <c r="I66" s="10"/>
      <c r="J66" s="10"/>
      <c r="K66" s="10"/>
      <c r="L66" s="119"/>
      <c r="M66" s="158">
        <f t="shared" si="22"/>
        <v>2469167268.7310085</v>
      </c>
      <c r="N66" s="10">
        <f t="shared" si="23"/>
        <v>7.6577111319233016</v>
      </c>
      <c r="O66" s="10">
        <f t="shared" si="24"/>
        <v>7.181104038594996</v>
      </c>
      <c r="Q66" s="159">
        <f t="shared" si="15"/>
        <v>2.8412437348529607E-2</v>
      </c>
    </row>
    <row r="67" spans="1:17">
      <c r="M67" s="10"/>
    </row>
    <row r="68" spans="1:17">
      <c r="M68" s="10"/>
    </row>
    <row r="69" spans="1:17">
      <c r="M69" s="10"/>
    </row>
    <row r="70" spans="1:17">
      <c r="M70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62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34" t="s">
        <v>93</v>
      </c>
      <c r="B1" s="235"/>
      <c r="C1" s="235"/>
      <c r="D1" s="235"/>
      <c r="E1" s="235"/>
      <c r="F1" s="235"/>
      <c r="G1" s="235"/>
      <c r="H1" s="236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'COMP Durban'!O11</f>
        <v>10.730962224922994</v>
      </c>
      <c r="E3" s="126">
        <f>'COMP PMB'!O11</f>
        <v>10.730962224923001</v>
      </c>
      <c r="F3" s="126">
        <f>'COMP RBay'!O11</f>
        <v>10.730962224922996</v>
      </c>
      <c r="G3" s="126">
        <f>'COMP Port Shepstone'!O11</f>
        <v>10.730962224923012</v>
      </c>
      <c r="H3" s="126">
        <f>'COMP Newcastle'!O11</f>
        <v>10.730962224923015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'COMP Durban'!O12</f>
        <v>10.169359075421077</v>
      </c>
      <c r="E4" s="126">
        <f>'COMP PMB'!O12</f>
        <v>10.169359075421065</v>
      </c>
      <c r="F4" s="126">
        <f>'COMP RBay'!O12</f>
        <v>10.169359075421088</v>
      </c>
      <c r="G4" s="126">
        <f>'COMP Port Shepstone'!O12</f>
        <v>10.169359075421072</v>
      </c>
      <c r="H4" s="126">
        <f>'COMP Newcastle'!O12</f>
        <v>10.169359075421076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'COMP Durban'!O13</f>
        <v>9.2708688320020656</v>
      </c>
      <c r="E5" s="126">
        <f>'COMP PMB'!O13</f>
        <v>9.2708688320020478</v>
      </c>
      <c r="F5" s="126">
        <f>'COMP RBay'!O13</f>
        <v>9.2708688320020638</v>
      </c>
      <c r="G5" s="126">
        <f>'COMP Port Shepstone'!O13</f>
        <v>9.270868832002062</v>
      </c>
      <c r="H5" s="126">
        <f>'COMP Newcastle'!O13</f>
        <v>9.2708688320020674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'COMP Durban'!O14</f>
        <v>10.978197530775729</v>
      </c>
      <c r="E6" s="126">
        <f>'COMP PMB'!O14</f>
        <v>10.97819753077572</v>
      </c>
      <c r="F6" s="126">
        <f>'COMP RBay'!O14</f>
        <v>10.978197530775734</v>
      </c>
      <c r="G6" s="126">
        <f>'COMP Port Shepstone'!O14</f>
        <v>10.978197530775724</v>
      </c>
      <c r="H6" s="126">
        <f>'COMP Newcastle'!O14</f>
        <v>10.978197530775725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'COMP Durban'!O15</f>
        <v>9.4232467055696869</v>
      </c>
      <c r="E7" s="126">
        <f>'COMP PMB'!O15</f>
        <v>9.4232467055696887</v>
      </c>
      <c r="F7" s="126">
        <f>'COMP RBay'!O15</f>
        <v>9.4232467055696905</v>
      </c>
      <c r="G7" s="126">
        <f>'COMP Port Shepstone'!O15</f>
        <v>9.423246705569678</v>
      </c>
      <c r="H7" s="126">
        <f>'COMP Newcastle'!O15</f>
        <v>9.4232467055696887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'COMP Durban'!O16</f>
        <v>8.573273835793211</v>
      </c>
      <c r="E8" s="126">
        <f>'COMP PMB'!O16</f>
        <v>8.5732738357932039</v>
      </c>
      <c r="F8" s="126">
        <f>'COMP RBay'!O16</f>
        <v>8.5732738357932057</v>
      </c>
      <c r="G8" s="126">
        <f>'COMP Port Shepstone'!O16</f>
        <v>8.5732738357932003</v>
      </c>
      <c r="H8" s="126">
        <f>'COMP Newcastle'!O16</f>
        <v>8.5732738357932163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'COMP Durban'!O17</f>
        <v>8.7137319173979648</v>
      </c>
      <c r="E9" s="126">
        <f>'COMP PMB'!O17</f>
        <v>8.7137319173979613</v>
      </c>
      <c r="F9" s="126">
        <f>'COMP RBay'!O17</f>
        <v>8.7137319173979613</v>
      </c>
      <c r="G9" s="126">
        <f>'COMP Port Shepstone'!O17</f>
        <v>8.7137319173979719</v>
      </c>
      <c r="H9" s="126">
        <f>'COMP Newcastle'!O17</f>
        <v>8.7137319173979577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'COMP Durban'!O18</f>
        <v>11.416285816748948</v>
      </c>
      <c r="E10" s="126">
        <f>'COMP PMB'!O18</f>
        <v>11.416285816748974</v>
      </c>
      <c r="F10" s="126">
        <f>'COMP RBay'!O18</f>
        <v>11.416285816748955</v>
      </c>
      <c r="G10" s="126">
        <f>'COMP Port Shepstone'!O18</f>
        <v>11.416285816748967</v>
      </c>
      <c r="H10" s="126">
        <f>'COMP Newcastle'!O18</f>
        <v>11.416285816748958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'COMP Durban'!O19</f>
        <v>8.3120466058487157</v>
      </c>
      <c r="E11" s="126">
        <f>'COMP PMB'!O19</f>
        <v>8.3120466058487104</v>
      </c>
      <c r="F11" s="126">
        <f>'COMP RBay'!O19</f>
        <v>8.3120466058487033</v>
      </c>
      <c r="G11" s="126">
        <f>'COMP Port Shepstone'!O19</f>
        <v>8.3120466058487033</v>
      </c>
      <c r="H11" s="126">
        <f>'COMP Newcastle'!O19</f>
        <v>8.3120466058486979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'COMP Durban'!O20</f>
        <v>9.9071282913886609</v>
      </c>
      <c r="E12" s="126">
        <f>'COMP PMB'!O20</f>
        <v>9.9071282913886751</v>
      </c>
      <c r="F12" s="126">
        <f>'COMP RBay'!O20</f>
        <v>9.9071282913886609</v>
      </c>
      <c r="G12" s="126">
        <f>'COMP Port Shepstone'!O20</f>
        <v>9.9071282913886574</v>
      </c>
      <c r="H12" s="126">
        <f>'COMP Newcastle'!O20</f>
        <v>9.907128291388652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'COMP Durban'!O21</f>
        <v>11.569629566917197</v>
      </c>
      <c r="E13" s="126">
        <f>'COMP PMB'!O21</f>
        <v>11.569629566917214</v>
      </c>
      <c r="F13" s="126">
        <f>'COMP RBay'!O21</f>
        <v>11.569629566917198</v>
      </c>
      <c r="G13" s="126">
        <f>'COMP Port Shepstone'!O21</f>
        <v>11.569629566917195</v>
      </c>
      <c r="H13" s="126">
        <f>'COMP Newcastle'!O21</f>
        <v>11.569629566917216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'COMP Durban'!O22</f>
        <v>9.8018937475526062</v>
      </c>
      <c r="E14" s="126">
        <f>'COMP PMB'!O22</f>
        <v>9.8018937475525814</v>
      </c>
      <c r="F14" s="126">
        <f>'COMP RBay'!O22</f>
        <v>9.8018937475525902</v>
      </c>
      <c r="G14" s="126">
        <f>'COMP Port Shepstone'!O22</f>
        <v>9.8018937475525902</v>
      </c>
      <c r="H14" s="126">
        <f>'COMP Newcastle'!O22</f>
        <v>9.8018937475526027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'COMP Durban'!O23</f>
        <v>10.518672332162271</v>
      </c>
      <c r="E15" s="126">
        <f>'COMP PMB'!O23</f>
        <v>10.518672332162264</v>
      </c>
      <c r="F15" s="126">
        <f>'COMP RBay'!O23</f>
        <v>10.518672332162275</v>
      </c>
      <c r="G15" s="126">
        <f>'COMP Port Shepstone'!O23</f>
        <v>10.51867233216228</v>
      </c>
      <c r="H15" s="126">
        <f>'COMP Newcastle'!O23</f>
        <v>10.518672332162279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'COMP Durban'!O24</f>
        <v>10.363305510398227</v>
      </c>
      <c r="E16" s="126">
        <f>'COMP PMB'!O24</f>
        <v>10.363305510398234</v>
      </c>
      <c r="F16" s="126">
        <f>'COMP RBay'!O24</f>
        <v>10.363305510398241</v>
      </c>
      <c r="G16" s="126">
        <f>'COMP Port Shepstone'!O24</f>
        <v>10.363305510398238</v>
      </c>
      <c r="H16" s="126">
        <f>'COMP Newcastle'!O24</f>
        <v>10.363305510398241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'COMP Durban'!O25</f>
        <v>10.177177699785833</v>
      </c>
      <c r="E17" s="126">
        <f>'COMP PMB'!O25</f>
        <v>10.17717769978581</v>
      </c>
      <c r="F17" s="126">
        <f>'COMP RBay'!O25</f>
        <v>10.177177699785824</v>
      </c>
      <c r="G17" s="126">
        <f>'COMP Port Shepstone'!O25</f>
        <v>10.177177699785824</v>
      </c>
      <c r="H17" s="126">
        <f>'COMP Newcastle'!O25</f>
        <v>10.177177699785815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'COMP Durban'!O26</f>
        <v>11.415340833274854</v>
      </c>
      <c r="E18" s="126">
        <f>'COMP PMB'!O26</f>
        <v>11.415340833274866</v>
      </c>
      <c r="F18" s="126">
        <f>'COMP RBay'!O26</f>
        <v>11.415340833274866</v>
      </c>
      <c r="G18" s="126">
        <f>'COMP Port Shepstone'!O26</f>
        <v>11.415340833274861</v>
      </c>
      <c r="H18" s="126">
        <f>'COMP Newcastle'!O26</f>
        <v>11.415340833274865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'COMP Durban'!O27</f>
        <v>12.838160756854389</v>
      </c>
      <c r="E19" s="126">
        <f>'COMP PMB'!O27</f>
        <v>12.838160756854405</v>
      </c>
      <c r="F19" s="126">
        <f>'COMP RBay'!O27</f>
        <v>12.838160756854396</v>
      </c>
      <c r="G19" s="126">
        <f>'COMP Port Shepstone'!O27</f>
        <v>12.838160756854389</v>
      </c>
      <c r="H19" s="126">
        <f>'COMP Newcastle'!O27</f>
        <v>12.838160756854386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'COMP Durban'!O28</f>
        <v>13.757188717512575</v>
      </c>
      <c r="E20" s="126">
        <f>'COMP PMB'!O28</f>
        <v>13.757188717512573</v>
      </c>
      <c r="F20" s="126">
        <f>'COMP RBay'!O28</f>
        <v>13.75718871751257</v>
      </c>
      <c r="G20" s="126">
        <f>'COMP Port Shepstone'!O28</f>
        <v>13.757188717512578</v>
      </c>
      <c r="H20" s="126">
        <f>'COMP Newcastle'!O28</f>
        <v>13.757188717512575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'COMP Durban'!O29</f>
        <v>14.561363954664847</v>
      </c>
      <c r="E21" s="126">
        <f>'COMP PMB'!O29</f>
        <v>14.561363954664866</v>
      </c>
      <c r="F21" s="126">
        <f>'COMP RBay'!O29</f>
        <v>14.561363954664856</v>
      </c>
      <c r="G21" s="126">
        <f>'COMP Port Shepstone'!O29</f>
        <v>14.561363954664857</v>
      </c>
      <c r="H21" s="126">
        <f>'COMP Newcastle'!O29</f>
        <v>14.561363954664856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'COMP Durban'!O30</f>
        <v>14.864652826882372</v>
      </c>
      <c r="E22" s="126">
        <f>'COMP PMB'!O30</f>
        <v>14.864652826882374</v>
      </c>
      <c r="F22" s="126">
        <f>'COMP RBay'!O30</f>
        <v>14.864652826882372</v>
      </c>
      <c r="G22" s="126">
        <f>'COMP Port Shepstone'!O30</f>
        <v>14.864652826882377</v>
      </c>
      <c r="H22" s="126">
        <f>'COMP Newcastle'!O30</f>
        <v>14.864652826882358</v>
      </c>
    </row>
    <row r="23" spans="1:8">
      <c r="A23" s="122" t="str">
        <f>'COMP Durban'!A31</f>
        <v>2008q1</v>
      </c>
      <c r="B23" s="10">
        <f>('COMP Durban'!D31-'COMP Durban'!D27)/'COMP Durban'!D27*100</f>
        <v>14.123801408917169</v>
      </c>
      <c r="C23" s="10">
        <f>('COMP Durban'!E31-'COMP Durban'!E27)/'COMP Durban'!E27*100</f>
        <v>13.680315211925503</v>
      </c>
      <c r="D23" s="10">
        <f>'COMP Durban'!O31</f>
        <v>16.078577741576058</v>
      </c>
      <c r="E23" s="10">
        <f>'COMP PMB'!O31</f>
        <v>16.003668118680363</v>
      </c>
      <c r="F23" s="10">
        <f>'COMP RBay'!O31</f>
        <v>15.64921975953539</v>
      </c>
      <c r="G23" s="10">
        <f>'COMP Port Shepstone'!O31</f>
        <v>9.3791729767591256</v>
      </c>
      <c r="H23" s="10">
        <f>'COMP Newcastle'!O31</f>
        <v>14.345184713815723</v>
      </c>
    </row>
    <row r="24" spans="1:8">
      <c r="A24" s="122" t="str">
        <f>'COMP Durban'!A32</f>
        <v>2008q2</v>
      </c>
      <c r="B24" s="10">
        <f>('COMP Durban'!D32-'COMP Durban'!D28)/'COMP Durban'!D28*100</f>
        <v>14.007573188625502</v>
      </c>
      <c r="C24" s="10">
        <f>('COMP Durban'!E32-'COMP Durban'!E28)/'COMP Durban'!E28*100</f>
        <v>13.537109089827318</v>
      </c>
      <c r="D24" s="10">
        <f>'COMP Durban'!O32</f>
        <v>16.135710946553068</v>
      </c>
      <c r="E24" s="10">
        <f>'COMP PMB'!O32</f>
        <v>7.0606181457909285</v>
      </c>
      <c r="F24" s="10">
        <f>'COMP RBay'!O32</f>
        <v>25.223462328684487</v>
      </c>
      <c r="G24" s="10">
        <f>'COMP Port Shepstone'!O32</f>
        <v>4.8838630525202964</v>
      </c>
      <c r="H24" s="10">
        <f>'COMP Newcastle'!O32</f>
        <v>10.399634543606318</v>
      </c>
    </row>
    <row r="25" spans="1:8">
      <c r="A25" s="122" t="str">
        <f>'COMP Durban'!A33</f>
        <v>2008q3</v>
      </c>
      <c r="B25" s="10">
        <f>('COMP Durban'!D33-'COMP Durban'!D29)/'COMP Durban'!D29*100</f>
        <v>14.625064576883402</v>
      </c>
      <c r="C25" s="10">
        <f>('COMP Durban'!E33-'COMP Durban'!E29)/'COMP Durban'!E29*100</f>
        <v>14.169433872022323</v>
      </c>
      <c r="D25" s="10">
        <f>'COMP Durban'!O33</f>
        <v>15.872134746154268</v>
      </c>
      <c r="E25" s="10">
        <f>'COMP PMB'!O33</f>
        <v>9.8919616835323527</v>
      </c>
      <c r="F25" s="10">
        <f>'COMP RBay'!O33</f>
        <v>24.804411133660469</v>
      </c>
      <c r="G25" s="10">
        <f>'COMP Port Shepstone'!O33</f>
        <v>5.9875677676206545</v>
      </c>
      <c r="H25" s="10">
        <f>'COMP Newcastle'!O33</f>
        <v>11.830510878646557</v>
      </c>
    </row>
    <row r="26" spans="1:8">
      <c r="A26" s="122" t="str">
        <f>'COMP Durban'!A34</f>
        <v>2008q4</v>
      </c>
      <c r="B26" s="10">
        <f>('COMP Durban'!D34-'COMP Durban'!D30)/'COMP Durban'!D30*100</f>
        <v>12.222453115383463</v>
      </c>
      <c r="C26" s="10">
        <f>('COMP Durban'!E34-'COMP Durban'!E30)/'COMP Durban'!E30*100</f>
        <v>11.957034151454021</v>
      </c>
      <c r="D26" s="10">
        <f>'COMP Durban'!O34</f>
        <v>10.153384999988766</v>
      </c>
      <c r="E26" s="10">
        <f>'COMP PMB'!O34</f>
        <v>13.668803015103903</v>
      </c>
      <c r="F26" s="10">
        <f>'COMP RBay'!O34</f>
        <v>13.201160707711582</v>
      </c>
      <c r="G26" s="10">
        <f>'COMP Port Shepstone'!O34</f>
        <v>19.274204317241722</v>
      </c>
      <c r="H26" s="10">
        <f>'COMP Newcastle'!O34</f>
        <v>15.143982132576445</v>
      </c>
    </row>
    <row r="27" spans="1:8">
      <c r="A27" s="122" t="str">
        <f>'COMP Durban'!A35</f>
        <v>2009q1</v>
      </c>
      <c r="B27" s="10">
        <f>('COMP Durban'!D35-'COMP Durban'!D31)/'COMP Durban'!D31*100</f>
        <v>9.2344782465539499</v>
      </c>
      <c r="C27" s="10">
        <f>('COMP Durban'!E35-'COMP Durban'!E31)/'COMP Durban'!E31*100</f>
        <v>9.2048173162765714</v>
      </c>
      <c r="D27" s="10">
        <f>'COMP Durban'!O35</f>
        <v>5.5749786475443086</v>
      </c>
      <c r="E27" s="10">
        <f>'COMP PMB'!O35</f>
        <v>6.8943642314505604</v>
      </c>
      <c r="F27" s="10">
        <f>'COMP RBay'!O35</f>
        <v>-2.582813432462514</v>
      </c>
      <c r="G27" s="10">
        <f>'COMP Port Shepstone'!O35</f>
        <v>19.184528291502115</v>
      </c>
      <c r="H27" s="10">
        <f>'COMP Newcastle'!O35</f>
        <v>6.3085550652438984</v>
      </c>
    </row>
    <row r="28" spans="1:8">
      <c r="A28" s="122" t="str">
        <f>'COMP Durban'!A36</f>
        <v>2009q2</v>
      </c>
      <c r="B28" s="10">
        <f>('COMP Durban'!D36-'COMP Durban'!D32)/'COMP Durban'!D32*100</f>
        <v>6.7650458206522837</v>
      </c>
      <c r="C28" s="10">
        <f>('COMP Durban'!E36-'COMP Durban'!E32)/'COMP Durban'!E32*100</f>
        <v>6.8576292092570723</v>
      </c>
      <c r="D28" s="10">
        <f>'COMP Durban'!O36</f>
        <v>2.9207992046909372</v>
      </c>
      <c r="E28" s="10">
        <f>'COMP PMB'!O36</f>
        <v>17.118248421692009</v>
      </c>
      <c r="F28" s="10">
        <f>'COMP RBay'!O36</f>
        <v>-11.757468704720552</v>
      </c>
      <c r="G28" s="10">
        <f>'COMP Port Shepstone'!O36</f>
        <v>20.222575818236201</v>
      </c>
      <c r="H28" s="10">
        <f>'COMP Newcastle'!O36</f>
        <v>14.434533840743038</v>
      </c>
    </row>
    <row r="29" spans="1:8">
      <c r="A29" s="122" t="str">
        <f>'COMP Durban'!A37</f>
        <v>2009q3</v>
      </c>
      <c r="B29" s="10">
        <f>('COMP Durban'!D37-'COMP Durban'!D33)/'COMP Durban'!D33*100</f>
        <v>8.1580497940220429</v>
      </c>
      <c r="C29" s="10">
        <f>('COMP Durban'!E37-'COMP Durban'!E33)/'COMP Durban'!E33*100</f>
        <v>8.4329589426466747</v>
      </c>
      <c r="D29" s="10">
        <f>'COMP Durban'!O37</f>
        <v>5.2212746240762495</v>
      </c>
      <c r="E29" s="10">
        <f>'COMP PMB'!O37</f>
        <v>15.631366329057448</v>
      </c>
      <c r="F29" s="10">
        <f>'COMP RBay'!O37</f>
        <v>-5.4342169246792764</v>
      </c>
      <c r="G29" s="10">
        <f>'COMP Port Shepstone'!O37</f>
        <v>20.41758456369886</v>
      </c>
      <c r="H29" s="10">
        <f>'COMP Newcastle'!O37</f>
        <v>9.9614108037412379</v>
      </c>
    </row>
    <row r="30" spans="1:8">
      <c r="A30" s="122" t="str">
        <f>'COMP Durban'!A38</f>
        <v>2009q4</v>
      </c>
      <c r="B30" s="10">
        <f>('COMP Durban'!D38-'COMP Durban'!D34)/'COMP Durban'!D34*100</f>
        <v>9.276273864496245</v>
      </c>
      <c r="C30" s="10">
        <f>('COMP Durban'!E38-'COMP Durban'!E34)/'COMP Durban'!E34*100</f>
        <v>9.6158332110120526</v>
      </c>
      <c r="D30" s="10">
        <f>'COMP Durban'!O38</f>
        <v>8.8634537770701343</v>
      </c>
      <c r="E30" s="10">
        <f>'COMP PMB'!O38</f>
        <v>23.109763831118226</v>
      </c>
      <c r="F30" s="10">
        <f>'COMP RBay'!O38</f>
        <v>3.7229784625321138</v>
      </c>
      <c r="G30" s="10">
        <f>'COMP Port Shepstone'!O38</f>
        <v>4.926201918974674</v>
      </c>
      <c r="H30" s="10">
        <f>'COMP Newcastle'!O38</f>
        <v>4.9769016728715778</v>
      </c>
    </row>
    <row r="31" spans="1:8">
      <c r="A31" s="122" t="str">
        <f>'COMP Durban'!A39</f>
        <v>2010q1</v>
      </c>
      <c r="B31" s="10">
        <f>('COMP Durban'!D39-'COMP Durban'!D35)/'COMP Durban'!D35*100</f>
        <v>12.604142287633316</v>
      </c>
      <c r="C31" s="10">
        <f>('COMP Durban'!E39-'COMP Durban'!E35)/'COMP Durban'!E35*100</f>
        <v>12.712357681689234</v>
      </c>
      <c r="D31" s="10">
        <f>'COMP Durban'!O39</f>
        <v>14.492920194080192</v>
      </c>
      <c r="E31" s="10">
        <f>'COMP PMB'!O39</f>
        <v>13.567752325146115</v>
      </c>
      <c r="F31" s="10">
        <f>'COMP RBay'!O39</f>
        <v>21.087572622251468</v>
      </c>
      <c r="G31" s="10">
        <f>'COMP Port Shepstone'!O39</f>
        <v>7.7742044084204336</v>
      </c>
      <c r="H31" s="10">
        <f>'COMP Newcastle'!O39</f>
        <v>14.535098895973048</v>
      </c>
    </row>
    <row r="32" spans="1:8">
      <c r="A32" s="122" t="str">
        <f>'COMP Durban'!A40</f>
        <v>2010q2</v>
      </c>
      <c r="B32" s="10">
        <f>('COMP Durban'!D40-'COMP Durban'!D36)/'COMP Durban'!D36*100</f>
        <v>12.884548771701198</v>
      </c>
      <c r="C32" s="10">
        <f>('COMP Durban'!E40-'COMP Durban'!E36)/'COMP Durban'!E36*100</f>
        <v>12.924267531519321</v>
      </c>
      <c r="D32" s="10">
        <f>'COMP Durban'!O40</f>
        <v>14.929451518392792</v>
      </c>
      <c r="E32" s="10">
        <f>'COMP PMB'!O40</f>
        <v>8.406384957556897</v>
      </c>
      <c r="F32" s="10">
        <f>'COMP RBay'!O40</f>
        <v>24.551573913359132</v>
      </c>
      <c r="G32" s="10">
        <f>'COMP Port Shepstone'!O40</f>
        <v>7.3154947202724179</v>
      </c>
      <c r="H32" s="10">
        <f>'COMP Newcastle'!O40</f>
        <v>8.9385741854104879</v>
      </c>
    </row>
    <row r="33" spans="1:8">
      <c r="A33" s="122" t="str">
        <f>'COMP Durban'!A41</f>
        <v>2010q3</v>
      </c>
      <c r="B33" s="10">
        <f>('COMP Durban'!D41-'COMP Durban'!D37)/'COMP Durban'!D37*100</f>
        <v>10.874059303896201</v>
      </c>
      <c r="C33" s="10">
        <f>('COMP Durban'!E41-'COMP Durban'!E37)/'COMP Durban'!E37*100</f>
        <v>10.597637902797642</v>
      </c>
      <c r="D33" s="10">
        <f>'COMP Durban'!O41</f>
        <v>12.289896461351868</v>
      </c>
      <c r="E33" s="10">
        <f>'COMP PMB'!O41</f>
        <v>7.3532578174919498</v>
      </c>
      <c r="F33" s="10">
        <f>'COMP RBay'!O41</f>
        <v>17.807578740749531</v>
      </c>
      <c r="G33" s="10">
        <f>'COMP Port Shepstone'!O41</f>
        <v>5.8221189468988435</v>
      </c>
      <c r="H33" s="10">
        <f>'COMP Newcastle'!O41</f>
        <v>10.333102744138579</v>
      </c>
    </row>
    <row r="34" spans="1:8">
      <c r="A34" s="122" t="str">
        <f>'COMP Durban'!A42</f>
        <v>2010q4</v>
      </c>
      <c r="B34" s="10">
        <f>('COMP Durban'!D42-'COMP Durban'!D38)/'COMP Durban'!D38*100</f>
        <v>10.360183083861324</v>
      </c>
      <c r="C34" s="10">
        <f>('COMP Durban'!E42-'COMP Durban'!E38)/'COMP Durban'!E38*100</f>
        <v>10.540947292325994</v>
      </c>
      <c r="D34" s="10">
        <f>'COMP Durban'!O42</f>
        <v>11.657764056005183</v>
      </c>
      <c r="E34" s="10">
        <f>'COMP PMB'!O42</f>
        <v>1.9693621732283961</v>
      </c>
      <c r="F34" s="10">
        <f>'COMP RBay'!O42</f>
        <v>14.299781188581104</v>
      </c>
      <c r="G34" s="10">
        <f>'COMP Port Shepstone'!O42</f>
        <v>11.473167555027974</v>
      </c>
      <c r="H34" s="10">
        <f>'COMP Newcastle'!O42</f>
        <v>12.732569565039991</v>
      </c>
    </row>
    <row r="35" spans="1:8">
      <c r="A35" s="122" t="str">
        <f>'COMP Durban'!A43</f>
        <v>2011q1</v>
      </c>
      <c r="B35" s="10">
        <f>('COMP Durban'!D43-'COMP Durban'!D39)/'COMP Durban'!D39*100</f>
        <v>9.7655106881818909</v>
      </c>
      <c r="C35" s="10">
        <f>('COMP Durban'!E43-'COMP Durban'!E39)/'COMP Durban'!E39*100</f>
        <v>9.5256880609558898</v>
      </c>
      <c r="D35" s="10">
        <f>'COMP Durban'!O43</f>
        <v>9.6258483340984604</v>
      </c>
      <c r="E35" s="10">
        <f>'COMP PMB'!O43</f>
        <v>9.7588871399383432</v>
      </c>
      <c r="F35" s="10">
        <f>'COMP RBay'!O43</f>
        <v>8.5873851129499776</v>
      </c>
      <c r="G35" s="10">
        <f>'COMP Port Shepstone'!O43</f>
        <v>9.6742408537843261</v>
      </c>
      <c r="H35" s="10">
        <f>'COMP Newcastle'!O43</f>
        <v>9.3424822486835737</v>
      </c>
    </row>
    <row r="36" spans="1:8">
      <c r="A36" s="122" t="str">
        <f>'COMP Durban'!A44</f>
        <v>2011q2</v>
      </c>
      <c r="B36" s="10">
        <f>('COMP Durban'!D44-'COMP Durban'!D40)/'COMP Durban'!D40*100</f>
        <v>11.334479211689299</v>
      </c>
      <c r="C36" s="10">
        <f>('COMP Durban'!E44-'COMP Durban'!E40)/'COMP Durban'!E40*100</f>
        <v>10.912786892353491</v>
      </c>
      <c r="D36" s="10">
        <f>'COMP Durban'!O44</f>
        <v>11.012221032877477</v>
      </c>
      <c r="E36" s="10">
        <f>'COMP PMB'!O44</f>
        <v>10.620371108629726</v>
      </c>
      <c r="F36" s="10">
        <f>'COMP RBay'!O44</f>
        <v>11.081147606464953</v>
      </c>
      <c r="G36" s="10">
        <f>'COMP Port Shepstone'!O44</f>
        <v>10.452504988952992</v>
      </c>
      <c r="H36" s="10">
        <f>'COMP Newcastle'!O44</f>
        <v>11.080600371251759</v>
      </c>
    </row>
    <row r="37" spans="1:8">
      <c r="A37" s="122" t="str">
        <f>'COMP Durban'!A45</f>
        <v>2011q3</v>
      </c>
      <c r="B37" s="10">
        <f>('COMP Durban'!D45-'COMP Durban'!D41)/'COMP Durban'!D41*100</f>
        <v>10.091816571818365</v>
      </c>
      <c r="C37" s="10">
        <f>('COMP Durban'!E45-'COMP Durban'!E41)/'COMP Durban'!E41*100</f>
        <v>9.8448380276298035</v>
      </c>
      <c r="D37" s="10">
        <f>'COMP Durban'!O45</f>
        <v>9.8419916270039121</v>
      </c>
      <c r="E37" s="10">
        <f>'COMP PMB'!O45</f>
        <v>9.7096781757644983</v>
      </c>
      <c r="F37" s="10">
        <f>'COMP RBay'!O45</f>
        <v>10.403728216213208</v>
      </c>
      <c r="G37" s="10">
        <f>'COMP Port Shepstone'!O45</f>
        <v>9.3409679927816889</v>
      </c>
      <c r="H37" s="10">
        <f>'COMP Newcastle'!O45</f>
        <v>9.510250272812609</v>
      </c>
    </row>
    <row r="38" spans="1:8">
      <c r="A38" s="122" t="str">
        <f>'COMP Durban'!A46</f>
        <v>2011q4</v>
      </c>
      <c r="B38" s="10">
        <f>('COMP Durban'!D46-'COMP Durban'!D42)/'COMP Durban'!D42*100</f>
        <v>9.2848940578237098</v>
      </c>
      <c r="C38" s="10">
        <f>('COMP Durban'!E46-'COMP Durban'!E42)/'COMP Durban'!E42*100</f>
        <v>8.6137356440251658</v>
      </c>
      <c r="D38" s="10">
        <f>'COMP Durban'!O46</f>
        <v>8.1372041480845798</v>
      </c>
      <c r="E38" s="10">
        <f>'COMP PMB'!O46</f>
        <v>10.398552028367703</v>
      </c>
      <c r="F38" s="10">
        <f>'COMP RBay'!O46</f>
        <v>8.2217685185789691</v>
      </c>
      <c r="G38" s="10">
        <f>'COMP Port Shepstone'!O46</f>
        <v>9.6128131126194312</v>
      </c>
      <c r="H38" s="10">
        <f>'COMP Newcastle'!O46</f>
        <v>8.7748146589446137</v>
      </c>
    </row>
    <row r="39" spans="1:8">
      <c r="A39" s="122" t="str">
        <f>'COMP Durban'!A47</f>
        <v>2012q1</v>
      </c>
      <c r="B39" s="10">
        <f>('COMP Durban'!D47-'COMP Durban'!D43)/'COMP Durban'!D43*100</f>
        <v>9.6409954018806499</v>
      </c>
      <c r="C39" s="10">
        <f>('COMP Durban'!E47-'COMP Durban'!E43)/'COMP Durban'!E43*100</f>
        <v>8.5943908290103614</v>
      </c>
      <c r="D39" s="10">
        <f>'COMP Durban'!O47</f>
        <v>7.9658165144589512</v>
      </c>
      <c r="E39" s="10">
        <f>'COMP PMB'!O47</f>
        <v>8.1685084208971439</v>
      </c>
      <c r="F39" s="10">
        <f>'COMP RBay'!O47</f>
        <v>6.6946306462349741</v>
      </c>
      <c r="G39" s="10">
        <f>'COMP Port Shepstone'!O47</f>
        <v>10.152662120367699</v>
      </c>
      <c r="H39" s="10">
        <f>'COMP Newcastle'!O47</f>
        <v>8.1386607793211478</v>
      </c>
    </row>
    <row r="40" spans="1:8">
      <c r="A40" s="122" t="str">
        <f>'COMP Durban'!A48</f>
        <v>2012q2</v>
      </c>
      <c r="B40" s="10">
        <f>('COMP Durban'!D48-'COMP Durban'!D44)/'COMP Durban'!D44*100</f>
        <v>9.0065906286677286</v>
      </c>
      <c r="C40" s="10">
        <f>('COMP Durban'!E48-'COMP Durban'!E44)/'COMP Durban'!E44*100</f>
        <v>7.992735658291461</v>
      </c>
      <c r="D40" s="10">
        <f>'COMP Durban'!O48</f>
        <v>7.3007589883308146</v>
      </c>
      <c r="E40" s="10">
        <f>'COMP PMB'!O48</f>
        <v>9.6872291031822577</v>
      </c>
      <c r="F40" s="10">
        <f>'COMP RBay'!O48</f>
        <v>4.5282147122183307</v>
      </c>
      <c r="G40" s="10">
        <f>'COMP Port Shepstone'!O48</f>
        <v>10.181986281262366</v>
      </c>
      <c r="H40" s="10">
        <f>'COMP Newcastle'!O48</f>
        <v>9.1990097272412523</v>
      </c>
    </row>
    <row r="41" spans="1:8">
      <c r="A41" s="122" t="str">
        <f>'COMP Durban'!A49</f>
        <v>2012q3</v>
      </c>
      <c r="B41" s="10">
        <f>('COMP Durban'!D49-'COMP Durban'!D45)/'COMP Durban'!D45*100</f>
        <v>8.209969019533693</v>
      </c>
      <c r="C41" s="10">
        <f>('COMP Durban'!E49-'COMP Durban'!E45)/'COMP Durban'!E45*100</f>
        <v>7.5139828976388099</v>
      </c>
      <c r="D41" s="10">
        <f>'COMP Durban'!O49</f>
        <v>6.9757318101371331</v>
      </c>
      <c r="E41" s="10">
        <f>'COMP PMB'!O49</f>
        <v>8.6866995778184215</v>
      </c>
      <c r="F41" s="10">
        <f>'COMP RBay'!O49</f>
        <v>4.9689240961863144</v>
      </c>
      <c r="G41" s="10">
        <f>'COMP Port Shepstone'!O49</f>
        <v>9.4690260070775309</v>
      </c>
      <c r="H41" s="10">
        <f>'COMP Newcastle'!O49</f>
        <v>7.8191631269941064</v>
      </c>
    </row>
    <row r="42" spans="1:8">
      <c r="A42" s="122" t="str">
        <f>'COMP Durban'!A50</f>
        <v>2012q4</v>
      </c>
      <c r="B42" s="10">
        <f>('COMP Durban'!D50-'COMP Durban'!D46)/'COMP Durban'!D46*100</f>
        <v>8.6954971069879488</v>
      </c>
      <c r="C42" s="10">
        <f>('COMP Durban'!E50-'COMP Durban'!E46)/'COMP Durban'!E46*100</f>
        <v>8.0138516157985222</v>
      </c>
      <c r="D42" s="10">
        <f>'COMP Durban'!O50</f>
        <v>7.9694666475013438</v>
      </c>
      <c r="E42" s="10">
        <f>'COMP PMB'!O50</f>
        <v>9.8273082882531497</v>
      </c>
      <c r="F42" s="10">
        <f>'COMP RBay'!O50</f>
        <v>7.0863337439753122</v>
      </c>
      <c r="G42" s="10">
        <f>'COMP Port Shepstone'!O50</f>
        <v>7.0591633082418923</v>
      </c>
      <c r="H42" s="10">
        <f>'COMP Newcastle'!O50</f>
        <v>7.2082913364882915</v>
      </c>
    </row>
    <row r="43" spans="1:8">
      <c r="A43" s="122" t="str">
        <f>'COMP Durban'!A51</f>
        <v>2013q1</v>
      </c>
      <c r="B43" s="10">
        <f>('COMP Durban'!D51-'COMP Durban'!D47)/'COMP Durban'!D47*100</f>
        <v>9.3095970980993474</v>
      </c>
      <c r="C43" s="10">
        <f>('COMP Durban'!E51-'COMP Durban'!E47)/'COMP Durban'!E47*100</f>
        <v>9.5784830838577744</v>
      </c>
      <c r="D43" s="10">
        <f>'COMP Durban'!O51</f>
        <v>9.9702252713904898</v>
      </c>
      <c r="E43" s="10">
        <f>'COMP PMB'!O51</f>
        <v>9.788194792898901</v>
      </c>
      <c r="F43" s="10">
        <f>'COMP RBay'!O51</f>
        <v>11.200464503028304</v>
      </c>
      <c r="G43" s="10">
        <f>'COMP Port Shepstone'!O51</f>
        <v>8.4962761514818759</v>
      </c>
      <c r="H43" s="10">
        <f>'COMP Newcastle'!O51</f>
        <v>9.9478066871795452</v>
      </c>
    </row>
    <row r="44" spans="1:8">
      <c r="A44" s="122" t="str">
        <f>'COMP Durban'!A52</f>
        <v>2013q2</v>
      </c>
      <c r="B44" s="10">
        <f>('COMP Durban'!D52-'COMP Durban'!D48)/'COMP Durban'!D48*100</f>
        <v>10.554693582317832</v>
      </c>
      <c r="C44" s="10">
        <f>('COMP Durban'!E52-'COMP Durban'!E48)/'COMP Durban'!E48*100</f>
        <v>10.867775914218544</v>
      </c>
      <c r="D44" s="10">
        <f>'COMP Durban'!O52</f>
        <v>11.311114300555666</v>
      </c>
      <c r="E44" s="10">
        <f>'COMP PMB'!O52</f>
        <v>9.8221360074893607</v>
      </c>
      <c r="F44" s="10">
        <f>'COMP RBay'!O52</f>
        <v>13.259668082261323</v>
      </c>
      <c r="G44" s="10">
        <f>'COMP Port Shepstone'!O52</f>
        <v>9.5501355183224437</v>
      </c>
      <c r="H44" s="10">
        <f>'COMP Newcastle'!O52</f>
        <v>9.9960898622496579</v>
      </c>
    </row>
    <row r="45" spans="1:8">
      <c r="A45" s="122" t="str">
        <f>'COMP Durban'!A53</f>
        <v>2013q3</v>
      </c>
      <c r="B45" s="10">
        <f>('COMP Durban'!D53-'COMP Durban'!D49)/'COMP Durban'!D49*100</f>
        <v>9.9272019527511635</v>
      </c>
      <c r="C45" s="10">
        <f>('COMP Durban'!E53-'COMP Durban'!E49)/'COMP Durban'!E49*100</f>
        <v>10.168505271623944</v>
      </c>
      <c r="D45" s="10">
        <f>'COMP Durban'!O53</f>
        <v>10.539005418679256</v>
      </c>
      <c r="E45" s="10">
        <f>'COMP PMB'!O53</f>
        <v>9.4207886984624185</v>
      </c>
      <c r="F45" s="10">
        <f>'COMP RBay'!O53</f>
        <v>11.758849477209846</v>
      </c>
      <c r="G45" s="10">
        <f>'COMP Port Shepstone'!O53</f>
        <v>9.0230205940850094</v>
      </c>
      <c r="H45" s="10">
        <f>'COMP Newcastle'!O53</f>
        <v>10.072500668050646</v>
      </c>
    </row>
    <row r="46" spans="1:8">
      <c r="A46" s="122" t="str">
        <f>'COMP Durban'!A54</f>
        <v>2013q4</v>
      </c>
      <c r="B46" s="10">
        <f>('COMP Durban'!D54-'COMP Durban'!D50)/'COMP Durban'!D50*100</f>
        <v>10.294199306400399</v>
      </c>
      <c r="C46" s="10">
        <f>('COMP Durban'!E54-'COMP Durban'!E50)/'COMP Durban'!E50*100</f>
        <v>10.462612721912667</v>
      </c>
      <c r="D46" s="10">
        <f>'COMP Durban'!O54</f>
        <v>10.655212320468497</v>
      </c>
      <c r="E46" s="10">
        <f>'COMP PMB'!O54</f>
        <v>8.6611934684937104</v>
      </c>
      <c r="F46" s="10">
        <f>'COMP RBay'!O54</f>
        <v>11.2349696759584</v>
      </c>
      <c r="G46" s="10">
        <f>'COMP Port Shepstone'!O54</f>
        <v>10.780704420704712</v>
      </c>
      <c r="H46" s="10">
        <f>'COMP Newcastle'!O54</f>
        <v>10.961018994357188</v>
      </c>
    </row>
    <row r="47" spans="1:8">
      <c r="A47" s="122" t="str">
        <f>'COMP Durban'!A55</f>
        <v>2014q1</v>
      </c>
      <c r="B47" s="10">
        <f>('COMP Durban'!D55-'COMP Durban'!D51)/'COMP Durban'!D51*100</f>
        <v>8.4910771066743074</v>
      </c>
      <c r="C47" s="10">
        <f>('COMP Durban'!E55-'COMP Durban'!E51)/'COMP Durban'!E51*100</f>
        <v>9.2420614156352876</v>
      </c>
      <c r="D47" s="10">
        <f>'COMP Durban'!O55</f>
        <v>9.1938755514468102</v>
      </c>
      <c r="E47" s="10">
        <f>'COMP PMB'!O55</f>
        <v>9.2460449540681733</v>
      </c>
      <c r="F47" s="10">
        <f>'COMP RBay'!O55</f>
        <v>8.8186997733555241</v>
      </c>
      <c r="G47" s="10">
        <f>'COMP Port Shepstone'!O55</f>
        <v>9.4482239275890372</v>
      </c>
      <c r="H47" s="10">
        <f>'COMP Newcastle'!O55</f>
        <v>9.1503706738325228</v>
      </c>
    </row>
    <row r="48" spans="1:8">
      <c r="A48" s="122" t="str">
        <f>'COMP Durban'!A56</f>
        <v>2014q2</v>
      </c>
      <c r="B48" s="10">
        <f>('COMP Durban'!D56-'COMP Durban'!D52)/'COMP Durban'!D52*100</f>
        <v>8.6273158379718762</v>
      </c>
      <c r="C48" s="10">
        <f>('COMP Durban'!E56-'COMP Durban'!E52)/'COMP Durban'!E52*100</f>
        <v>9.4029007604677819</v>
      </c>
      <c r="D48" s="10">
        <f>'COMP Durban'!O56</f>
        <v>9.3466496932644301</v>
      </c>
      <c r="E48" s="10">
        <f>'COMP PMB'!O56</f>
        <v>9.5286020013871884</v>
      </c>
      <c r="F48" s="10">
        <f>'COMP RBay'!O56</f>
        <v>9.0457762025741282</v>
      </c>
      <c r="G48" s="10">
        <f>'COMP Port Shepstone'!O56</f>
        <v>9.5468416897093036</v>
      </c>
      <c r="H48" s="10">
        <f>'COMP Newcastle'!O56</f>
        <v>9.5748563731869929</v>
      </c>
    </row>
    <row r="49" spans="1:8">
      <c r="A49" s="122" t="str">
        <f>'COMP Durban'!A57</f>
        <v>2014q3</v>
      </c>
      <c r="B49" s="10">
        <f>('COMP Durban'!D57-'COMP Durban'!D53)/'COMP Durban'!D53*100</f>
        <v>9.0468458069627982</v>
      </c>
      <c r="C49" s="10">
        <f>('COMP Durban'!E57-'COMP Durban'!E53)/'COMP Durban'!E53*100</f>
        <v>9.0186907189508521</v>
      </c>
      <c r="D49" s="10">
        <f>'COMP Durban'!O57</f>
        <v>8.9573183553234976</v>
      </c>
      <c r="E49" s="10">
        <f>'COMP PMB'!O57</f>
        <v>9.120557651529694</v>
      </c>
      <c r="F49" s="10">
        <f>'COMP RBay'!O57</f>
        <v>8.8530014644979271</v>
      </c>
      <c r="G49" s="10">
        <f>'COMP Port Shepstone'!O57</f>
        <v>9.1264977761535899</v>
      </c>
      <c r="H49" s="10">
        <f>'COMP Newcastle'!O57</f>
        <v>8.979132833775461</v>
      </c>
    </row>
    <row r="50" spans="1:8">
      <c r="A50" s="122" t="str">
        <f>'COMP Durban'!A58</f>
        <v>2014q4</v>
      </c>
      <c r="B50" s="10">
        <f>('COMP Durban'!D58-'COMP Durban'!D54)/'COMP Durban'!D54*100</f>
        <v>9.1940344959368758</v>
      </c>
      <c r="C50" s="10">
        <f>('COMP Durban'!E58-'COMP Durban'!E54)/'COMP Durban'!E54*100</f>
        <v>9.2382236113054539</v>
      </c>
      <c r="D50" s="10">
        <f>'COMP Durban'!O58</f>
        <v>9.1264108866064255</v>
      </c>
      <c r="E50" s="10">
        <f>'COMP PMB'!O58</f>
        <v>9.8343363823498926</v>
      </c>
      <c r="F50" s="10">
        <f>'COMP RBay'!O58</f>
        <v>9.0457574251488637</v>
      </c>
      <c r="G50" s="10">
        <f>'COMP Port Shepstone'!O58</f>
        <v>9.3528894229727317</v>
      </c>
      <c r="H50" s="10">
        <f>'COMP Newcastle'!O58</f>
        <v>9.1834870675670999</v>
      </c>
    </row>
    <row r="51" spans="1:8">
      <c r="A51" s="122" t="str">
        <f>'COMP Durban'!A59</f>
        <v>2015q1</v>
      </c>
      <c r="B51" s="10">
        <f>('COMP Durban'!D59-'COMP Durban'!D55)/'COMP Durban'!D55*100</f>
        <v>7.6588702985391457</v>
      </c>
      <c r="C51" s="10">
        <f>('COMP Durban'!E59-'COMP Durban'!E55)/'COMP Durban'!E55*100</f>
        <v>7.4891601169380397</v>
      </c>
      <c r="D51" s="10">
        <f>'COMP Durban'!O59</f>
        <v>7.3930915246633084</v>
      </c>
      <c r="E51" s="10">
        <f>'COMP PMB'!O59</f>
        <v>7.4181095580484264</v>
      </c>
      <c r="F51" s="10">
        <f>'COMP RBay'!O59</f>
        <v>7.2433035755481328</v>
      </c>
      <c r="G51" s="10">
        <f>'COMP Port Shepstone'!O59</f>
        <v>7.7108924979185627</v>
      </c>
      <c r="H51" s="10">
        <f>'COMP Newcastle'!O59</f>
        <v>7.4289009155737009</v>
      </c>
    </row>
    <row r="52" spans="1:8">
      <c r="A52" s="122" t="str">
        <f>'COMP Durban'!A60</f>
        <v>2015q2</v>
      </c>
      <c r="B52" s="10">
        <f>('COMP Durban'!D60-'COMP Durban'!D56)/'COMP Durban'!D56*100</f>
        <v>7.3786715770453597</v>
      </c>
      <c r="C52" s="10">
        <f>('COMP Durban'!E60-'COMP Durban'!E56)/'COMP Durban'!E56*100</f>
        <v>7.3842693724710253</v>
      </c>
      <c r="D52" s="10">
        <f>'COMP Durban'!O60</f>
        <v>7.2784576574568316</v>
      </c>
      <c r="E52" s="10">
        <f>'COMP PMB'!O60</f>
        <v>7.6425275381660445</v>
      </c>
      <c r="F52" s="10">
        <f>'COMP RBay'!O60</f>
        <v>6.8603118884269509</v>
      </c>
      <c r="G52" s="10">
        <f>'COMP Port Shepstone'!O60</f>
        <v>7.7201673911868633</v>
      </c>
      <c r="H52" s="10">
        <f>'COMP Newcastle'!O60</f>
        <v>7.5551416543634176</v>
      </c>
    </row>
    <row r="53" spans="1:8">
      <c r="A53" s="122" t="str">
        <f>'COMP Durban'!A61</f>
        <v>2015q3</v>
      </c>
      <c r="B53" s="10">
        <f>('COMP Durban'!D61-'COMP Durban'!D57)/'COMP Durban'!D57*100</f>
        <v>7.3104438115314752</v>
      </c>
      <c r="C53" s="10">
        <f>('COMP Durban'!E61-'COMP Durban'!E57)/'COMP Durban'!E57*100</f>
        <v>7.4313085212376118</v>
      </c>
      <c r="D53" s="10">
        <f>'COMP Durban'!O61</f>
        <v>7.3515548204386283</v>
      </c>
      <c r="E53" s="10">
        <f>'COMP PMB'!O61</f>
        <v>7.6089273144736129</v>
      </c>
      <c r="F53" s="10">
        <f>'COMP RBay'!O61</f>
        <v>7.0299621245720063</v>
      </c>
      <c r="G53" s="10">
        <f>'COMP Port Shepstone'!O61</f>
        <v>7.7364355252037011</v>
      </c>
      <c r="H53" s="10">
        <f>'COMP Newcastle'!O61</f>
        <v>7.4885508801410774</v>
      </c>
    </row>
    <row r="54" spans="1:8">
      <c r="A54" s="122" t="str">
        <f>'COMP Durban'!A62</f>
        <v>2015q4</v>
      </c>
      <c r="B54" s="10">
        <f>('COMP Durban'!D62-'COMP Durban'!D58)/'COMP Durban'!D58*100</f>
        <v>7.2041579780155294</v>
      </c>
      <c r="C54" s="10">
        <f>('COMP Durban'!E62-'COMP Durban'!E58)/'COMP Durban'!E58*100</f>
        <v>7.3210086535084224</v>
      </c>
      <c r="D54" s="10">
        <f>'COMP Durban'!O62</f>
        <v>7.3319880116431131</v>
      </c>
      <c r="E54" s="10">
        <f>'COMP PMB'!O62</f>
        <v>7.5225422798288575</v>
      </c>
      <c r="F54" s="10">
        <f>'COMP RBay'!O62</f>
        <v>7.198458078844892</v>
      </c>
      <c r="G54" s="10">
        <f>'COMP Port Shepstone'!O62</f>
        <v>7.1433736709263229</v>
      </c>
      <c r="H54" s="10">
        <f>'COMP Newcastle'!O62</f>
        <v>7.19611120380213</v>
      </c>
    </row>
    <row r="55" spans="1:8">
      <c r="A55" s="122" t="str">
        <f>'COMP Durban'!A63</f>
        <v>2016q1</v>
      </c>
      <c r="B55" s="10">
        <f>('COMP Durban'!D63-'COMP Durban'!D59)/'COMP Durban'!D59*100</f>
        <v>8.2332142809129252</v>
      </c>
      <c r="C55" s="10">
        <f>('COMP Durban'!E63-'COMP Durban'!E59)/'COMP Durban'!E59*100</f>
        <v>8.3058724262715415</v>
      </c>
      <c r="D55" s="10">
        <f>'COMP Durban'!O63</f>
        <v>8.3864080917732444</v>
      </c>
      <c r="E55" s="10">
        <f>'COMP PMB'!O63</f>
        <v>8.3523136436112111</v>
      </c>
      <c r="F55" s="10">
        <f>'COMP RBay'!O63</f>
        <v>8.6121782427585423</v>
      </c>
      <c r="G55" s="10">
        <f>'COMP Port Shepstone'!O63</f>
        <v>8.0893707119239124</v>
      </c>
      <c r="H55" s="10">
        <f>'COMP Newcastle'!O63</f>
        <v>8.3767172895454785</v>
      </c>
    </row>
    <row r="56" spans="1:8">
      <c r="A56" s="122" t="str">
        <f>'COMP Durban'!A64</f>
        <v>2016q2</v>
      </c>
      <c r="B56" s="10">
        <f>('COMP Durban'!D64-'COMP Durban'!D60)/'COMP Durban'!D60*100</f>
        <v>7.8236928755239843</v>
      </c>
      <c r="C56" s="10">
        <f>('COMP Durban'!E64-'COMP Durban'!E60)/'COMP Durban'!E60*100</f>
        <v>7.9309990309272882</v>
      </c>
      <c r="D56" s="10">
        <f>'COMP Durban'!O64</f>
        <v>8.0204951138289378</v>
      </c>
      <c r="E56" s="10">
        <f>'COMP PMB'!O64</f>
        <v>7.7171753309611777</v>
      </c>
      <c r="F56" s="10">
        <f>'COMP RBay'!O64</f>
        <v>8.4022061552461516</v>
      </c>
      <c r="G56" s="10">
        <f>'COMP Port Shepstone'!O64</f>
        <v>7.6595035542342735</v>
      </c>
      <c r="H56" s="10">
        <f>'COMP Newcastle'!O64</f>
        <v>7.7603171532799164</v>
      </c>
    </row>
    <row r="57" spans="1:8">
      <c r="A57" s="122" t="str">
        <f>'COMP Durban'!A65</f>
        <v>2016q3</v>
      </c>
      <c r="B57" s="10">
        <f>('COMP Durban'!D65-'COMP Durban'!D61)/'COMP Durban'!D61*100</f>
        <v>8.1024768655905444</v>
      </c>
      <c r="C57" s="10">
        <f>('COMP Durban'!E65-'COMP Durban'!E61)/'COMP Durban'!E61*100</f>
        <v>8.2993314381759014</v>
      </c>
      <c r="D57" s="10">
        <f>'COMP Durban'!O65</f>
        <v>8.3733190069870034</v>
      </c>
      <c r="E57" s="10">
        <f>'COMP PMB'!O65</f>
        <v>8.1465147173132113</v>
      </c>
      <c r="F57" s="10">
        <f>'COMP RBay'!O65</f>
        <v>8.6252238804402701</v>
      </c>
      <c r="G57" s="10">
        <f>'COMP Port Shepstone'!O65</f>
        <v>8.0592883342428099</v>
      </c>
      <c r="H57" s="10">
        <f>'COMP Newcastle'!O65</f>
        <v>8.2739787454727676</v>
      </c>
    </row>
    <row r="58" spans="1:8">
      <c r="A58" s="122" t="str">
        <f>'COMP Durban'!A66</f>
        <v>2016q4</v>
      </c>
      <c r="B58" s="10">
        <f>('COMP Durban'!D66-'COMP Durban'!D62)/'COMP Durban'!D62*100</f>
        <v>7.005258733603112</v>
      </c>
      <c r="C58" s="10">
        <f>('COMP Durban'!E66-'COMP Durban'!E62)/'COMP Durban'!E62*100</f>
        <v>7.0800143959694193</v>
      </c>
      <c r="D58" s="10">
        <f>'COMP Durban'!O66</f>
        <v>7.1092802506450514</v>
      </c>
      <c r="E58" s="10">
        <f>'COMP PMB'!O66</f>
        <v>6.7528533701833648</v>
      </c>
      <c r="F58" s="10">
        <f>'COMP RBay'!O66</f>
        <v>7.224695410013898</v>
      </c>
      <c r="G58" s="10">
        <f>'COMP Port Shepstone'!O66</f>
        <v>7.1608781333459017</v>
      </c>
      <c r="H58" s="10">
        <f>'COMP Newcastle'!O66</f>
        <v>7.181104038594996</v>
      </c>
    </row>
    <row r="59" spans="1:8">
      <c r="A59" s="173" t="s">
        <v>22</v>
      </c>
      <c r="B59" s="174">
        <f>AVERAGE(B23:B58)</f>
        <v>9.6479771599190567</v>
      </c>
      <c r="C59" s="174">
        <f t="shared" ref="C59:H59" si="0">AVERAGE(C23:C58)</f>
        <v>9.5684324581091342</v>
      </c>
      <c r="D59" s="174">
        <f t="shared" si="0"/>
        <v>9.5378831193096598</v>
      </c>
      <c r="E59" s="174">
        <f t="shared" si="0"/>
        <v>9.8365445167212666</v>
      </c>
      <c r="F59" s="174">
        <f t="shared" si="0"/>
        <v>9.6266360668863964</v>
      </c>
      <c r="G59" s="174">
        <f t="shared" si="0"/>
        <v>9.7002374533961753</v>
      </c>
      <c r="H59" s="174">
        <f t="shared" si="0"/>
        <v>9.5594282390143572</v>
      </c>
    </row>
    <row r="60" spans="1:8">
      <c r="A60" s="173" t="s">
        <v>169</v>
      </c>
      <c r="B60" s="174">
        <f>MEDIAN(B23:B58)</f>
        <v>9.2553760555250975</v>
      </c>
      <c r="C60" s="174">
        <f t="shared" ref="C60:H60" si="1">MEDIAN(C23:C58)</f>
        <v>9.2401425134703707</v>
      </c>
      <c r="D60" s="174">
        <f t="shared" si="1"/>
        <v>9.0418646209649616</v>
      </c>
      <c r="E60" s="174">
        <f t="shared" si="1"/>
        <v>9.3334168262652959</v>
      </c>
      <c r="F60" s="174">
        <f t="shared" si="1"/>
        <v>8.7219618268978962</v>
      </c>
      <c r="G60" s="174">
        <f t="shared" si="1"/>
        <v>9.2337328844676385</v>
      </c>
      <c r="H60" s="174">
        <f t="shared" si="1"/>
        <v>9.191248397404177</v>
      </c>
    </row>
    <row r="61" spans="1:8">
      <c r="A61" s="173" t="s">
        <v>167</v>
      </c>
      <c r="B61" s="174">
        <f>STDEV(B23:B58)</f>
        <v>2.0612166295528742</v>
      </c>
      <c r="C61" s="174">
        <f t="shared" ref="C61:H61" si="2">STDEV(C23:C58)</f>
        <v>1.9892945349913349</v>
      </c>
      <c r="D61" s="174">
        <f t="shared" si="2"/>
        <v>3.0626522231899633</v>
      </c>
      <c r="E61" s="174">
        <f t="shared" si="2"/>
        <v>3.6391703303200322</v>
      </c>
      <c r="F61" s="174">
        <f t="shared" si="2"/>
        <v>7.4873204039361285</v>
      </c>
      <c r="G61" s="174">
        <f t="shared" si="2"/>
        <v>3.9301975679177343</v>
      </c>
      <c r="H61" s="174">
        <f t="shared" si="2"/>
        <v>2.3816794162356145</v>
      </c>
    </row>
    <row r="62" spans="1:8">
      <c r="A62" s="173" t="s">
        <v>168</v>
      </c>
      <c r="B62" s="174">
        <f>MAX(B23:B58)-MIN(B23:B58)</f>
        <v>7.8600187562311179</v>
      </c>
      <c r="C62" s="174">
        <f t="shared" ref="C62:H62" si="3">MAX(C23:C58)-MIN(C23:C58)</f>
        <v>7.3118046627652502</v>
      </c>
      <c r="D62" s="174">
        <f t="shared" si="3"/>
        <v>13.214911741862132</v>
      </c>
      <c r="E62" s="174">
        <f t="shared" si="3"/>
        <v>21.140401657889829</v>
      </c>
      <c r="F62" s="174">
        <f t="shared" si="3"/>
        <v>36.980931033405042</v>
      </c>
      <c r="G62" s="174">
        <f t="shared" si="3"/>
        <v>15.533721511178562</v>
      </c>
      <c r="H62" s="174">
        <f t="shared" si="3"/>
        <v>10.167080459704867</v>
      </c>
    </row>
  </sheetData>
  <mergeCells count="1">
    <mergeCell ref="A1:H1"/>
  </mergeCells>
  <conditionalFormatting sqref="B23:H58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28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7" t="s">
        <v>101</v>
      </c>
      <c r="B1" s="238"/>
      <c r="C1" s="238"/>
      <c r="D1" s="238"/>
      <c r="E1" s="238"/>
      <c r="F1" s="238"/>
      <c r="G1" s="239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'COMP Durban'!A7</f>
        <v>2002q1</v>
      </c>
      <c r="B3" s="118">
        <f>'COMP Durban'!E7</f>
        <v>20138823868.217648</v>
      </c>
      <c r="C3" s="118">
        <f>'COMP Durban'!M7</f>
        <v>11526156235.245792</v>
      </c>
      <c r="D3" s="118">
        <f>'COMP PMB'!M7</f>
        <v>1617406837.8720078</v>
      </c>
      <c r="E3" s="118">
        <f>'COMP RBay'!M7</f>
        <v>1248025121.5803554</v>
      </c>
      <c r="F3" s="118">
        <f>'COMP Newcastle'!M7</f>
        <v>570915691.75361955</v>
      </c>
      <c r="G3" s="118">
        <f>'COMP Port Shepstone'!M7</f>
        <v>614988034.45589423</v>
      </c>
    </row>
    <row r="4" spans="1:7" hidden="1">
      <c r="A4" t="str">
        <f>'COMP Durban'!A8</f>
        <v>2002q2</v>
      </c>
      <c r="B4" s="118">
        <f>'COMP Durban'!E8</f>
        <v>21014958184.63586</v>
      </c>
      <c r="C4" s="118">
        <f>'COMP Durban'!M8</f>
        <v>12027598676.978132</v>
      </c>
      <c r="D4" s="118">
        <f>'COMP PMB'!M8</f>
        <v>1687771703.4441974</v>
      </c>
      <c r="E4" s="118">
        <f>'COMP RBay'!M8</f>
        <v>1302320131.2553833</v>
      </c>
      <c r="F4" s="118">
        <f>'COMP Newcastle'!M8</f>
        <v>595753231.05582201</v>
      </c>
      <c r="G4" s="118">
        <f>'COMP Port Shepstone'!M8</f>
        <v>641742929.61259353</v>
      </c>
    </row>
    <row r="5" spans="1:7" hidden="1">
      <c r="A5" t="str">
        <f>'COMP Durban'!A9</f>
        <v>2002q3</v>
      </c>
      <c r="B5" s="118">
        <f>'COMP Durban'!E9</f>
        <v>21624059398.170063</v>
      </c>
      <c r="C5" s="118">
        <f>'COMP Durban'!M9</f>
        <v>12376208694.932194</v>
      </c>
      <c r="D5" s="118">
        <f>'COMP PMB'!M9</f>
        <v>1736690372.884527</v>
      </c>
      <c r="E5" s="118">
        <f>'COMP RBay'!M9</f>
        <v>1340066805.0954304</v>
      </c>
      <c r="F5" s="118">
        <f>'COMP Newcastle'!M9</f>
        <v>613020646.61833894</v>
      </c>
      <c r="G5" s="118">
        <f>'COMP Port Shepstone'!M9</f>
        <v>660343318.61978185</v>
      </c>
    </row>
    <row r="6" spans="1:7" hidden="1">
      <c r="A6" t="str">
        <f>'COMP Durban'!A10</f>
        <v>2002q4</v>
      </c>
      <c r="B6" s="118">
        <f>'COMP Durban'!E10</f>
        <v>22663098256.616573</v>
      </c>
      <c r="C6" s="118">
        <f>'COMP Durban'!M10</f>
        <v>12970887127.759953</v>
      </c>
      <c r="D6" s="118">
        <f>'COMP PMB'!M10</f>
        <v>1820138570.5281982</v>
      </c>
      <c r="E6" s="118">
        <f>'COMP RBay'!M10</f>
        <v>1404457188.8698223</v>
      </c>
      <c r="F6" s="118">
        <f>'COMP Newcastle'!M10</f>
        <v>642476368.18930185</v>
      </c>
      <c r="G6" s="118">
        <f>'COMP Port Shepstone'!M10</f>
        <v>692072900.71756053</v>
      </c>
    </row>
    <row r="7" spans="1:7" hidden="1">
      <c r="A7" t="str">
        <f>'COMP Durban'!A11</f>
        <v>2003q1</v>
      </c>
      <c r="B7" s="118">
        <f>'COMP Durban'!E11</f>
        <v>22299913450.05986</v>
      </c>
      <c r="C7" s="118">
        <f>'COMP Durban'!M11</f>
        <v>12763023706.835625</v>
      </c>
      <c r="D7" s="118">
        <f>'COMP PMB'!M11</f>
        <v>1790970154.6673746</v>
      </c>
      <c r="E7" s="118">
        <f>'COMP RBay'!M11</f>
        <v>1381950225.9346926</v>
      </c>
      <c r="F7" s="118">
        <f>'COMP Newcastle'!M11</f>
        <v>632180438.97185838</v>
      </c>
      <c r="G7" s="118">
        <f>'COMP Port Shepstone'!M11</f>
        <v>680982168.12115276</v>
      </c>
    </row>
    <row r="8" spans="1:7" hidden="1">
      <c r="A8" t="str">
        <f>'COMP Durban'!A12</f>
        <v>2003q2</v>
      </c>
      <c r="B8" s="118">
        <f>'COMP Durban'!E12</f>
        <v>23152044741.981071</v>
      </c>
      <c r="C8" s="118">
        <f>'COMP Durban'!M12</f>
        <v>13250728374.590633</v>
      </c>
      <c r="D8" s="118">
        <f>'COMP PMB'!M12</f>
        <v>1859407268.3407886</v>
      </c>
      <c r="E8" s="118">
        <f>'COMP RBay'!M12</f>
        <v>1434757741.7142384</v>
      </c>
      <c r="F8" s="118">
        <f>'COMP Newcastle'!M12</f>
        <v>656337516.32531154</v>
      </c>
      <c r="G8" s="118">
        <f>'COMP Port Shepstone'!M12</f>
        <v>707004072.46602488</v>
      </c>
    </row>
    <row r="9" spans="1:7" hidden="1">
      <c r="A9" t="str">
        <f>'COMP Durban'!A13</f>
        <v>2003q3</v>
      </c>
      <c r="B9" s="118">
        <f>'COMP Durban'!E13</f>
        <v>23628797581.128624</v>
      </c>
      <c r="C9" s="118">
        <f>'COMP Durban'!M13</f>
        <v>13523590769.414192</v>
      </c>
      <c r="D9" s="118">
        <f>'COMP PMB'!M13</f>
        <v>1897696659.3726587</v>
      </c>
      <c r="E9" s="118">
        <f>'COMP RBay'!M13</f>
        <v>1464302640.8570285</v>
      </c>
      <c r="F9" s="118">
        <f>'COMP Newcastle'!M13</f>
        <v>669852986.67941606</v>
      </c>
      <c r="G9" s="118">
        <f>'COMP Port Shepstone'!M13</f>
        <v>721562881.52991128</v>
      </c>
    </row>
    <row r="10" spans="1:7" hidden="1">
      <c r="A10" t="str">
        <f>'COMP Durban'!A14</f>
        <v>2003q4</v>
      </c>
      <c r="B10" s="118">
        <f>'COMP Durban'!E14</f>
        <v>25151097949.821732</v>
      </c>
      <c r="C10" s="118">
        <f>'COMP Durban'!M14</f>
        <v>14394856738.139402</v>
      </c>
      <c r="D10" s="118">
        <f>'COMP PMB'!M14</f>
        <v>2019956978.1346214</v>
      </c>
      <c r="E10" s="118">
        <f>'COMP RBay'!M14</f>
        <v>1558641273.2991314</v>
      </c>
      <c r="F10" s="118">
        <f>'COMP Newcastle'!M14</f>
        <v>713008692.97767735</v>
      </c>
      <c r="G10" s="118">
        <f>'COMP Port Shepstone'!M14</f>
        <v>768050030.81530368</v>
      </c>
    </row>
    <row r="11" spans="1:7" hidden="1">
      <c r="A11" t="str">
        <f>'COMP Durban'!A15</f>
        <v>2004q1</v>
      </c>
      <c r="B11" s="118">
        <f>'COMP Durban'!E15</f>
        <v>24401289309.587517</v>
      </c>
      <c r="C11" s="118">
        <f>'COMP Durban'!M15</f>
        <v>13965714917.821091</v>
      </c>
      <c r="D11" s="118">
        <f>'COMP PMB'!M15</f>
        <v>1959737690.7648044</v>
      </c>
      <c r="E11" s="118">
        <f>'COMP RBay'!M15</f>
        <v>1512174805.0726964</v>
      </c>
      <c r="F11" s="118">
        <f>'COMP Newcastle'!M15</f>
        <v>691752361.36053002</v>
      </c>
      <c r="G11" s="118">
        <f>'COMP Port Shepstone'!M15</f>
        <v>745152797.84414625</v>
      </c>
    </row>
    <row r="12" spans="1:7" hidden="1">
      <c r="A12" t="str">
        <f>'COMP Durban'!A16</f>
        <v>2004q2</v>
      </c>
      <c r="B12" s="118">
        <f>'COMP Durban'!E16</f>
        <v>25136932936.296471</v>
      </c>
      <c r="C12" s="118">
        <f>'COMP Durban'!M16</f>
        <v>14386749603.381439</v>
      </c>
      <c r="D12" s="118">
        <f>'COMP PMB'!M16</f>
        <v>2018819345.1782866</v>
      </c>
      <c r="E12" s="118">
        <f>'COMP RBay'!M16</f>
        <v>1557763451.7916427</v>
      </c>
      <c r="F12" s="118">
        <f>'COMP Newcastle'!M16</f>
        <v>712607128.88692451</v>
      </c>
      <c r="G12" s="118">
        <f>'COMP Port Shepstone'!M16</f>
        <v>767617467.62874699</v>
      </c>
    </row>
    <row r="13" spans="1:7" hidden="1">
      <c r="A13" t="str">
        <f>'COMP Durban'!A17</f>
        <v>2004q3</v>
      </c>
      <c r="B13" s="118">
        <f>'COMP Durban'!E17</f>
        <v>25687747657.652786</v>
      </c>
      <c r="C13" s="118">
        <f>'COMP Durban'!M17</f>
        <v>14702000214.666922</v>
      </c>
      <c r="D13" s="118">
        <f>'COMP PMB'!M17</f>
        <v>2063056858.875809</v>
      </c>
      <c r="E13" s="118">
        <f>'COMP RBay'!M17</f>
        <v>1591898047.4406886</v>
      </c>
      <c r="F13" s="118">
        <f>'COMP Newcastle'!M17</f>
        <v>728222180.17934382</v>
      </c>
      <c r="G13" s="118">
        <f>'COMP Port Shepstone'!M17</f>
        <v>784437936.64187968</v>
      </c>
    </row>
    <row r="14" spans="1:7" hidden="1">
      <c r="A14" t="str">
        <f>'COMP Durban'!A18</f>
        <v>2004q4</v>
      </c>
      <c r="B14" s="118">
        <f>'COMP Durban'!E18</f>
        <v>28022419177.823868</v>
      </c>
      <c r="C14" s="118">
        <f>'COMP Durban'!M18</f>
        <v>16038214726.276941</v>
      </c>
      <c r="D14" s="118">
        <f>'COMP PMB'!M18</f>
        <v>2250561040.1338353</v>
      </c>
      <c r="E14" s="118">
        <f>'COMP RBay'!M18</f>
        <v>1736580215.9167755</v>
      </c>
      <c r="F14" s="118">
        <f>'COMP Newcastle'!M18</f>
        <v>794407803.26627505</v>
      </c>
      <c r="G14" s="118">
        <f>'COMP Port Shepstone'!M18</f>
        <v>855732817.54880726</v>
      </c>
    </row>
    <row r="15" spans="1:7" hidden="1">
      <c r="A15" t="str">
        <f>'COMP Durban'!A19</f>
        <v>2005q1</v>
      </c>
      <c r="B15" s="118">
        <f>'COMP Durban'!E19</f>
        <v>26429535849.42841</v>
      </c>
      <c r="C15" s="118">
        <f>'COMP Durban'!M19</f>
        <v>15126551650.630346</v>
      </c>
      <c r="D15" s="118">
        <f>'COMP PMB'!M19</f>
        <v>2122632000.9735582</v>
      </c>
      <c r="E15" s="118">
        <f>'COMP RBay'!M19</f>
        <v>1637867479.6322408</v>
      </c>
      <c r="F15" s="118">
        <f>'COMP Newcastle'!M19</f>
        <v>749251140.03387618</v>
      </c>
      <c r="G15" s="118">
        <f>'COMP Port Shepstone'!M19</f>
        <v>807090245.68573725</v>
      </c>
    </row>
    <row r="16" spans="1:7" hidden="1">
      <c r="A16" t="str">
        <f>'COMP Durban'!A20</f>
        <v>2005q2</v>
      </c>
      <c r="B16" s="118">
        <f>'COMP Durban'!E20</f>
        <v>27627281130.815693</v>
      </c>
      <c r="C16" s="118">
        <f>'COMP Durban'!M20</f>
        <v>15812063343.549288</v>
      </c>
      <c r="D16" s="118">
        <f>'COMP PMB'!M20</f>
        <v>2218826367.6764722</v>
      </c>
      <c r="E16" s="118">
        <f>'COMP RBay'!M20</f>
        <v>1712093075.437005</v>
      </c>
      <c r="F16" s="118">
        <f>'COMP Newcastle'!M20</f>
        <v>783206031.3593334</v>
      </c>
      <c r="G16" s="118">
        <f>'COMP Port Shepstone'!M20</f>
        <v>843666314.93383574</v>
      </c>
    </row>
    <row r="17" spans="1:7" hidden="1">
      <c r="A17" t="str">
        <f>'COMP Durban'!A21</f>
        <v>2005q3</v>
      </c>
      <c r="B17" s="118">
        <f>'COMP Durban'!E21</f>
        <v>28659724905.727665</v>
      </c>
      <c r="C17" s="118">
        <f>'COMP Durban'!M21</f>
        <v>16402967178.431255</v>
      </c>
      <c r="D17" s="118">
        <f>'COMP PMB'!M21</f>
        <v>2301744895.2026181</v>
      </c>
      <c r="E17" s="118">
        <f>'COMP RBay'!M21</f>
        <v>1776074754.6125641</v>
      </c>
      <c r="F17" s="118">
        <f>'COMP Newcastle'!M21</f>
        <v>812474788.85022235</v>
      </c>
      <c r="G17" s="118">
        <f>'COMP Port Shepstone'!M21</f>
        <v>875194500.09371376</v>
      </c>
    </row>
    <row r="18" spans="1:7" hidden="1">
      <c r="A18" t="str">
        <f>'COMP Durban'!A22</f>
        <v>2005q4</v>
      </c>
      <c r="B18" s="118">
        <f>'COMP Durban'!E22</f>
        <v>30769146931.127964</v>
      </c>
      <c r="C18" s="118">
        <f>'COMP Durban'!M22</f>
        <v>17610263492.750942</v>
      </c>
      <c r="D18" s="118">
        <f>'COMP PMB'!M22</f>
        <v>2471158642.0115681</v>
      </c>
      <c r="E18" s="118">
        <f>'COMP RBay'!M22</f>
        <v>1906797963.5219572</v>
      </c>
      <c r="F18" s="118">
        <f>'COMP Newcastle'!M22</f>
        <v>872274812.06470203</v>
      </c>
      <c r="G18" s="118">
        <f>'COMP Port Shepstone'!M22</f>
        <v>939610839.08787942</v>
      </c>
    </row>
    <row r="19" spans="1:7" hidden="1">
      <c r="A19" t="str">
        <f>'COMP Durban'!A23</f>
        <v>2006q1</v>
      </c>
      <c r="B19" s="118">
        <f>'COMP Durban'!E23</f>
        <v>29209572124.341145</v>
      </c>
      <c r="C19" s="118">
        <f>'COMP Durban'!M23</f>
        <v>16717664053.915436</v>
      </c>
      <c r="D19" s="118">
        <f>'COMP PMB'!M23</f>
        <v>2345904705.9735861</v>
      </c>
      <c r="E19" s="118">
        <f>'COMP RBay'!M23</f>
        <v>1810149393.0498009</v>
      </c>
      <c r="F19" s="118">
        <f>'COMP Newcastle'!M23</f>
        <v>828062412.39902997</v>
      </c>
      <c r="G19" s="118">
        <f>'COMP Port Shepstone'!M23</f>
        <v>891985424.05426347</v>
      </c>
    </row>
    <row r="20" spans="1:7" hidden="1">
      <c r="A20" t="str">
        <f>'COMP Durban'!A24</f>
        <v>2006q2</v>
      </c>
      <c r="B20" s="118">
        <f>'COMP Durban'!E24</f>
        <v>30490380678.618729</v>
      </c>
      <c r="C20" s="118">
        <f>'COMP Durban'!M24</f>
        <v>17450715775.338989</v>
      </c>
      <c r="D20" s="118">
        <f>'COMP PMB'!M24</f>
        <v>2448770122.904057</v>
      </c>
      <c r="E20" s="118">
        <f>'COMP RBay'!M24</f>
        <v>1889522511.4669149</v>
      </c>
      <c r="F20" s="118">
        <f>'COMP Newcastle'!M24</f>
        <v>864372065.16496658</v>
      </c>
      <c r="G20" s="118">
        <f>'COMP Port Shepstone'!M24</f>
        <v>931098032.63874769</v>
      </c>
    </row>
    <row r="21" spans="1:7" hidden="1">
      <c r="A21" t="str">
        <f>'COMP Durban'!A25</f>
        <v>2006q3</v>
      </c>
      <c r="B21" s="118">
        <f>'COMP Durban'!E25</f>
        <v>31576476037.653343</v>
      </c>
      <c r="C21" s="118">
        <f>'COMP Durban'!M25</f>
        <v>18072326296.217751</v>
      </c>
      <c r="D21" s="118">
        <f>'COMP PMB'!M25</f>
        <v>2535997563.3831372</v>
      </c>
      <c r="E21" s="118">
        <f>'COMP RBay'!M25</f>
        <v>1956829038.4705198</v>
      </c>
      <c r="F21" s="118">
        <f>'COMP Newcastle'!M25</f>
        <v>895161791.87746906</v>
      </c>
      <c r="G21" s="118">
        <f>'COMP Port Shepstone'!M25</f>
        <v>964264599.58700323</v>
      </c>
    </row>
    <row r="22" spans="1:7" hidden="1">
      <c r="A22" t="str">
        <f>'COMP Durban'!A26</f>
        <v>2006q4</v>
      </c>
      <c r="B22" s="118">
        <f>'COMP Durban'!E26</f>
        <v>34281549924.807354</v>
      </c>
      <c r="C22" s="118">
        <f>'COMP Durban'!M26</f>
        <v>19620535092.086235</v>
      </c>
      <c r="D22" s="118">
        <f>'COMP PMB'!M26</f>
        <v>2753249823.5281153</v>
      </c>
      <c r="E22" s="118">
        <f>'COMP RBay'!M26</f>
        <v>2124465450.0599327</v>
      </c>
      <c r="F22" s="118">
        <f>'COMP Newcastle'!M26</f>
        <v>971847954.86469555</v>
      </c>
      <c r="G22" s="118">
        <f>'COMP Port Shepstone'!M26</f>
        <v>1046870618.8761547</v>
      </c>
    </row>
    <row r="23" spans="1:7" hidden="1">
      <c r="A23" t="str">
        <f>'COMP Durban'!A27</f>
        <v>2007q1</v>
      </c>
      <c r="B23" s="118">
        <f>'COMP Durban'!E27</f>
        <v>32959543950.053391</v>
      </c>
      <c r="C23" s="118">
        <f>'COMP Durban'!M27</f>
        <v>18863904639.94796</v>
      </c>
      <c r="D23" s="118">
        <f>'COMP PMB'!M27</f>
        <v>2647075723.3290877</v>
      </c>
      <c r="E23" s="118">
        <f>'COMP RBay'!M27</f>
        <v>2042539282.0687585</v>
      </c>
      <c r="F23" s="118">
        <f>'COMP Newcastle'!M27</f>
        <v>934370396.06990397</v>
      </c>
      <c r="G23" s="118">
        <f>'COMP Port Shepstone'!M27</f>
        <v>1006499946.7220591</v>
      </c>
    </row>
    <row r="24" spans="1:7" hidden="1">
      <c r="A24" t="str">
        <f>'COMP Durban'!A28</f>
        <v>2007q2</v>
      </c>
      <c r="B24" s="118">
        <f>'COMP Durban'!E28</f>
        <v>34684999889.264297</v>
      </c>
      <c r="C24" s="118">
        <f>'COMP Durban'!M28</f>
        <v>19851443677.109112</v>
      </c>
      <c r="D24" s="118">
        <f>'COMP PMB'!M28</f>
        <v>2785652049.9700327</v>
      </c>
      <c r="E24" s="118">
        <f>'COMP RBay'!M28</f>
        <v>2149467689.2293015</v>
      </c>
      <c r="F24" s="118">
        <f>'COMP Newcastle'!M28</f>
        <v>983285361.39117181</v>
      </c>
      <c r="G24" s="118">
        <f>'COMP Port Shepstone'!M28</f>
        <v>1059190946.1339071</v>
      </c>
    </row>
    <row r="25" spans="1:7" hidden="1">
      <c r="A25" t="str">
        <f>'COMP Durban'!A29</f>
        <v>2007q3</v>
      </c>
      <c r="B25" s="118">
        <f>'COMP Durban'!E29</f>
        <v>36174441637.553581</v>
      </c>
      <c r="C25" s="118">
        <f>'COMP Durban'!M29</f>
        <v>20703903503.284618</v>
      </c>
      <c r="D25" s="118">
        <f>'COMP PMB'!M29</f>
        <v>2905273398.4687886</v>
      </c>
      <c r="E25" s="118">
        <f>'COMP RBay'!M29</f>
        <v>2241770036.7327809</v>
      </c>
      <c r="F25" s="118">
        <f>'COMP Newcastle'!M29</f>
        <v>1025509558.3758469</v>
      </c>
      <c r="G25" s="118">
        <f>'COMP Port Shepstone'!M29</f>
        <v>1104674677.4188585</v>
      </c>
    </row>
    <row r="26" spans="1:7" hidden="1">
      <c r="A26" t="str">
        <f>'COMP Durban'!A30</f>
        <v>2007q4</v>
      </c>
      <c r="B26" s="118">
        <f>'COMP Durban'!E30</f>
        <v>39377383304.804321</v>
      </c>
      <c r="C26" s="118">
        <f>'COMP Durban'!M30</f>
        <v>22537059516.301479</v>
      </c>
      <c r="D26" s="118">
        <f>'COMP PMB'!M30</f>
        <v>3162510851.2523212</v>
      </c>
      <c r="E26" s="118">
        <f>'COMP RBay'!M30</f>
        <v>2440259863.6384058</v>
      </c>
      <c r="F26" s="118">
        <f>'COMP Newcastle'!M30</f>
        <v>1116309779.3604889</v>
      </c>
      <c r="G26" s="118">
        <f>'COMP Port Shepstone'!M30</f>
        <v>1202484301.91873</v>
      </c>
    </row>
    <row r="27" spans="1:7" hidden="1">
      <c r="A27" t="str">
        <f>'COMP Durban'!A31</f>
        <v>2008q1</v>
      </c>
      <c r="B27" s="118">
        <f>'COMP Durban'!E31</f>
        <v>37468513454.833817</v>
      </c>
      <c r="C27" s="118">
        <f>'COMP Durban'!M31</f>
        <v>21896952212.578766</v>
      </c>
      <c r="D27" s="118">
        <f>'COMP PMB'!M31</f>
        <v>3070704936.9408326</v>
      </c>
      <c r="E27" s="118">
        <f>'COMP RBay'!M31</f>
        <v>2362180742.994535</v>
      </c>
      <c r="F27" s="118">
        <f>'COMP Newcastle'!M31</f>
        <v>1068407555.2973433</v>
      </c>
      <c r="G27" s="118">
        <f>'COMP Port Shepstone'!M31</f>
        <v>1100901317.7361095</v>
      </c>
    </row>
    <row r="28" spans="1:7" hidden="1">
      <c r="A28" t="str">
        <f>'COMP Durban'!A32</f>
        <v>2008q2</v>
      </c>
      <c r="B28" s="118">
        <f>'COMP Durban'!E32</f>
        <v>39380346162.08049</v>
      </c>
      <c r="C28" s="118">
        <f>'COMP Durban'!M32</f>
        <v>23054615247.565224</v>
      </c>
      <c r="D28" s="118">
        <f>'COMP PMB'!M32</f>
        <v>2982336304.0888138</v>
      </c>
      <c r="E28" s="118">
        <f>'COMP RBay'!M32</f>
        <v>2691637862.0892992</v>
      </c>
      <c r="F28" s="118">
        <f>'COMP Newcastle'!M32</f>
        <v>1085543445.4966323</v>
      </c>
      <c r="G28" s="118">
        <f>'COMP Port Shepstone'!M32</f>
        <v>1110920381.4077811</v>
      </c>
    </row>
    <row r="29" spans="1:7" hidden="1">
      <c r="A29" t="str">
        <f>'COMP Durban'!A33</f>
        <v>2008q3</v>
      </c>
      <c r="B29" s="118">
        <f>'COMP Durban'!E33</f>
        <v>41300155223.960045</v>
      </c>
      <c r="C29" s="118">
        <f>'COMP Durban'!M33</f>
        <v>23990054965.039707</v>
      </c>
      <c r="D29" s="118">
        <f>'COMP PMB'!M33</f>
        <v>3192661929.8471794</v>
      </c>
      <c r="E29" s="118">
        <f>'COMP RBay'!M33</f>
        <v>2797827893.3151913</v>
      </c>
      <c r="F29" s="118">
        <f>'COMP Newcastle'!M33</f>
        <v>1146832578.2410617</v>
      </c>
      <c r="G29" s="118">
        <f>'COMP Port Shepstone'!M33</f>
        <v>1170817822.3410575</v>
      </c>
    </row>
    <row r="30" spans="1:7" hidden="1">
      <c r="A30" t="str">
        <f>'COMP Durban'!A34</f>
        <v>2008q4</v>
      </c>
      <c r="B30" s="118">
        <f>'COMP Durban'!E34</f>
        <v>44085750474.508728</v>
      </c>
      <c r="C30" s="118">
        <f>'COMP Durban'!M34</f>
        <v>24825333936.668175</v>
      </c>
      <c r="D30" s="118">
        <f>'COMP PMB'!M34</f>
        <v>3594788229.8412867</v>
      </c>
      <c r="E30" s="118">
        <f>'COMP RBay'!M34</f>
        <v>2762402489.9230952</v>
      </c>
      <c r="F30" s="118">
        <f>'COMP Newcastle'!M34</f>
        <v>1285363532.8910449</v>
      </c>
      <c r="G30" s="118">
        <f>'COMP Port Shepstone'!M34</f>
        <v>1434253583.1533039</v>
      </c>
    </row>
    <row r="31" spans="1:7" hidden="1">
      <c r="A31" t="str">
        <f>'COMP Durban'!A35</f>
        <v>2009q1</v>
      </c>
      <c r="B31" s="118">
        <f>'COMP Durban'!E35</f>
        <v>40917421669.475777</v>
      </c>
      <c r="C31" s="118">
        <f>'COMP Durban'!M35</f>
        <v>23117702622.893013</v>
      </c>
      <c r="D31" s="118">
        <f>'COMP PMB'!M35</f>
        <v>3282410519.7666678</v>
      </c>
      <c r="E31" s="118">
        <f>'COMP RBay'!M35</f>
        <v>2301170021.4654293</v>
      </c>
      <c r="F31" s="118">
        <f>'COMP Newcastle'!M35</f>
        <v>1135808634.2445023</v>
      </c>
      <c r="G31" s="118">
        <f>'COMP Port Shepstone'!M35</f>
        <v>1312104042.498713</v>
      </c>
    </row>
    <row r="32" spans="1:7" hidden="1">
      <c r="A32" t="str">
        <f>'COMP Durban'!A36</f>
        <v>2009q2</v>
      </c>
      <c r="B32" s="118">
        <f>'COMP Durban'!E36</f>
        <v>42080904283.197868</v>
      </c>
      <c r="C32" s="118">
        <f>'COMP Durban'!M36</f>
        <v>23727994266.360664</v>
      </c>
      <c r="D32" s="118">
        <f>'COMP PMB'!M36</f>
        <v>3492860041.3930449</v>
      </c>
      <c r="E32" s="118">
        <f>'COMP RBay'!M36</f>
        <v>2375169382.8097405</v>
      </c>
      <c r="F32" s="118">
        <f>'COMP Newcastle'!M36</f>
        <v>1242236581.4928117</v>
      </c>
      <c r="G32" s="118">
        <f>'COMP Port Shepstone'!M36</f>
        <v>1335577097.8182085</v>
      </c>
    </row>
    <row r="33" spans="1:7" hidden="1">
      <c r="A33" t="str">
        <f>'COMP Durban'!A37</f>
        <v>2009q3</v>
      </c>
      <c r="B33" s="118">
        <f>'COMP Durban'!E37</f>
        <v>44782980357.245941</v>
      </c>
      <c r="C33" s="118">
        <f>'COMP Durban'!M37</f>
        <v>25242641617.23127</v>
      </c>
      <c r="D33" s="118">
        <f>'COMP PMB'!M37</f>
        <v>3691718611.7499471</v>
      </c>
      <c r="E33" s="118">
        <f>'COMP RBay'!M37</f>
        <v>2645787856.4132595</v>
      </c>
      <c r="F33" s="118">
        <f>'COMP Newcastle'!M37</f>
        <v>1261073282.590791</v>
      </c>
      <c r="G33" s="118">
        <f>'COMP Port Shepstone'!M37</f>
        <v>1409870541.3044004</v>
      </c>
    </row>
    <row r="34" spans="1:7" hidden="1">
      <c r="A34" t="str">
        <f>'COMP Durban'!A38</f>
        <v>2009q4</v>
      </c>
      <c r="B34" s="118">
        <f>'COMP Durban'!E38</f>
        <v>48324962709.960442</v>
      </c>
      <c r="C34" s="118">
        <f>'COMP Durban'!M38</f>
        <v>27025715935.148064</v>
      </c>
      <c r="D34" s="118">
        <f>'COMP PMB'!M38</f>
        <v>4425535299.9864435</v>
      </c>
      <c r="E34" s="118">
        <f>'COMP RBay'!M38</f>
        <v>2865246139.6713829</v>
      </c>
      <c r="F34" s="118">
        <f>'COMP Newcastle'!M38</f>
        <v>1349334812.0619805</v>
      </c>
      <c r="G34" s="118">
        <f>'COMP Port Shepstone'!M38</f>
        <v>1504907810.6895649</v>
      </c>
    </row>
    <row r="35" spans="1:7" hidden="1">
      <c r="A35" t="str">
        <f>'COMP Durban'!A39</f>
        <v>2010q1</v>
      </c>
      <c r="B35" s="118">
        <f>'COMP Durban'!E39</f>
        <v>46118990666.224556</v>
      </c>
      <c r="C35" s="118">
        <f>'COMP Durban'!M39</f>
        <v>26468132814.733681</v>
      </c>
      <c r="D35" s="118">
        <f>'COMP PMB'!M39</f>
        <v>3727759849.3831506</v>
      </c>
      <c r="E35" s="118">
        <f>'COMP RBay'!M39</f>
        <v>2786430920.9034314</v>
      </c>
      <c r="F35" s="118">
        <f>'COMP Newcastle'!M39</f>
        <v>1300899542.5009415</v>
      </c>
      <c r="G35" s="118">
        <f>'COMP Port Shepstone'!M39</f>
        <v>1414109692.8137107</v>
      </c>
    </row>
    <row r="36" spans="1:7" hidden="1">
      <c r="A36" t="str">
        <f>'COMP Durban'!A40</f>
        <v>2010q2</v>
      </c>
      <c r="B36" s="118">
        <f>'COMP Durban'!E40</f>
        <v>47519552932.440933</v>
      </c>
      <c r="C36" s="118">
        <f>'COMP Durban'!M40</f>
        <v>27270453666.644001</v>
      </c>
      <c r="D36" s="118">
        <f>'COMP PMB'!M40</f>
        <v>3786483302.5012255</v>
      </c>
      <c r="E36" s="118">
        <f>'COMP RBay'!M40</f>
        <v>2958310849.3977499</v>
      </c>
      <c r="F36" s="118">
        <f>'COMP Newcastle'!M40</f>
        <v>1353274819.8878539</v>
      </c>
      <c r="G36" s="118">
        <f>'COMP Port Shepstone'!M40</f>
        <v>1433281169.8942671</v>
      </c>
    </row>
    <row r="37" spans="1:7" hidden="1">
      <c r="A37" t="str">
        <f>'COMP Durban'!A41</f>
        <v>2010q3</v>
      </c>
      <c r="B37" s="118">
        <f>'COMP Durban'!E41</f>
        <v>49528918457.58786</v>
      </c>
      <c r="C37" s="118">
        <f>'COMP Durban'!M41</f>
        <v>28344936136.09911</v>
      </c>
      <c r="D37" s="118">
        <f>'COMP PMB'!M41</f>
        <v>3963180199.1682553</v>
      </c>
      <c r="E37" s="118">
        <f>'COMP RBay'!M41</f>
        <v>3116938612.2572398</v>
      </c>
      <c r="F37" s="118">
        <f>'COMP Newcastle'!M41</f>
        <v>1391381280.5597785</v>
      </c>
      <c r="G37" s="118">
        <f>'COMP Port Shepstone'!M41</f>
        <v>1491954881.2164292</v>
      </c>
    </row>
    <row r="38" spans="1:7" hidden="1">
      <c r="A38" t="str">
        <f>'COMP Durban'!A42</f>
        <v>2010q4</v>
      </c>
      <c r="B38" s="118">
        <f>'COMP Durban'!E42</f>
        <v>53418871558.253563</v>
      </c>
      <c r="C38" s="118">
        <f>'COMP Durban'!M42</f>
        <v>30176310133.31382</v>
      </c>
      <c r="D38" s="118">
        <f>'COMP PMB'!M42</f>
        <v>4512690118.1472464</v>
      </c>
      <c r="E38" s="118">
        <f>'COMP RBay'!M42</f>
        <v>3274970068.1586576</v>
      </c>
      <c r="F38" s="118">
        <f>'COMP Newcastle'!M42</f>
        <v>1521139805.6730738</v>
      </c>
      <c r="G38" s="118">
        <f>'COMP Port Shepstone'!M42</f>
        <v>1677568405.3586819</v>
      </c>
    </row>
    <row r="39" spans="1:7" hidden="1">
      <c r="A39" t="str">
        <f>'COMP Durban'!A43</f>
        <v>2011q1</v>
      </c>
      <c r="B39" s="118">
        <f>'COMP Durban'!E43</f>
        <v>50512141853.95047</v>
      </c>
      <c r="C39" s="118">
        <f>'COMP Durban'!M43</f>
        <v>29015915136.347691</v>
      </c>
      <c r="D39" s="118">
        <f>'COMP PMB'!M43</f>
        <v>4091547725.9323878</v>
      </c>
      <c r="E39" s="118">
        <f>'COMP RBay'!M43</f>
        <v>3025712474.9877276</v>
      </c>
      <c r="F39" s="118">
        <f>'COMP Newcastle'!M43</f>
        <v>1422435851.3322978</v>
      </c>
      <c r="G39" s="118">
        <f>'COMP Port Shepstone'!M43</f>
        <v>1550914070.4332187</v>
      </c>
    </row>
    <row r="40" spans="1:7" hidden="1">
      <c r="A40" t="str">
        <f>'COMP Durban'!A44</f>
        <v>2011q2</v>
      </c>
      <c r="B40" s="118">
        <f>'COMP Durban'!E44</f>
        <v>52705260476.157326</v>
      </c>
      <c r="C40" s="118">
        <f>'COMP Durban'!M44</f>
        <v>30273536301.083279</v>
      </c>
      <c r="D40" s="118">
        <f>'COMP PMB'!M44</f>
        <v>4188621881.1931543</v>
      </c>
      <c r="E40" s="118">
        <f>'COMP RBay'!M44</f>
        <v>3286125641.2775817</v>
      </c>
      <c r="F40" s="118">
        <f>'COMP Newcastle'!M44</f>
        <v>1503225794.604404</v>
      </c>
      <c r="G40" s="118">
        <f>'COMP Port Shepstone'!M44</f>
        <v>1583094955.6831892</v>
      </c>
    </row>
    <row r="41" spans="1:7" hidden="1">
      <c r="A41" t="str">
        <f>'COMP Durban'!A45</f>
        <v>2011q3</v>
      </c>
      <c r="B41" s="118">
        <f>'COMP Durban'!E45</f>
        <v>54404960256.574226</v>
      </c>
      <c r="C41" s="118">
        <f>'COMP Durban'!M45</f>
        <v>31134642377.293591</v>
      </c>
      <c r="D41" s="118">
        <f>'COMP PMB'!M45</f>
        <v>4347992242.0331154</v>
      </c>
      <c r="E41" s="118">
        <f>'COMP RBay'!M45</f>
        <v>3441216434.1426907</v>
      </c>
      <c r="F41" s="118">
        <f>'COMP Newcastle'!M45</f>
        <v>1523705122.5900784</v>
      </c>
      <c r="G41" s="118">
        <f>'COMP Port Shepstone'!M45</f>
        <v>1631317909.1375999</v>
      </c>
    </row>
    <row r="42" spans="1:7" hidden="1">
      <c r="A42" t="str">
        <f>'COMP Durban'!A46</f>
        <v>2011q4</v>
      </c>
      <c r="B42" s="118">
        <f>'COMP Durban'!E46</f>
        <v>58020231938.302872</v>
      </c>
      <c r="C42" s="118">
        <f>'COMP Durban'!M46</f>
        <v>32631818093.220699</v>
      </c>
      <c r="D42" s="118">
        <f>'COMP PMB'!M46</f>
        <v>4981944547.9617958</v>
      </c>
      <c r="E42" s="118">
        <f>'COMP RBay'!M46</f>
        <v>3544230526.2154102</v>
      </c>
      <c r="F42" s="118">
        <f>'COMP Newcastle'!M46</f>
        <v>1654617004.3243163</v>
      </c>
      <c r="G42" s="118">
        <f>'COMP Port Shepstone'!M46</f>
        <v>1838829921.002162</v>
      </c>
    </row>
    <row r="43" spans="1:7" hidden="1">
      <c r="A43" t="str">
        <f>'COMP Durban'!A47</f>
        <v>2012q1</v>
      </c>
      <c r="B43" s="118">
        <f>'COMP Durban'!E47</f>
        <v>54853352740.983093</v>
      </c>
      <c r="C43" s="118">
        <f>'COMP Durban'!M47</f>
        <v>31327269696.100269</v>
      </c>
      <c r="D43" s="118">
        <f>'COMP PMB'!M47</f>
        <v>4425766146.4702005</v>
      </c>
      <c r="E43" s="118">
        <f>'COMP RBay'!M47</f>
        <v>3228272749.6052108</v>
      </c>
      <c r="F43" s="118">
        <f>'COMP Newcastle'!M47</f>
        <v>1538203080.0756824</v>
      </c>
      <c r="G43" s="118">
        <f>'COMP Port Shepstone'!M47</f>
        <v>1708373135.7815449</v>
      </c>
    </row>
    <row r="44" spans="1:7" hidden="1">
      <c r="A44" t="str">
        <f>'COMP Durban'!A48</f>
        <v>2012q2</v>
      </c>
      <c r="B44" s="118">
        <f>'COMP Durban'!E48</f>
        <v>56917852624.030548</v>
      </c>
      <c r="C44" s="118">
        <f>'COMP Durban'!M48</f>
        <v>32483734223.670208</v>
      </c>
      <c r="D44" s="118">
        <f>'COMP PMB'!M48</f>
        <v>4594383279.0903578</v>
      </c>
      <c r="E44" s="118">
        <f>'COMP RBay'!M48</f>
        <v>3434928466.0278921</v>
      </c>
      <c r="F44" s="118">
        <f>'COMP Newcastle'!M48</f>
        <v>1641507681.6724627</v>
      </c>
      <c r="G44" s="118">
        <f>'COMP Port Shepstone'!M48</f>
        <v>1744285466.890208</v>
      </c>
    </row>
    <row r="45" spans="1:7" hidden="1">
      <c r="A45" t="str">
        <f>'COMP Durban'!A49</f>
        <v>2012q3</v>
      </c>
      <c r="B45" s="118">
        <f>'COMP Durban'!E49</f>
        <v>58492939665.720406</v>
      </c>
      <c r="C45" s="118">
        <f>'COMP Durban'!M49</f>
        <v>33306511529.578896</v>
      </c>
      <c r="D45" s="118">
        <f>'COMP PMB'!M49</f>
        <v>4725689265.7653837</v>
      </c>
      <c r="E45" s="118">
        <f>'COMP RBay'!M49</f>
        <v>3612207866.7407303</v>
      </c>
      <c r="F45" s="118">
        <f>'COMP Newcastle'!M49</f>
        <v>1642846111.6997621</v>
      </c>
      <c r="G45" s="118">
        <f>'COMP Port Shepstone'!M49</f>
        <v>1785787826.2119527</v>
      </c>
    </row>
    <row r="46" spans="1:7" hidden="1">
      <c r="A46" t="str">
        <f>'COMP Durban'!A50</f>
        <v>2012q4</v>
      </c>
      <c r="B46" s="118">
        <f>'COMP Durban'!E50</f>
        <v>62669887232.980606</v>
      </c>
      <c r="C46" s="118">
        <f>'COMP Durban'!M50</f>
        <v>35232399952.633232</v>
      </c>
      <c r="D46" s="118">
        <f>'COMP PMB'!M50</f>
        <v>5471535597.4398212</v>
      </c>
      <c r="E46" s="118">
        <f>'COMP RBay'!M50</f>
        <v>3795386529.9588866</v>
      </c>
      <c r="F46" s="118">
        <f>'COMP Newcastle'!M50</f>
        <v>1773886618.499088</v>
      </c>
      <c r="G46" s="118">
        <f>'COMP Port Shepstone'!M50</f>
        <v>1968635928.08652</v>
      </c>
    </row>
    <row r="47" spans="1:7" hidden="1">
      <c r="A47" t="str">
        <f>'COMP Durban'!A51</f>
        <v>2013q1</v>
      </c>
      <c r="B47" s="118">
        <f>'COMP Durban'!E51</f>
        <v>60107471854.206993</v>
      </c>
      <c r="C47" s="118">
        <f>'COMP Durban'!M51</f>
        <v>34450669056.177513</v>
      </c>
      <c r="D47" s="118">
        <f>'COMP PMB'!M51</f>
        <v>4858968757.964879</v>
      </c>
      <c r="E47" s="118">
        <f>'COMP RBay'!M51</f>
        <v>3589854292.9856782</v>
      </c>
      <c r="F47" s="118">
        <f>'COMP Newcastle'!M51</f>
        <v>1691220548.9378529</v>
      </c>
      <c r="G47" s="118">
        <f>'COMP Port Shepstone'!M51</f>
        <v>1853521235.0952754</v>
      </c>
    </row>
    <row r="48" spans="1:7" hidden="1">
      <c r="A48" t="str">
        <f>'COMP Durban'!A52</f>
        <v>2013q2</v>
      </c>
      <c r="B48" s="118">
        <f>'COMP Durban'!E52</f>
        <v>63103557302.395348</v>
      </c>
      <c r="C48" s="118">
        <f>'COMP Durban'!M52</f>
        <v>36158006530.798264</v>
      </c>
      <c r="D48" s="118">
        <f>'COMP PMB'!M52</f>
        <v>5045649853.4679623</v>
      </c>
      <c r="E48" s="118">
        <f>'COMP RBay'!M52</f>
        <v>3890388579.4863009</v>
      </c>
      <c r="F48" s="118">
        <f>'COMP Newcastle'!M52</f>
        <v>1805594264.6281731</v>
      </c>
      <c r="G48" s="118">
        <f>'COMP Port Shepstone'!M52</f>
        <v>1910867092.8046262</v>
      </c>
    </row>
    <row r="49" spans="1:7" hidden="1">
      <c r="A49" t="str">
        <f>'COMP Durban'!A53</f>
        <v>2013q3</v>
      </c>
      <c r="B49" s="118">
        <f>'COMP Durban'!E53</f>
        <v>64440797319.156998</v>
      </c>
      <c r="C49" s="118">
        <f>'COMP Durban'!M53</f>
        <v>36816686584.454247</v>
      </c>
      <c r="D49" s="118">
        <f>'COMP PMB'!M53</f>
        <v>5170886466.0390606</v>
      </c>
      <c r="E49" s="118">
        <f>'COMP RBay'!M53</f>
        <v>4036961952.5947056</v>
      </c>
      <c r="F49" s="118">
        <f>'COMP Newcastle'!M53</f>
        <v>1808321797.2757647</v>
      </c>
      <c r="G49" s="118">
        <f>'COMP Port Shepstone'!M53</f>
        <v>1946919829.5377202</v>
      </c>
    </row>
    <row r="50" spans="1:7" hidden="1">
      <c r="A50" t="str">
        <f>'COMP Durban'!A54</f>
        <v>2013q4</v>
      </c>
      <c r="B50" s="118">
        <f>'COMP Durban'!E54</f>
        <v>69226794827.426758</v>
      </c>
      <c r="C50" s="118">
        <f>'COMP Durban'!M54</f>
        <v>38986486973.182945</v>
      </c>
      <c r="D50" s="118">
        <f>'COMP PMB'!M54</f>
        <v>5945435881.2315874</v>
      </c>
      <c r="E50" s="118">
        <f>'COMP RBay'!M54</f>
        <v>4221797055.6851773</v>
      </c>
      <c r="F50" s="118">
        <f>'COMP Newcastle'!M54</f>
        <v>1968322667.6911335</v>
      </c>
      <c r="G50" s="118">
        <f>'COMP Port Shepstone'!M54</f>
        <v>2180868748.6133246</v>
      </c>
    </row>
    <row r="51" spans="1:7" hidden="1">
      <c r="A51" t="str">
        <f>'COMP Durban'!A55</f>
        <v>2014q1</v>
      </c>
      <c r="B51" s="118">
        <f>'COMP Durban'!E55</f>
        <v>65662641318.358498</v>
      </c>
      <c r="C51" s="118">
        <f>'COMP Durban'!M55</f>
        <v>37618020695.843269</v>
      </c>
      <c r="D51" s="118">
        <f>'COMP PMB'!M55</f>
        <v>5308231193.6304398</v>
      </c>
      <c r="E51" s="118">
        <f>'COMP RBay'!M55</f>
        <v>3906432765.3849998</v>
      </c>
      <c r="F51" s="118">
        <f>'COMP Newcastle'!M55</f>
        <v>1845973498.0776916</v>
      </c>
      <c r="G51" s="118">
        <f>'COMP Port Shepstone'!M55</f>
        <v>2028646071.9324911</v>
      </c>
    </row>
    <row r="52" spans="1:7" hidden="1">
      <c r="A52" t="str">
        <f>'COMP Durban'!A56</f>
        <v>2014q2</v>
      </c>
      <c r="B52" s="118">
        <f>'COMP Durban'!E56</f>
        <v>69037122171.864502</v>
      </c>
      <c r="C52" s="118">
        <f>'COMP Durban'!M56</f>
        <v>39537568737.299652</v>
      </c>
      <c r="D52" s="118">
        <f>'COMP PMB'!M56</f>
        <v>5526429746.3885002</v>
      </c>
      <c r="E52" s="118">
        <f>'COMP RBay'!M56</f>
        <v>4242304423.7971344</v>
      </c>
      <c r="F52" s="118">
        <f>'COMP Newcastle'!M56</f>
        <v>1978477322.1488225</v>
      </c>
      <c r="G52" s="118">
        <f>'COMP Port Shepstone'!M56</f>
        <v>2093294549.0554345</v>
      </c>
    </row>
    <row r="53" spans="1:7" hidden="1">
      <c r="A53" t="str">
        <f>'COMP Durban'!A57</f>
        <v>2014q3</v>
      </c>
      <c r="B53" s="118">
        <f>'COMP Durban'!E57</f>
        <v>70252513526.197739</v>
      </c>
      <c r="C53" s="118">
        <f>'COMP Durban'!M57</f>
        <v>40114474409.70549</v>
      </c>
      <c r="D53" s="118">
        <f>'COMP PMB'!M57</f>
        <v>5642500147.2692995</v>
      </c>
      <c r="E53" s="118">
        <f>'COMP RBay'!M57</f>
        <v>4394354253.3791389</v>
      </c>
      <c r="F53" s="118">
        <f>'COMP Newcastle'!M57</f>
        <v>1970693413.5152714</v>
      </c>
      <c r="G53" s="118">
        <f>'COMP Port Shepstone'!M57</f>
        <v>2124605424.4839735</v>
      </c>
    </row>
    <row r="54" spans="1:7" hidden="1">
      <c r="A54" t="str">
        <f>'COMP Durban'!A58</f>
        <v>2014q4</v>
      </c>
      <c r="B54" s="118">
        <f>'COMP Durban'!E58</f>
        <v>75622120932.524078</v>
      </c>
      <c r="C54" s="118">
        <f>'COMP Durban'!M58</f>
        <v>42544553964.60891</v>
      </c>
      <c r="D54" s="118">
        <f>'COMP PMB'!M58</f>
        <v>6530130045.1888304</v>
      </c>
      <c r="E54" s="118">
        <f>'COMP RBay'!M58</f>
        <v>4603690576.3245354</v>
      </c>
      <c r="F54" s="118">
        <f>'COMP Newcastle'!M58</f>
        <v>2149083325.3265405</v>
      </c>
      <c r="G54" s="118">
        <f>'COMP Port Shepstone'!M58</f>
        <v>2384842991.1312981</v>
      </c>
    </row>
    <row r="55" spans="1:7" hidden="1">
      <c r="A55" t="str">
        <f>'COMP Durban'!A59</f>
        <v>2015q1</v>
      </c>
      <c r="B55" s="118">
        <f>'COMP Durban'!E59</f>
        <v>70580221663.70108</v>
      </c>
      <c r="C55" s="118">
        <f>'COMP Durban'!M59</f>
        <v>40399155395.653748</v>
      </c>
      <c r="D55" s="118">
        <f>'COMP PMB'!M59</f>
        <v>5702001599.1684475</v>
      </c>
      <c r="E55" s="118">
        <f>'COMP RBay'!M59</f>
        <v>4189387549.5565152</v>
      </c>
      <c r="F55" s="118">
        <f>'COMP Newcastle'!M59</f>
        <v>1983109040.177633</v>
      </c>
      <c r="G55" s="118">
        <f>'COMP Port Shepstone'!M59</f>
        <v>2185072789.7024531</v>
      </c>
    </row>
    <row r="56" spans="1:7" hidden="1">
      <c r="A56" t="str">
        <f>'COMP Durban'!A60</f>
        <v>2015q2</v>
      </c>
      <c r="B56" s="118">
        <f>'COMP Durban'!E60</f>
        <v>74135009240.036896</v>
      </c>
      <c r="C56" s="118">
        <f>'COMP Durban'!M60</f>
        <v>42415293936.631897</v>
      </c>
      <c r="D56" s="118">
        <f>'COMP PMB'!M60</f>
        <v>5948788661.6336412</v>
      </c>
      <c r="E56" s="118">
        <f>'COMP RBay'!M60</f>
        <v>4533339738.5261517</v>
      </c>
      <c r="F56" s="118">
        <f>'COMP Newcastle'!M60</f>
        <v>2127954086.4366221</v>
      </c>
      <c r="G56" s="118">
        <f>'COMP Port Shepstone'!M60</f>
        <v>2254900392.2331042</v>
      </c>
    </row>
    <row r="57" spans="1:7" hidden="1">
      <c r="A57" t="str">
        <f>'COMP Durban'!A61</f>
        <v>2015q3</v>
      </c>
      <c r="B57" s="118">
        <f>'COMP Durban'!E61</f>
        <v>75473194550.253677</v>
      </c>
      <c r="C57" s="118">
        <f>'COMP Durban'!M61</f>
        <v>43063511986.865814</v>
      </c>
      <c r="D57" s="118">
        <f>'COMP PMB'!M61</f>
        <v>6071833882.194087</v>
      </c>
      <c r="E57" s="118">
        <f>'COMP RBay'!M61</f>
        <v>4703275693.0112114</v>
      </c>
      <c r="F57" s="118">
        <f>'COMP Newcastle'!M61</f>
        <v>2118269792.4779515</v>
      </c>
      <c r="G57" s="118">
        <f>'COMP Port Shepstone'!M61</f>
        <v>2288974153.3141565</v>
      </c>
    </row>
    <row r="58" spans="1:7" hidden="1">
      <c r="A58" t="str">
        <f>'COMP Durban'!A62</f>
        <v>2015q4</v>
      </c>
      <c r="B58" s="118">
        <f>'COMP Durban'!E62</f>
        <v>81158422949.96077</v>
      </c>
      <c r="C58" s="118">
        <f>'COMP Durban'!M62</f>
        <v>45663915560.90107</v>
      </c>
      <c r="D58" s="118">
        <f>'COMP PMB'!M62</f>
        <v>7021361838.7659674</v>
      </c>
      <c r="E58" s="118">
        <f>'COMP RBay'!M62</f>
        <v>4935085312.5409899</v>
      </c>
      <c r="F58" s="118">
        <f>'COMP Newcastle'!M62</f>
        <v>2303733751.279407</v>
      </c>
      <c r="G58" s="118">
        <f>'COMP Port Shepstone'!M62</f>
        <v>2555201237.452703</v>
      </c>
    </row>
    <row r="59" spans="1:7" hidden="1">
      <c r="A59" t="str">
        <f>'COMP Durban'!A63</f>
        <v>2016q1</v>
      </c>
      <c r="B59" s="118">
        <f>'COMP Durban'!E63</f>
        <v>76442524833.267761</v>
      </c>
      <c r="C59" s="118">
        <f>'COMP Durban'!M63</f>
        <v>43787193432.762901</v>
      </c>
      <c r="D59" s="118">
        <f>'COMP PMB'!M63</f>
        <v>6178250656.6947231</v>
      </c>
      <c r="E59" s="118">
        <f>'COMP RBay'!M63</f>
        <v>4550185072.6042566</v>
      </c>
      <c r="F59" s="118">
        <f>'COMP Newcastle'!M63</f>
        <v>2149228478.0167322</v>
      </c>
      <c r="G59" s="118">
        <f>'COMP Port Shepstone'!M63</f>
        <v>2361831427.9868622</v>
      </c>
    </row>
    <row r="60" spans="1:7" hidden="1">
      <c r="A60" t="str">
        <f>'COMP Durban'!A64</f>
        <v>2016q2</v>
      </c>
      <c r="B60" s="118">
        <f>'COMP Durban'!E64</f>
        <v>80014656104.442078</v>
      </c>
      <c r="C60" s="118">
        <f>'COMP Durban'!M64</f>
        <v>45817210514.33564</v>
      </c>
      <c r="D60" s="118">
        <f>'COMP PMB'!M64</f>
        <v>6407867112.7202482</v>
      </c>
      <c r="E60" s="118">
        <f>'COMP RBay'!M64</f>
        <v>4914240289.0748158</v>
      </c>
      <c r="F60" s="118">
        <f>'COMP Newcastle'!M64</f>
        <v>2293090072.4202843</v>
      </c>
      <c r="G60" s="118">
        <f>'COMP Port Shepstone'!M64</f>
        <v>2427614567.9206414</v>
      </c>
    </row>
    <row r="61" spans="1:7" hidden="1">
      <c r="A61" t="str">
        <f>'COMP Durban'!A65</f>
        <v>2016q3</v>
      </c>
      <c r="B61" s="118">
        <f>'COMP Durban'!E65</f>
        <v>81736965112.958542</v>
      </c>
      <c r="C61" s="118">
        <f>'COMP Durban'!M65</f>
        <v>46669357221.138176</v>
      </c>
      <c r="D61" s="118">
        <f>'COMP PMB'!M65</f>
        <v>6566476723.0178385</v>
      </c>
      <c r="E61" s="118">
        <f>'COMP RBay'!M65</f>
        <v>5108943751.247757</v>
      </c>
      <c r="F61" s="118">
        <f>'COMP Newcastle'!M65</f>
        <v>2293534984.8793473</v>
      </c>
      <c r="G61" s="118">
        <f>'COMP Port Shepstone'!M65</f>
        <v>2473449180.2260375</v>
      </c>
    </row>
    <row r="62" spans="1:7" hidden="1">
      <c r="A62" t="str">
        <f>'COMP Durban'!A66</f>
        <v>2016q4</v>
      </c>
      <c r="B62" s="118">
        <f>'COMP Durban'!E66</f>
        <v>86904450978.359741</v>
      </c>
      <c r="C62" s="118">
        <f>'COMP Durban'!M66</f>
        <v>48910291291.543442</v>
      </c>
      <c r="D62" s="118">
        <f>'COMP PMB'!M66</f>
        <v>7495504108.3278437</v>
      </c>
      <c r="E62" s="118">
        <f>'COMP RBay'!M66</f>
        <v>5291630194.5964088</v>
      </c>
      <c r="F62" s="118">
        <f>'COMP Newcastle'!M66</f>
        <v>2469167268.7310085</v>
      </c>
      <c r="G62" s="118">
        <f>'COMP Port Shepstone'!M66</f>
        <v>2738176084.1284375</v>
      </c>
    </row>
    <row r="63" spans="1:7" hidden="1"/>
    <row r="64" spans="1:7" hidden="1">
      <c r="A64" t="str">
        <f t="shared" ref="A64:A95" si="0">A3</f>
        <v>2002q1</v>
      </c>
      <c r="B64" s="10">
        <f>SUM(C64:G64)</f>
        <v>77.350554445691799</v>
      </c>
      <c r="C64" s="10">
        <f t="shared" ref="C64:G73" si="1">C3/$B3*100</f>
        <v>57.233512297785914</v>
      </c>
      <c r="D64" s="10">
        <f t="shared" si="1"/>
        <v>8.0312874696944938</v>
      </c>
      <c r="E64" s="10">
        <f t="shared" si="1"/>
        <v>6.1971102669503102</v>
      </c>
      <c r="F64" s="10">
        <f t="shared" si="1"/>
        <v>2.8349008635733575</v>
      </c>
      <c r="G64" s="10">
        <f t="shared" si="1"/>
        <v>3.0537435476877364</v>
      </c>
    </row>
    <row r="65" spans="1:7" hidden="1">
      <c r="A65" t="str">
        <f t="shared" si="0"/>
        <v>2002q2</v>
      </c>
      <c r="B65" s="10">
        <f t="shared" ref="B65:B88" si="2">SUM(C65:G65)</f>
        <v>77.350554445691799</v>
      </c>
      <c r="C65" s="10">
        <f t="shared" si="1"/>
        <v>57.233512297785914</v>
      </c>
      <c r="D65" s="10">
        <f t="shared" si="1"/>
        <v>8.0312874696944938</v>
      </c>
      <c r="E65" s="10">
        <f t="shared" si="1"/>
        <v>6.1971102669503093</v>
      </c>
      <c r="F65" s="10">
        <f t="shared" si="1"/>
        <v>2.8349008635733575</v>
      </c>
      <c r="G65" s="10">
        <f t="shared" si="1"/>
        <v>3.0537435476877368</v>
      </c>
    </row>
    <row r="66" spans="1:7" hidden="1">
      <c r="A66" t="str">
        <f t="shared" si="0"/>
        <v>2002q3</v>
      </c>
      <c r="B66" s="10">
        <f t="shared" si="2"/>
        <v>77.350554445691799</v>
      </c>
      <c r="C66" s="10">
        <f t="shared" si="1"/>
        <v>57.233512297785914</v>
      </c>
      <c r="D66" s="10">
        <f t="shared" si="1"/>
        <v>8.0312874696944938</v>
      </c>
      <c r="E66" s="10">
        <f t="shared" si="1"/>
        <v>6.1971102669503102</v>
      </c>
      <c r="F66" s="10">
        <f t="shared" si="1"/>
        <v>2.8349008635733579</v>
      </c>
      <c r="G66" s="10">
        <f t="shared" si="1"/>
        <v>3.0537435476877364</v>
      </c>
    </row>
    <row r="67" spans="1:7" hidden="1">
      <c r="A67" t="str">
        <f t="shared" si="0"/>
        <v>2002q4</v>
      </c>
      <c r="B67" s="10">
        <f t="shared" si="2"/>
        <v>77.350554445691799</v>
      </c>
      <c r="C67" s="10">
        <f t="shared" si="1"/>
        <v>57.233512297785914</v>
      </c>
      <c r="D67" s="10">
        <f t="shared" si="1"/>
        <v>8.0312874696944938</v>
      </c>
      <c r="E67" s="10">
        <f t="shared" si="1"/>
        <v>6.1971102669503093</v>
      </c>
      <c r="F67" s="10">
        <f t="shared" si="1"/>
        <v>2.8349008635733579</v>
      </c>
      <c r="G67" s="10">
        <f t="shared" si="1"/>
        <v>3.0537435476877364</v>
      </c>
    </row>
    <row r="68" spans="1:7" hidden="1">
      <c r="A68" t="str">
        <f t="shared" si="0"/>
        <v>2003q1</v>
      </c>
      <c r="B68" s="10">
        <f t="shared" si="2"/>
        <v>77.350554445691799</v>
      </c>
      <c r="C68" s="10">
        <f t="shared" si="1"/>
        <v>57.233512297785914</v>
      </c>
      <c r="D68" s="10">
        <f t="shared" si="1"/>
        <v>8.0312874696944938</v>
      </c>
      <c r="E68" s="10">
        <f t="shared" si="1"/>
        <v>6.1971102669503102</v>
      </c>
      <c r="F68" s="10">
        <f t="shared" si="1"/>
        <v>2.8349008635733579</v>
      </c>
      <c r="G68" s="10">
        <f t="shared" si="1"/>
        <v>3.0537435476877368</v>
      </c>
    </row>
    <row r="69" spans="1:7" hidden="1">
      <c r="A69" t="str">
        <f t="shared" si="0"/>
        <v>2003q2</v>
      </c>
      <c r="B69" s="10">
        <f t="shared" si="2"/>
        <v>77.350554445691799</v>
      </c>
      <c r="C69" s="10">
        <f t="shared" si="1"/>
        <v>57.233512297785914</v>
      </c>
      <c r="D69" s="10">
        <f t="shared" si="1"/>
        <v>8.0312874696944938</v>
      </c>
      <c r="E69" s="10">
        <f t="shared" si="1"/>
        <v>6.1971102669503102</v>
      </c>
      <c r="F69" s="10">
        <f t="shared" si="1"/>
        <v>2.8349008635733575</v>
      </c>
      <c r="G69" s="10">
        <f t="shared" si="1"/>
        <v>3.0537435476877364</v>
      </c>
    </row>
    <row r="70" spans="1:7" hidden="1">
      <c r="A70" t="str">
        <f t="shared" si="0"/>
        <v>2003q3</v>
      </c>
      <c r="B70" s="10">
        <f t="shared" si="2"/>
        <v>77.350554445691799</v>
      </c>
      <c r="C70" s="10">
        <f t="shared" si="1"/>
        <v>57.233512297785914</v>
      </c>
      <c r="D70" s="10">
        <f t="shared" si="1"/>
        <v>8.0312874696944938</v>
      </c>
      <c r="E70" s="10">
        <f t="shared" si="1"/>
        <v>6.1971102669503102</v>
      </c>
      <c r="F70" s="10">
        <f t="shared" si="1"/>
        <v>2.8349008635733579</v>
      </c>
      <c r="G70" s="10">
        <f t="shared" si="1"/>
        <v>3.0537435476877364</v>
      </c>
    </row>
    <row r="71" spans="1:7" hidden="1">
      <c r="A71" t="str">
        <f t="shared" si="0"/>
        <v>2003q4</v>
      </c>
      <c r="B71" s="10">
        <f t="shared" si="2"/>
        <v>77.350554445691799</v>
      </c>
      <c r="C71" s="10">
        <f t="shared" si="1"/>
        <v>57.233512297785914</v>
      </c>
      <c r="D71" s="10">
        <f t="shared" si="1"/>
        <v>8.0312874696944938</v>
      </c>
      <c r="E71" s="10">
        <f t="shared" si="1"/>
        <v>6.1971102669503102</v>
      </c>
      <c r="F71" s="10">
        <f t="shared" si="1"/>
        <v>2.8349008635733579</v>
      </c>
      <c r="G71" s="10">
        <f t="shared" si="1"/>
        <v>3.0537435476877364</v>
      </c>
    </row>
    <row r="72" spans="1:7" hidden="1">
      <c r="A72" t="str">
        <f t="shared" si="0"/>
        <v>2004q1</v>
      </c>
      <c r="B72" s="10">
        <f t="shared" si="2"/>
        <v>77.350554445691799</v>
      </c>
      <c r="C72" s="10">
        <f t="shared" si="1"/>
        <v>57.233512297785914</v>
      </c>
      <c r="D72" s="10">
        <f t="shared" si="1"/>
        <v>8.0312874696944938</v>
      </c>
      <c r="E72" s="10">
        <f t="shared" si="1"/>
        <v>6.1971102669503102</v>
      </c>
      <c r="F72" s="10">
        <f t="shared" si="1"/>
        <v>2.8349008635733584</v>
      </c>
      <c r="G72" s="10">
        <f t="shared" si="1"/>
        <v>3.0537435476877364</v>
      </c>
    </row>
    <row r="73" spans="1:7" hidden="1">
      <c r="A73" t="str">
        <f t="shared" si="0"/>
        <v>2004q2</v>
      </c>
      <c r="B73" s="10">
        <f t="shared" si="2"/>
        <v>77.350554445691799</v>
      </c>
      <c r="C73" s="10">
        <f t="shared" si="1"/>
        <v>57.233512297785914</v>
      </c>
      <c r="D73" s="10">
        <f t="shared" si="1"/>
        <v>8.0312874696944938</v>
      </c>
      <c r="E73" s="10">
        <f t="shared" si="1"/>
        <v>6.1971102669503102</v>
      </c>
      <c r="F73" s="10">
        <f t="shared" si="1"/>
        <v>2.8349008635733579</v>
      </c>
      <c r="G73" s="10">
        <f t="shared" si="1"/>
        <v>3.0537435476877364</v>
      </c>
    </row>
    <row r="74" spans="1:7" hidden="1">
      <c r="A74" t="str">
        <f t="shared" si="0"/>
        <v>2004q3</v>
      </c>
      <c r="B74" s="10">
        <f t="shared" si="2"/>
        <v>77.350554445691799</v>
      </c>
      <c r="C74" s="10">
        <f t="shared" ref="C74:G83" si="3">C13/$B13*100</f>
        <v>57.233512297785914</v>
      </c>
      <c r="D74" s="10">
        <f t="shared" si="3"/>
        <v>8.0312874696944938</v>
      </c>
      <c r="E74" s="10">
        <f t="shared" si="3"/>
        <v>6.1971102669503102</v>
      </c>
      <c r="F74" s="10">
        <f t="shared" si="3"/>
        <v>2.8349008635733579</v>
      </c>
      <c r="G74" s="10">
        <f t="shared" si="3"/>
        <v>3.0537435476877364</v>
      </c>
    </row>
    <row r="75" spans="1:7" hidden="1">
      <c r="A75" t="str">
        <f t="shared" si="0"/>
        <v>2004q4</v>
      </c>
      <c r="B75" s="10">
        <f t="shared" si="2"/>
        <v>77.350554445691799</v>
      </c>
      <c r="C75" s="10">
        <f t="shared" si="3"/>
        <v>57.233512297785914</v>
      </c>
      <c r="D75" s="10">
        <f t="shared" si="3"/>
        <v>8.0312874696944956</v>
      </c>
      <c r="E75" s="10">
        <f t="shared" si="3"/>
        <v>6.1971102669503102</v>
      </c>
      <c r="F75" s="10">
        <f t="shared" si="3"/>
        <v>2.8349008635733579</v>
      </c>
      <c r="G75" s="10">
        <f t="shared" si="3"/>
        <v>3.0537435476877364</v>
      </c>
    </row>
    <row r="76" spans="1:7" hidden="1">
      <c r="A76" t="str">
        <f t="shared" si="0"/>
        <v>2005q1</v>
      </c>
      <c r="B76" s="10">
        <f t="shared" si="2"/>
        <v>77.350554445691799</v>
      </c>
      <c r="C76" s="10">
        <f t="shared" si="3"/>
        <v>57.233512297785914</v>
      </c>
      <c r="D76" s="10">
        <f t="shared" si="3"/>
        <v>8.0312874696944938</v>
      </c>
      <c r="E76" s="10">
        <f t="shared" si="3"/>
        <v>6.1971102669503102</v>
      </c>
      <c r="F76" s="10">
        <f t="shared" si="3"/>
        <v>2.8349008635733579</v>
      </c>
      <c r="G76" s="10">
        <f t="shared" si="3"/>
        <v>3.0537435476877364</v>
      </c>
    </row>
    <row r="77" spans="1:7" hidden="1">
      <c r="A77" t="str">
        <f t="shared" si="0"/>
        <v>2005q2</v>
      </c>
      <c r="B77" s="10">
        <f t="shared" si="2"/>
        <v>77.350554445691799</v>
      </c>
      <c r="C77" s="10">
        <f t="shared" si="3"/>
        <v>57.233512297785914</v>
      </c>
      <c r="D77" s="10">
        <f t="shared" si="3"/>
        <v>8.0312874696944938</v>
      </c>
      <c r="E77" s="10">
        <f t="shared" si="3"/>
        <v>6.1971102669503102</v>
      </c>
      <c r="F77" s="10">
        <f t="shared" si="3"/>
        <v>2.8349008635733579</v>
      </c>
      <c r="G77" s="10">
        <f t="shared" si="3"/>
        <v>3.0537435476877364</v>
      </c>
    </row>
    <row r="78" spans="1:7" hidden="1">
      <c r="A78" t="str">
        <f t="shared" si="0"/>
        <v>2005q3</v>
      </c>
      <c r="B78" s="10">
        <f t="shared" si="2"/>
        <v>77.350554445691799</v>
      </c>
      <c r="C78" s="10">
        <f t="shared" si="3"/>
        <v>57.233512297785914</v>
      </c>
      <c r="D78" s="10">
        <f t="shared" si="3"/>
        <v>8.0312874696944938</v>
      </c>
      <c r="E78" s="10">
        <f t="shared" si="3"/>
        <v>6.1971102669503102</v>
      </c>
      <c r="F78" s="10">
        <f t="shared" si="3"/>
        <v>2.8349008635733579</v>
      </c>
      <c r="G78" s="10">
        <f t="shared" si="3"/>
        <v>3.0537435476877364</v>
      </c>
    </row>
    <row r="79" spans="1:7" hidden="1">
      <c r="A79" t="str">
        <f t="shared" si="0"/>
        <v>2005q4</v>
      </c>
      <c r="B79" s="10">
        <f t="shared" si="2"/>
        <v>77.350554445691799</v>
      </c>
      <c r="C79" s="10">
        <f t="shared" si="3"/>
        <v>57.233512297785914</v>
      </c>
      <c r="D79" s="10">
        <f t="shared" si="3"/>
        <v>8.0312874696944938</v>
      </c>
      <c r="E79" s="10">
        <f t="shared" si="3"/>
        <v>6.1971102669503102</v>
      </c>
      <c r="F79" s="10">
        <f t="shared" si="3"/>
        <v>2.8349008635733579</v>
      </c>
      <c r="G79" s="10">
        <f t="shared" si="3"/>
        <v>3.0537435476877364</v>
      </c>
    </row>
    <row r="80" spans="1:7" hidden="1">
      <c r="A80" t="str">
        <f t="shared" si="0"/>
        <v>2006q1</v>
      </c>
      <c r="B80" s="10">
        <f t="shared" si="2"/>
        <v>77.350554445691799</v>
      </c>
      <c r="C80" s="10">
        <f t="shared" si="3"/>
        <v>57.233512297785914</v>
      </c>
      <c r="D80" s="10">
        <f t="shared" si="3"/>
        <v>8.0312874696944938</v>
      </c>
      <c r="E80" s="10">
        <f t="shared" si="3"/>
        <v>6.1971102669503102</v>
      </c>
      <c r="F80" s="10">
        <f t="shared" si="3"/>
        <v>2.8349008635733579</v>
      </c>
      <c r="G80" s="10">
        <f t="shared" si="3"/>
        <v>3.0537435476877364</v>
      </c>
    </row>
    <row r="81" spans="1:7" hidden="1">
      <c r="A81" t="str">
        <f t="shared" si="0"/>
        <v>2006q2</v>
      </c>
      <c r="B81" s="10">
        <f t="shared" si="2"/>
        <v>77.350554445691799</v>
      </c>
      <c r="C81" s="10">
        <f t="shared" si="3"/>
        <v>57.233512297785914</v>
      </c>
      <c r="D81" s="10">
        <f t="shared" si="3"/>
        <v>8.0312874696944938</v>
      </c>
      <c r="E81" s="10">
        <f t="shared" si="3"/>
        <v>6.1971102669503102</v>
      </c>
      <c r="F81" s="10">
        <f t="shared" si="3"/>
        <v>2.8349008635733579</v>
      </c>
      <c r="G81" s="10">
        <f t="shared" si="3"/>
        <v>3.0537435476877364</v>
      </c>
    </row>
    <row r="82" spans="1:7" hidden="1">
      <c r="A82" t="str">
        <f t="shared" si="0"/>
        <v>2006q3</v>
      </c>
      <c r="B82" s="10">
        <f t="shared" si="2"/>
        <v>77.350554445691799</v>
      </c>
      <c r="C82" s="10">
        <f t="shared" si="3"/>
        <v>57.233512297785914</v>
      </c>
      <c r="D82" s="10">
        <f t="shared" si="3"/>
        <v>8.0312874696944938</v>
      </c>
      <c r="E82" s="10">
        <f t="shared" si="3"/>
        <v>6.1971102669503102</v>
      </c>
      <c r="F82" s="10">
        <f t="shared" si="3"/>
        <v>2.8349008635733579</v>
      </c>
      <c r="G82" s="10">
        <f t="shared" si="3"/>
        <v>3.0537435476877364</v>
      </c>
    </row>
    <row r="83" spans="1:7" hidden="1">
      <c r="A83" t="str">
        <f t="shared" si="0"/>
        <v>2006q4</v>
      </c>
      <c r="B83" s="10">
        <f t="shared" si="2"/>
        <v>77.350554445691799</v>
      </c>
      <c r="C83" s="10">
        <f t="shared" si="3"/>
        <v>57.233512297785914</v>
      </c>
      <c r="D83" s="10">
        <f t="shared" si="3"/>
        <v>8.0312874696944938</v>
      </c>
      <c r="E83" s="10">
        <f t="shared" si="3"/>
        <v>6.1971102669503102</v>
      </c>
      <c r="F83" s="10">
        <f t="shared" si="3"/>
        <v>2.8349008635733579</v>
      </c>
      <c r="G83" s="10">
        <f t="shared" si="3"/>
        <v>3.0537435476877364</v>
      </c>
    </row>
    <row r="84" spans="1:7" hidden="1">
      <c r="A84" t="str">
        <f t="shared" si="0"/>
        <v>2007q1</v>
      </c>
      <c r="B84" s="10">
        <f t="shared" si="2"/>
        <v>77.350554445691799</v>
      </c>
      <c r="C84" s="10">
        <f t="shared" ref="C84:G93" si="4">C23/$B23*100</f>
        <v>57.233512297785914</v>
      </c>
      <c r="D84" s="10">
        <f t="shared" si="4"/>
        <v>8.0312874696944938</v>
      </c>
      <c r="E84" s="10">
        <f t="shared" si="4"/>
        <v>6.1971102669503102</v>
      </c>
      <c r="F84" s="10">
        <f t="shared" si="4"/>
        <v>2.8349008635733579</v>
      </c>
      <c r="G84" s="10">
        <f t="shared" si="4"/>
        <v>3.0537435476877364</v>
      </c>
    </row>
    <row r="85" spans="1:7" hidden="1">
      <c r="A85" t="str">
        <f t="shared" si="0"/>
        <v>2007q2</v>
      </c>
      <c r="B85" s="10">
        <f t="shared" si="2"/>
        <v>77.350554445691799</v>
      </c>
      <c r="C85" s="10">
        <f t="shared" si="4"/>
        <v>57.233512297785914</v>
      </c>
      <c r="D85" s="10">
        <f t="shared" si="4"/>
        <v>8.0312874696944938</v>
      </c>
      <c r="E85" s="10">
        <f t="shared" si="4"/>
        <v>6.1971102669503102</v>
      </c>
      <c r="F85" s="10">
        <f t="shared" si="4"/>
        <v>2.8349008635733579</v>
      </c>
      <c r="G85" s="10">
        <f t="shared" si="4"/>
        <v>3.0537435476877364</v>
      </c>
    </row>
    <row r="86" spans="1:7" hidden="1">
      <c r="A86" t="str">
        <f t="shared" si="0"/>
        <v>2007q3</v>
      </c>
      <c r="B86" s="10">
        <f t="shared" si="2"/>
        <v>77.350554445691799</v>
      </c>
      <c r="C86" s="10">
        <f t="shared" si="4"/>
        <v>57.233512297785914</v>
      </c>
      <c r="D86" s="10">
        <f t="shared" si="4"/>
        <v>8.0312874696944938</v>
      </c>
      <c r="E86" s="10">
        <f t="shared" si="4"/>
        <v>6.1971102669503102</v>
      </c>
      <c r="F86" s="10">
        <f t="shared" si="4"/>
        <v>2.8349008635733579</v>
      </c>
      <c r="G86" s="10">
        <f t="shared" si="4"/>
        <v>3.0537435476877364</v>
      </c>
    </row>
    <row r="87" spans="1:7" hidden="1">
      <c r="A87" t="str">
        <f t="shared" si="0"/>
        <v>2007q4</v>
      </c>
      <c r="B87" s="10">
        <f t="shared" si="2"/>
        <v>77.350554445691799</v>
      </c>
      <c r="C87" s="10">
        <f t="shared" si="4"/>
        <v>57.233512297785914</v>
      </c>
      <c r="D87" s="10">
        <f t="shared" si="4"/>
        <v>8.0312874696944938</v>
      </c>
      <c r="E87" s="10">
        <f t="shared" si="4"/>
        <v>6.1971102669503102</v>
      </c>
      <c r="F87" s="10">
        <f t="shared" si="4"/>
        <v>2.8349008635733579</v>
      </c>
      <c r="G87" s="10">
        <f t="shared" si="4"/>
        <v>3.0537435476877364</v>
      </c>
    </row>
    <row r="88" spans="1:7">
      <c r="A88" t="str">
        <f t="shared" si="0"/>
        <v>2008q1</v>
      </c>
      <c r="B88" s="10">
        <f t="shared" si="2"/>
        <v>78.730496743905107</v>
      </c>
      <c r="C88" s="10">
        <f t="shared" si="4"/>
        <v>58.440941989797132</v>
      </c>
      <c r="D88" s="10">
        <f t="shared" si="4"/>
        <v>8.195427717308279</v>
      </c>
      <c r="E88" s="10">
        <f t="shared" si="4"/>
        <v>6.3044421173581142</v>
      </c>
      <c r="F88" s="10">
        <f t="shared" si="4"/>
        <v>2.8514810350969713</v>
      </c>
      <c r="G88" s="10">
        <f t="shared" si="4"/>
        <v>2.9382038843446088</v>
      </c>
    </row>
    <row r="89" spans="1:7">
      <c r="A89" t="str">
        <f t="shared" si="0"/>
        <v>2008q2</v>
      </c>
      <c r="B89" s="10">
        <f t="shared" ref="B89:B96" si="5">SUM(C89:G89)</f>
        <v>78.529155415158897</v>
      </c>
      <c r="C89" s="10">
        <f t="shared" si="4"/>
        <v>58.543455033832629</v>
      </c>
      <c r="D89" s="10">
        <f t="shared" si="4"/>
        <v>7.5731591891401866</v>
      </c>
      <c r="E89" s="10">
        <f t="shared" si="4"/>
        <v>6.8349776586806366</v>
      </c>
      <c r="F89" s="10">
        <f t="shared" si="4"/>
        <v>2.756561460960206</v>
      </c>
      <c r="G89" s="10">
        <f t="shared" si="4"/>
        <v>2.8210020725452414</v>
      </c>
    </row>
    <row r="90" spans="1:7">
      <c r="A90" t="str">
        <f t="shared" si="0"/>
        <v>2008q3</v>
      </c>
      <c r="B90" s="10">
        <f t="shared" si="5"/>
        <v>78.203568518421903</v>
      </c>
      <c r="C90" s="10">
        <f t="shared" si="4"/>
        <v>58.087081840123489</v>
      </c>
      <c r="D90" s="10">
        <f t="shared" si="4"/>
        <v>7.7303872407602361</v>
      </c>
      <c r="E90" s="10">
        <f t="shared" si="4"/>
        <v>6.7743762175790758</v>
      </c>
      <c r="F90" s="10">
        <f t="shared" si="4"/>
        <v>2.7768238933294214</v>
      </c>
      <c r="G90" s="10">
        <f t="shared" si="4"/>
        <v>2.8348993266296838</v>
      </c>
    </row>
    <row r="91" spans="1:7">
      <c r="A91" t="str">
        <f t="shared" si="0"/>
        <v>2008q4</v>
      </c>
      <c r="B91" s="10">
        <f t="shared" si="5"/>
        <v>76.90045288461134</v>
      </c>
      <c r="C91" s="10">
        <f t="shared" si="4"/>
        <v>56.311469509910431</v>
      </c>
      <c r="D91" s="10">
        <f t="shared" si="4"/>
        <v>8.1540819678682031</v>
      </c>
      <c r="E91" s="10">
        <f t="shared" si="4"/>
        <v>6.265975876990848</v>
      </c>
      <c r="F91" s="10">
        <f t="shared" si="4"/>
        <v>2.915598620997204</v>
      </c>
      <c r="G91" s="10">
        <f t="shared" si="4"/>
        <v>3.2533269088446581</v>
      </c>
    </row>
    <row r="92" spans="1:7">
      <c r="A92" t="str">
        <f t="shared" si="0"/>
        <v>2009q1</v>
      </c>
      <c r="B92" s="10">
        <f t="shared" si="5"/>
        <v>76.12697616307895</v>
      </c>
      <c r="C92" s="10">
        <f t="shared" si="4"/>
        <v>56.498434357946657</v>
      </c>
      <c r="D92" s="10">
        <f t="shared" si="4"/>
        <v>8.0220365454144247</v>
      </c>
      <c r="E92" s="10">
        <f t="shared" si="4"/>
        <v>5.6239370116081693</v>
      </c>
      <c r="F92" s="10">
        <f t="shared" si="4"/>
        <v>2.7758558284033104</v>
      </c>
      <c r="G92" s="10">
        <f t="shared" si="4"/>
        <v>3.2067124197063888</v>
      </c>
    </row>
    <row r="93" spans="1:7">
      <c r="A93" t="str">
        <f t="shared" si="0"/>
        <v>2009q2</v>
      </c>
      <c r="B93" s="10">
        <f t="shared" si="5"/>
        <v>76.45709596293274</v>
      </c>
      <c r="C93" s="10">
        <f t="shared" si="4"/>
        <v>56.386607347301741</v>
      </c>
      <c r="D93" s="10">
        <f t="shared" si="4"/>
        <v>8.3003445408079788</v>
      </c>
      <c r="E93" s="10">
        <f t="shared" si="4"/>
        <v>5.6442926388302501</v>
      </c>
      <c r="F93" s="10">
        <f t="shared" si="4"/>
        <v>2.9520196931433667</v>
      </c>
      <c r="G93" s="10">
        <f t="shared" si="4"/>
        <v>3.1738317428494041</v>
      </c>
    </row>
    <row r="94" spans="1:7">
      <c r="A94" t="str">
        <f t="shared" si="0"/>
        <v>2009q3</v>
      </c>
      <c r="B94" s="10">
        <f t="shared" si="5"/>
        <v>76.482386022679705</v>
      </c>
      <c r="C94" s="10">
        <f t="shared" ref="C94:G103" si="6">C33/$B33*100</f>
        <v>56.366596005589386</v>
      </c>
      <c r="D94" s="10">
        <f t="shared" si="6"/>
        <v>8.2435750865621475</v>
      </c>
      <c r="E94" s="10">
        <f t="shared" si="6"/>
        <v>5.9080209385509725</v>
      </c>
      <c r="F94" s="10">
        <f t="shared" si="6"/>
        <v>2.8159655130830252</v>
      </c>
      <c r="G94" s="10">
        <f t="shared" si="6"/>
        <v>3.1482284788941737</v>
      </c>
    </row>
    <row r="95" spans="1:7">
      <c r="A95" t="str">
        <f t="shared" si="0"/>
        <v>2009q4</v>
      </c>
      <c r="B95" s="10">
        <f t="shared" si="5"/>
        <v>76.918300425084524</v>
      </c>
      <c r="C95" s="10">
        <f t="shared" si="6"/>
        <v>55.924959730134859</v>
      </c>
      <c r="D95" s="10">
        <f t="shared" si="6"/>
        <v>9.1578659388686496</v>
      </c>
      <c r="E95" s="10">
        <f t="shared" si="6"/>
        <v>5.9291222982792204</v>
      </c>
      <c r="F95" s="10">
        <f t="shared" si="6"/>
        <v>2.7922107672601761</v>
      </c>
      <c r="G95" s="10">
        <f t="shared" si="6"/>
        <v>3.1141416905416106</v>
      </c>
    </row>
    <row r="96" spans="1:7">
      <c r="A96" t="str">
        <f t="shared" ref="A96:A119" si="7">A35</f>
        <v>2010q1</v>
      </c>
      <c r="B96" s="10">
        <f t="shared" si="5"/>
        <v>77.402675784225281</v>
      </c>
      <c r="C96" s="10">
        <f t="shared" si="6"/>
        <v>57.39096288184323</v>
      </c>
      <c r="D96" s="10">
        <f t="shared" si="6"/>
        <v>8.0829172441390646</v>
      </c>
      <c r="E96" s="10">
        <f t="shared" si="6"/>
        <v>6.0418297986388634</v>
      </c>
      <c r="F96" s="10">
        <f t="shared" si="6"/>
        <v>2.8207459090245464</v>
      </c>
      <c r="G96" s="10">
        <f t="shared" si="6"/>
        <v>3.066219950579578</v>
      </c>
    </row>
    <row r="97" spans="1:7">
      <c r="A97" t="str">
        <f t="shared" si="7"/>
        <v>2010q2</v>
      </c>
      <c r="B97" s="10">
        <f t="shared" ref="B97:B105" si="8">SUM(C97:G97)</f>
        <v>77.445601941261145</v>
      </c>
      <c r="C97" s="10">
        <f t="shared" si="6"/>
        <v>57.387858226306761</v>
      </c>
      <c r="D97" s="10">
        <f t="shared" si="6"/>
        <v>7.9682637332142203</v>
      </c>
      <c r="E97" s="10">
        <f t="shared" si="6"/>
        <v>6.2254601881537326</v>
      </c>
      <c r="F97" s="10">
        <f t="shared" si="6"/>
        <v>2.8478273392256432</v>
      </c>
      <c r="G97" s="10">
        <f t="shared" si="6"/>
        <v>3.0161924543607945</v>
      </c>
    </row>
    <row r="98" spans="1:7">
      <c r="A98" t="str">
        <f t="shared" si="7"/>
        <v>2010q3</v>
      </c>
      <c r="B98" s="10">
        <f t="shared" si="8"/>
        <v>77.345502995597812</v>
      </c>
      <c r="C98" s="10">
        <f t="shared" si="6"/>
        <v>57.229063381166256</v>
      </c>
      <c r="D98" s="10">
        <f t="shared" si="6"/>
        <v>8.00174993233896</v>
      </c>
      <c r="E98" s="10">
        <f t="shared" si="6"/>
        <v>6.2931691410267874</v>
      </c>
      <c r="F98" s="10">
        <f t="shared" si="6"/>
        <v>2.8092300899952685</v>
      </c>
      <c r="G98" s="10">
        <f t="shared" si="6"/>
        <v>3.0122904510705317</v>
      </c>
    </row>
    <row r="99" spans="1:7">
      <c r="A99" t="str">
        <f t="shared" si="7"/>
        <v>2010q4</v>
      </c>
      <c r="B99" s="10">
        <f t="shared" si="8"/>
        <v>77.056435918462554</v>
      </c>
      <c r="C99" s="10">
        <f t="shared" si="6"/>
        <v>56.489980512610401</v>
      </c>
      <c r="D99" s="10">
        <f t="shared" si="6"/>
        <v>8.4477451254771143</v>
      </c>
      <c r="E99" s="10">
        <f t="shared" si="6"/>
        <v>6.1307361474067932</v>
      </c>
      <c r="F99" s="10">
        <f t="shared" si="6"/>
        <v>2.8475700839435794</v>
      </c>
      <c r="G99" s="10">
        <f t="shared" si="6"/>
        <v>3.1404040490246685</v>
      </c>
    </row>
    <row r="100" spans="1:7">
      <c r="A100" t="str">
        <f t="shared" si="7"/>
        <v>2011q1</v>
      </c>
      <c r="B100" s="10">
        <f t="shared" si="8"/>
        <v>77.42004956373647</v>
      </c>
      <c r="C100" s="10">
        <f t="shared" si="6"/>
        <v>57.443446409862354</v>
      </c>
      <c r="D100" s="10">
        <f t="shared" si="6"/>
        <v>8.1001271689539234</v>
      </c>
      <c r="E100" s="10">
        <f t="shared" si="6"/>
        <v>5.9900696425350484</v>
      </c>
      <c r="F100" s="10">
        <f t="shared" si="6"/>
        <v>2.8160275908416099</v>
      </c>
      <c r="G100" s="10">
        <f t="shared" si="6"/>
        <v>3.070378751543525</v>
      </c>
    </row>
    <row r="101" spans="1:7">
      <c r="A101" t="str">
        <f t="shared" si="7"/>
        <v>2011q2</v>
      </c>
      <c r="B101" s="10">
        <f t="shared" si="8"/>
        <v>77.477284439784256</v>
      </c>
      <c r="C101" s="10">
        <f t="shared" si="6"/>
        <v>57.439306869147046</v>
      </c>
      <c r="D101" s="10">
        <f t="shared" si="6"/>
        <v>7.9472558210541289</v>
      </c>
      <c r="E101" s="10">
        <f t="shared" si="6"/>
        <v>6.234910161888207</v>
      </c>
      <c r="F101" s="10">
        <f t="shared" si="6"/>
        <v>2.8521361644430718</v>
      </c>
      <c r="G101" s="10">
        <f t="shared" si="6"/>
        <v>3.003675423251813</v>
      </c>
    </row>
    <row r="102" spans="1:7">
      <c r="A102" t="str">
        <f t="shared" si="7"/>
        <v>2011q3</v>
      </c>
      <c r="B102" s="10">
        <f t="shared" si="8"/>
        <v>77.343819178899793</v>
      </c>
      <c r="C102" s="10">
        <f t="shared" si="6"/>
        <v>57.22758040895971</v>
      </c>
      <c r="D102" s="10">
        <f t="shared" si="6"/>
        <v>7.9919040865537809</v>
      </c>
      <c r="E102" s="10">
        <f t="shared" si="6"/>
        <v>6.3251887657189458</v>
      </c>
      <c r="F102" s="10">
        <f t="shared" si="6"/>
        <v>2.8006731654692381</v>
      </c>
      <c r="G102" s="10">
        <f t="shared" si="6"/>
        <v>2.9984727521981296</v>
      </c>
    </row>
    <row r="103" spans="1:7">
      <c r="A103" t="str">
        <f t="shared" si="7"/>
        <v>2011q4</v>
      </c>
      <c r="B103" s="10">
        <f t="shared" si="8"/>
        <v>76.958396409386154</v>
      </c>
      <c r="C103" s="10">
        <f t="shared" si="6"/>
        <v>56.242136584218564</v>
      </c>
      <c r="D103" s="10">
        <f t="shared" si="6"/>
        <v>8.5865643440713217</v>
      </c>
      <c r="E103" s="10">
        <f t="shared" si="6"/>
        <v>6.1086114408922869</v>
      </c>
      <c r="F103" s="10">
        <f t="shared" si="6"/>
        <v>2.8517931574003197</v>
      </c>
      <c r="G103" s="10">
        <f t="shared" si="6"/>
        <v>3.1692908828036459</v>
      </c>
    </row>
    <row r="104" spans="1:7">
      <c r="A104" t="str">
        <f t="shared" si="7"/>
        <v>2012q1</v>
      </c>
      <c r="B104" s="10">
        <f t="shared" si="8"/>
        <v>76.983233837013572</v>
      </c>
      <c r="C104" s="10">
        <f t="shared" ref="C104:G113" si="9">C43/$B43*100</f>
        <v>57.11094788321742</v>
      </c>
      <c r="D104" s="10">
        <f t="shared" si="9"/>
        <v>8.0683603195024691</v>
      </c>
      <c r="E104" s="10">
        <f t="shared" si="9"/>
        <v>5.8852788175940276</v>
      </c>
      <c r="F104" s="10">
        <f t="shared" si="9"/>
        <v>2.8042097760898219</v>
      </c>
      <c r="G104" s="10">
        <f t="shared" si="9"/>
        <v>3.1144370406098298</v>
      </c>
    </row>
    <row r="105" spans="1:7">
      <c r="A105" t="str">
        <f t="shared" si="7"/>
        <v>2012q2</v>
      </c>
      <c r="B105" s="10">
        <f t="shared" si="8"/>
        <v>77.126660781326052</v>
      </c>
      <c r="C105" s="10">
        <f t="shared" si="9"/>
        <v>57.071257480918511</v>
      </c>
      <c r="D105" s="10">
        <f t="shared" si="9"/>
        <v>8.0719546983587751</v>
      </c>
      <c r="E105" s="10">
        <f t="shared" si="9"/>
        <v>6.034887662957396</v>
      </c>
      <c r="F105" s="10">
        <f t="shared" si="9"/>
        <v>2.8839943989373609</v>
      </c>
      <c r="G105" s="10">
        <f t="shared" si="9"/>
        <v>3.0645665401540039</v>
      </c>
    </row>
    <row r="106" spans="1:7">
      <c r="A106" t="str">
        <f t="shared" si="7"/>
        <v>2012q3</v>
      </c>
      <c r="B106" s="10">
        <f t="shared" ref="B106:B113" si="10">SUM(C106:G106)</f>
        <v>77.057236065725775</v>
      </c>
      <c r="C106" s="10">
        <f t="shared" si="9"/>
        <v>56.941079931905122</v>
      </c>
      <c r="D106" s="10">
        <f t="shared" si="9"/>
        <v>8.0790763684849605</v>
      </c>
      <c r="E106" s="10">
        <f t="shared" si="9"/>
        <v>6.1754596150989025</v>
      </c>
      <c r="F106" s="10">
        <f t="shared" si="9"/>
        <v>2.8086229228491773</v>
      </c>
      <c r="G106" s="10">
        <f t="shared" si="9"/>
        <v>3.0529972273876118</v>
      </c>
    </row>
    <row r="107" spans="1:7">
      <c r="A107" t="str">
        <f t="shared" si="7"/>
        <v>2012q4</v>
      </c>
      <c r="B107" s="10">
        <f t="shared" si="10"/>
        <v>76.977710917644416</v>
      </c>
      <c r="C107" s="10">
        <f t="shared" si="9"/>
        <v>56.219025608987941</v>
      </c>
      <c r="D107" s="10">
        <f t="shared" si="9"/>
        <v>8.7307251361390286</v>
      </c>
      <c r="E107" s="10">
        <f t="shared" si="9"/>
        <v>6.0561566288594335</v>
      </c>
      <c r="F107" s="10">
        <f t="shared" si="9"/>
        <v>2.8305246695346913</v>
      </c>
      <c r="G107" s="10">
        <f t="shared" si="9"/>
        <v>3.1412788741233078</v>
      </c>
    </row>
    <row r="108" spans="1:7">
      <c r="A108" t="str">
        <f t="shared" si="7"/>
        <v>2013q1</v>
      </c>
      <c r="B108" s="10">
        <f t="shared" si="10"/>
        <v>77.268653061658441</v>
      </c>
      <c r="C108" s="10">
        <f t="shared" si="9"/>
        <v>57.315119058307673</v>
      </c>
      <c r="D108" s="10">
        <f t="shared" si="9"/>
        <v>8.083801577531819</v>
      </c>
      <c r="E108" s="10">
        <f t="shared" si="9"/>
        <v>5.972392752922647</v>
      </c>
      <c r="F108" s="10">
        <f t="shared" si="9"/>
        <v>2.8136610919853258</v>
      </c>
      <c r="G108" s="10">
        <f t="shared" si="9"/>
        <v>3.0836785809109775</v>
      </c>
    </row>
    <row r="109" spans="1:7">
      <c r="A109" t="str">
        <f t="shared" si="7"/>
        <v>2013q2</v>
      </c>
      <c r="B109" s="10">
        <f t="shared" si="10"/>
        <v>77.349849054123823</v>
      </c>
      <c r="C109" s="10">
        <f t="shared" si="9"/>
        <v>57.299474192124102</v>
      </c>
      <c r="D109" s="10">
        <f t="shared" si="9"/>
        <v>7.9958247508757072</v>
      </c>
      <c r="E109" s="10">
        <f t="shared" si="9"/>
        <v>6.1650860043331122</v>
      </c>
      <c r="F109" s="10">
        <f t="shared" si="9"/>
        <v>2.8613193008686921</v>
      </c>
      <c r="G109" s="10">
        <f t="shared" si="9"/>
        <v>3.0281448059222038</v>
      </c>
    </row>
    <row r="110" spans="1:7">
      <c r="A110" t="str">
        <f t="shared" si="7"/>
        <v>2013q3</v>
      </c>
      <c r="B110" s="10">
        <f t="shared" si="10"/>
        <v>77.248852746741122</v>
      </c>
      <c r="C110" s="10">
        <f t="shared" si="9"/>
        <v>57.132574574010363</v>
      </c>
      <c r="D110" s="10">
        <f t="shared" si="9"/>
        <v>8.0242434624592338</v>
      </c>
      <c r="E110" s="10">
        <f t="shared" si="9"/>
        <v>6.2646058406148786</v>
      </c>
      <c r="F110" s="10">
        <f t="shared" si="9"/>
        <v>2.8061753927712276</v>
      </c>
      <c r="G110" s="10">
        <f t="shared" si="9"/>
        <v>3.0212534768854242</v>
      </c>
    </row>
    <row r="111" spans="1:7">
      <c r="A111" t="str">
        <f t="shared" si="7"/>
        <v>2013q4</v>
      </c>
      <c r="B111" s="10">
        <f t="shared" si="10"/>
        <v>76.997514415164346</v>
      </c>
      <c r="C111" s="10">
        <f t="shared" si="9"/>
        <v>56.317047568605631</v>
      </c>
      <c r="D111" s="10">
        <f t="shared" si="9"/>
        <v>8.588344868562487</v>
      </c>
      <c r="E111" s="10">
        <f t="shared" si="9"/>
        <v>6.0985014057195039</v>
      </c>
      <c r="F111" s="10">
        <f t="shared" si="9"/>
        <v>2.8432959702928637</v>
      </c>
      <c r="G111" s="10">
        <f t="shared" si="9"/>
        <v>3.1503246019838733</v>
      </c>
    </row>
    <row r="112" spans="1:7">
      <c r="A112" t="str">
        <f t="shared" si="7"/>
        <v>2014q1</v>
      </c>
      <c r="B112" s="10">
        <f t="shared" si="10"/>
        <v>77.223978820802827</v>
      </c>
      <c r="C112" s="10">
        <f t="shared" si="9"/>
        <v>57.289837783795818</v>
      </c>
      <c r="D112" s="10">
        <f t="shared" si="9"/>
        <v>8.0840963553294056</v>
      </c>
      <c r="E112" s="10">
        <f t="shared" si="9"/>
        <v>5.9492470710172416</v>
      </c>
      <c r="F112" s="10">
        <f t="shared" si="9"/>
        <v>2.8112994863055856</v>
      </c>
      <c r="G112" s="10">
        <f t="shared" si="9"/>
        <v>3.0894981243547779</v>
      </c>
    </row>
    <row r="113" spans="1:7">
      <c r="A113" t="str">
        <f t="shared" si="7"/>
        <v>2014q2</v>
      </c>
      <c r="B113" s="10">
        <f t="shared" si="10"/>
        <v>77.317931425078029</v>
      </c>
      <c r="C113" s="10">
        <f t="shared" si="9"/>
        <v>57.270012847396544</v>
      </c>
      <c r="D113" s="10">
        <f t="shared" si="9"/>
        <v>8.0050117567628707</v>
      </c>
      <c r="E113" s="10">
        <f t="shared" si="9"/>
        <v>6.1449612763929053</v>
      </c>
      <c r="F113" s="10">
        <f t="shared" si="9"/>
        <v>2.8658166214163749</v>
      </c>
      <c r="G113" s="10">
        <f t="shared" si="9"/>
        <v>3.0321289231093398</v>
      </c>
    </row>
    <row r="114" spans="1:7">
      <c r="A114" t="str">
        <f t="shared" si="7"/>
        <v>2014q3</v>
      </c>
      <c r="B114" s="10">
        <f>SUM(C114:G114)</f>
        <v>77.216635997122239</v>
      </c>
      <c r="C114" s="10">
        <f t="shared" ref="C114:G119" si="11">C53/$B53*100</f>
        <v>57.100411638291739</v>
      </c>
      <c r="D114" s="10">
        <f t="shared" si="11"/>
        <v>8.031741305832659</v>
      </c>
      <c r="E114" s="10">
        <f t="shared" si="11"/>
        <v>6.2550847404775745</v>
      </c>
      <c r="F114" s="10">
        <f t="shared" si="11"/>
        <v>2.8051571603632142</v>
      </c>
      <c r="G114" s="10">
        <f t="shared" si="11"/>
        <v>3.0242411521570549</v>
      </c>
    </row>
    <row r="115" spans="1:7">
      <c r="A115" t="str">
        <f t="shared" si="7"/>
        <v>2014q4</v>
      </c>
      <c r="B115" s="10">
        <f>SUM(C115:G115)</f>
        <v>76.977873914064958</v>
      </c>
      <c r="C115" s="10">
        <f t="shared" si="11"/>
        <v>56.259403253937379</v>
      </c>
      <c r="D115" s="10">
        <f t="shared" si="11"/>
        <v>8.6352114495909458</v>
      </c>
      <c r="E115" s="10">
        <f t="shared" si="11"/>
        <v>6.0877564918237415</v>
      </c>
      <c r="F115" s="10">
        <f t="shared" si="11"/>
        <v>2.8418712657426246</v>
      </c>
      <c r="G115" s="10">
        <f t="shared" si="11"/>
        <v>3.1536314529702758</v>
      </c>
    </row>
    <row r="116" spans="1:7">
      <c r="A116" t="str">
        <f t="shared" si="7"/>
        <v>2015q1</v>
      </c>
      <c r="B116" s="10">
        <f>SUM(C116:G116)</f>
        <v>77.158621906491618</v>
      </c>
      <c r="C116" s="10">
        <f t="shared" si="11"/>
        <v>57.238634908440304</v>
      </c>
      <c r="D116" s="10">
        <f t="shared" si="11"/>
        <v>8.0787527507878991</v>
      </c>
      <c r="E116" s="10">
        <f t="shared" si="11"/>
        <v>5.9356395471779715</v>
      </c>
      <c r="F116" s="10">
        <f t="shared" si="11"/>
        <v>2.8097234514602443</v>
      </c>
      <c r="G116" s="10">
        <f t="shared" si="11"/>
        <v>3.0958712486251949</v>
      </c>
    </row>
    <row r="117" spans="1:7">
      <c r="A117" t="str">
        <f t="shared" si="7"/>
        <v>2015q2</v>
      </c>
      <c r="B117" s="10">
        <f t="shared" ref="B117:B119" si="12">SUM(C117:G117)</f>
        <v>77.264813753509301</v>
      </c>
      <c r="C117" s="10">
        <f t="shared" si="11"/>
        <v>57.21358150681305</v>
      </c>
      <c r="D117" s="10">
        <f t="shared" si="11"/>
        <v>8.0242637353324504</v>
      </c>
      <c r="E117" s="10">
        <f t="shared" si="11"/>
        <v>6.1149783145611378</v>
      </c>
      <c r="F117" s="10">
        <f t="shared" si="11"/>
        <v>2.8703767737408095</v>
      </c>
      <c r="G117" s="10">
        <f t="shared" si="11"/>
        <v>3.041613423061849</v>
      </c>
    </row>
    <row r="118" spans="1:7">
      <c r="A118" t="str">
        <f t="shared" si="7"/>
        <v>2015q3</v>
      </c>
      <c r="B118" s="10">
        <f t="shared" si="12"/>
        <v>77.174241603196378</v>
      </c>
      <c r="C118" s="10">
        <f t="shared" si="11"/>
        <v>57.058022048069077</v>
      </c>
      <c r="D118" s="10">
        <f t="shared" si="11"/>
        <v>8.0450203789256172</v>
      </c>
      <c r="E118" s="10">
        <f t="shared" si="11"/>
        <v>6.2317167320637861</v>
      </c>
      <c r="F118" s="10">
        <f t="shared" si="11"/>
        <v>2.8066518253278732</v>
      </c>
      <c r="G118" s="10">
        <f t="shared" si="11"/>
        <v>3.03283061881003</v>
      </c>
    </row>
    <row r="119" spans="1:7">
      <c r="A119" t="str">
        <f t="shared" si="7"/>
        <v>2015q4</v>
      </c>
      <c r="B119" s="10">
        <f t="shared" si="12"/>
        <v>76.984366415624564</v>
      </c>
      <c r="C119" s="10">
        <f t="shared" si="11"/>
        <v>56.265158810510307</v>
      </c>
      <c r="D119" s="10">
        <f t="shared" si="11"/>
        <v>8.6514271514308199</v>
      </c>
      <c r="E119" s="10">
        <f t="shared" si="11"/>
        <v>6.080804842134226</v>
      </c>
      <c r="F119" s="10">
        <f t="shared" si="11"/>
        <v>2.8385639685233937</v>
      </c>
      <c r="G119" s="10">
        <f t="shared" si="11"/>
        <v>3.1484116430258191</v>
      </c>
    </row>
    <row r="120" spans="1:7">
      <c r="A120" t="str">
        <f t="shared" ref="A120:A123" si="13">A59</f>
        <v>2016q1</v>
      </c>
      <c r="B120" s="10">
        <f t="shared" ref="B120:B123" si="14">SUM(C120:G120)</f>
        <v>77.217084596317619</v>
      </c>
      <c r="C120" s="10">
        <f t="shared" ref="C120:G120" si="15">C59/$B59*100</f>
        <v>57.281197250181258</v>
      </c>
      <c r="D120" s="10">
        <f t="shared" si="15"/>
        <v>8.0822168945497079</v>
      </c>
      <c r="E120" s="10">
        <f t="shared" si="15"/>
        <v>5.9524264570392855</v>
      </c>
      <c r="F120" s="10">
        <f t="shared" si="15"/>
        <v>2.8115613432503848</v>
      </c>
      <c r="G120" s="10">
        <f t="shared" si="15"/>
        <v>3.0896826512969833</v>
      </c>
    </row>
    <row r="121" spans="1:7">
      <c r="A121" t="str">
        <f t="shared" si="13"/>
        <v>2016q2</v>
      </c>
      <c r="B121" s="10">
        <f t="shared" si="14"/>
        <v>77.310864744237051</v>
      </c>
      <c r="C121" s="10">
        <f t="shared" ref="C121:G121" si="16">C60/$B60*100</f>
        <v>57.261022848777898</v>
      </c>
      <c r="D121" s="10">
        <f t="shared" si="16"/>
        <v>8.0083667476570088</v>
      </c>
      <c r="E121" s="10">
        <f t="shared" si="16"/>
        <v>6.1416751984290512</v>
      </c>
      <c r="F121" s="10">
        <f t="shared" si="16"/>
        <v>2.8658375653419594</v>
      </c>
      <c r="G121" s="10">
        <f t="shared" si="16"/>
        <v>3.0339623840311307</v>
      </c>
    </row>
    <row r="122" spans="1:7">
      <c r="A122" t="str">
        <f t="shared" si="13"/>
        <v>2016q3</v>
      </c>
      <c r="B122" s="10">
        <f t="shared" si="14"/>
        <v>77.213243449019913</v>
      </c>
      <c r="C122" s="10">
        <f t="shared" ref="C122:G122" si="17">C61/$B61*100</f>
        <v>57.097002753457062</v>
      </c>
      <c r="D122" s="10">
        <f t="shared" si="17"/>
        <v>8.0336683824058355</v>
      </c>
      <c r="E122" s="10">
        <f t="shared" si="17"/>
        <v>6.250469104385413</v>
      </c>
      <c r="F122" s="10">
        <f t="shared" si="17"/>
        <v>2.8059947928207714</v>
      </c>
      <c r="G122" s="10">
        <f t="shared" si="17"/>
        <v>3.0261084159508367</v>
      </c>
    </row>
    <row r="123" spans="1:7">
      <c r="A123" t="str">
        <f t="shared" si="13"/>
        <v>2016q4</v>
      </c>
      <c r="B123" s="10">
        <f t="shared" si="14"/>
        <v>76.986584914951294</v>
      </c>
      <c r="C123" s="10">
        <f t="shared" ref="C123:G123" si="18">C62/$B62*100</f>
        <v>56.280536544351101</v>
      </c>
      <c r="D123" s="10">
        <f t="shared" si="18"/>
        <v>8.6249944898614164</v>
      </c>
      <c r="E123" s="10">
        <f t="shared" si="18"/>
        <v>6.0890209132258244</v>
      </c>
      <c r="F123" s="10">
        <f t="shared" si="18"/>
        <v>2.8412437348529607</v>
      </c>
      <c r="G123" s="10">
        <f t="shared" si="18"/>
        <v>3.1507892326599896</v>
      </c>
    </row>
    <row r="125" spans="1:7">
      <c r="A125" s="173" t="s">
        <v>22</v>
      </c>
      <c r="B125" s="174">
        <f t="shared" ref="B125:G125" si="19">AVERAGE(B88:B123)</f>
        <v>77.218170855195538</v>
      </c>
      <c r="C125" s="174">
        <f t="shared" si="19"/>
        <v>57.011978599468002</v>
      </c>
      <c r="D125" s="174">
        <f t="shared" si="19"/>
        <v>8.1791807850809359</v>
      </c>
      <c r="E125" s="174">
        <f t="shared" si="19"/>
        <v>6.1255908183601679</v>
      </c>
      <c r="F125" s="174">
        <f t="shared" si="19"/>
        <v>2.8307894951414529</v>
      </c>
      <c r="G125" s="174">
        <f t="shared" si="19"/>
        <v>3.0706311571449714</v>
      </c>
    </row>
    <row r="126" spans="1:7">
      <c r="A126" s="173" t="s">
        <v>169</v>
      </c>
      <c r="B126" s="174">
        <f t="shared" ref="B126:G126" si="20">MEDIAN(B88:B123)</f>
        <v>77.214939723071069</v>
      </c>
      <c r="C126" s="174">
        <f t="shared" si="20"/>
        <v>57.121761228613892</v>
      </c>
      <c r="D126" s="174">
        <f t="shared" si="20"/>
        <v>8.0789145596364307</v>
      </c>
      <c r="E126" s="174">
        <f t="shared" si="20"/>
        <v>6.1117948777267124</v>
      </c>
      <c r="F126" s="174">
        <f t="shared" si="20"/>
        <v>2.8183867499330781</v>
      </c>
      <c r="G126" s="174">
        <f t="shared" si="20"/>
        <v>3.0682993510615515</v>
      </c>
    </row>
    <row r="127" spans="1:7">
      <c r="A127" s="173" t="s">
        <v>167</v>
      </c>
      <c r="B127" s="174">
        <f t="shared" ref="B127:G127" si="21">STDEV(B88:B123)</f>
        <v>0.48424948642124316</v>
      </c>
      <c r="C127" s="174">
        <f t="shared" si="21"/>
        <v>0.6156302671821694</v>
      </c>
      <c r="D127" s="174">
        <f t="shared" si="21"/>
        <v>0.3100309661720157</v>
      </c>
      <c r="E127" s="174">
        <f t="shared" si="21"/>
        <v>0.23454010387785634</v>
      </c>
      <c r="F127" s="174">
        <f t="shared" si="21"/>
        <v>3.8546364992462563E-2</v>
      </c>
      <c r="G127" s="174">
        <f t="shared" si="21"/>
        <v>9.0164171258408185E-2</v>
      </c>
    </row>
    <row r="128" spans="1:7">
      <c r="A128" s="173" t="s">
        <v>168</v>
      </c>
      <c r="B128" s="174">
        <f t="shared" ref="B128:G128" si="22">MAX(B88:B123)-MIN(B88:B123)</f>
        <v>2.6035205808261566</v>
      </c>
      <c r="C128" s="174">
        <f t="shared" si="22"/>
        <v>2.6184953036977703</v>
      </c>
      <c r="D128" s="174">
        <f t="shared" si="22"/>
        <v>1.584706749728463</v>
      </c>
      <c r="E128" s="174">
        <f t="shared" si="22"/>
        <v>1.2110406470724673</v>
      </c>
      <c r="F128" s="174">
        <f t="shared" si="22"/>
        <v>0.19545823218316061</v>
      </c>
      <c r="G128" s="174">
        <f t="shared" si="22"/>
        <v>0.43232483629941676</v>
      </c>
    </row>
  </sheetData>
  <mergeCells count="1">
    <mergeCell ref="A1:G1"/>
  </mergeCells>
  <conditionalFormatting sqref="B88:G123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COMP Durban</vt:lpstr>
      <vt:lpstr>COMP PMB</vt:lpstr>
      <vt:lpstr>COMP RBay</vt:lpstr>
      <vt:lpstr>COMP Port Shepstone</vt:lpstr>
      <vt:lpstr>COMP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2017-04-26T08:45:37Z</dcterms:modified>
</cp:coreProperties>
</file>