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49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47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drawings/drawing11.xml" ContentType="application/vnd.openxmlformats-officedocument.drawing+xml"/>
  <Override PartName="/xl/charts/chart45.xml" ContentType="application/vnd.openxmlformats-officedocument.drawingml.chart+xml"/>
  <Override PartName="/xl/charts/chart54.xml" ContentType="application/vnd.openxmlformats-officedocument.drawingml.chart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52.xml" ContentType="application/vnd.openxmlformats-officedocument.drawingml.char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drawings/drawing14.xml" ContentType="application/vnd.openxmlformats-officedocument.drawing+xml"/>
  <Override PartName="/xl/charts/chart46.xml" ContentType="application/vnd.openxmlformats-officedocument.drawingml.chart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drawings/drawing12.xml" ContentType="application/vnd.openxmlformats-officedocument.drawing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alcChain.xml" ContentType="application/vnd.openxmlformats-officedocument.spreadsheetml.calcChain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240" windowWidth="7620" windowHeight="7395" tabRatio="785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GOS Durban" sheetId="6" r:id="rId8"/>
    <sheet name="GOS PMB" sheetId="17" r:id="rId9"/>
    <sheet name="GOS RBay" sheetId="18" r:id="rId10"/>
    <sheet name="GOS Port Shepstone" sheetId="19" r:id="rId11"/>
    <sheet name="GOS Newcastle" sheetId="20" r:id="rId12"/>
    <sheet name="Growth Rates" sheetId="21" r:id="rId13"/>
    <sheet name="Contr Rates" sheetId="23" r:id="rId14"/>
  </sheets>
  <calcPr calcId="124519"/>
</workbook>
</file>

<file path=xl/calcChain.xml><?xml version="1.0" encoding="utf-8"?>
<calcChain xmlns="http://schemas.openxmlformats.org/spreadsheetml/2006/main">
  <c r="A60" i="23"/>
  <c r="A121" s="1"/>
  <c r="B60"/>
  <c r="C60"/>
  <c r="C121" s="1"/>
  <c r="A61"/>
  <c r="A122" s="1"/>
  <c r="B61"/>
  <c r="C61"/>
  <c r="C122" s="1"/>
  <c r="A62"/>
  <c r="A123" s="1"/>
  <c r="B62"/>
  <c r="C62"/>
  <c r="C123" s="1"/>
  <c r="A56" i="21"/>
  <c r="B56"/>
  <c r="C56"/>
  <c r="D56"/>
  <c r="A57"/>
  <c r="B57"/>
  <c r="C57"/>
  <c r="D57"/>
  <c r="A58"/>
  <c r="B58"/>
  <c r="C58"/>
  <c r="D58"/>
  <c r="A64" i="20" l="1"/>
  <c r="D64"/>
  <c r="E64"/>
  <c r="A65"/>
  <c r="D65"/>
  <c r="E65"/>
  <c r="A66"/>
  <c r="D66"/>
  <c r="E66"/>
  <c r="A64" i="19"/>
  <c r="D64"/>
  <c r="E64"/>
  <c r="A65"/>
  <c r="D65"/>
  <c r="E65"/>
  <c r="A66"/>
  <c r="D66"/>
  <c r="E66"/>
  <c r="A64" i="18"/>
  <c r="D64"/>
  <c r="E64"/>
  <c r="A65"/>
  <c r="D65"/>
  <c r="E65"/>
  <c r="A66"/>
  <c r="D66"/>
  <c r="E66"/>
  <c r="A64" i="17"/>
  <c r="D64"/>
  <c r="E64"/>
  <c r="A65"/>
  <c r="D65"/>
  <c r="E65"/>
  <c r="A66"/>
  <c r="D66"/>
  <c r="E66"/>
  <c r="D64" i="6" l="1"/>
  <c r="E64"/>
  <c r="H64"/>
  <c r="D65"/>
  <c r="E65"/>
  <c r="H65"/>
  <c r="D66"/>
  <c r="E66"/>
  <c r="CH105" i="13"/>
  <c r="CI105"/>
  <c r="CJ105"/>
  <c r="CK105"/>
  <c r="CJ85"/>
  <c r="CK85"/>
  <c r="CJ86"/>
  <c r="CK86"/>
  <c r="CJ87"/>
  <c r="CK87"/>
  <c r="CJ88"/>
  <c r="CK88"/>
  <c r="CJ89"/>
  <c r="CK89"/>
  <c r="CJ90"/>
  <c r="CK90"/>
  <c r="CJ91"/>
  <c r="CK91"/>
  <c r="CJ92"/>
  <c r="CK92"/>
  <c r="CJ93"/>
  <c r="CK93"/>
  <c r="CJ94"/>
  <c r="CK94"/>
  <c r="CJ95"/>
  <c r="CK95"/>
  <c r="CJ96"/>
  <c r="CK96"/>
  <c r="CJ97"/>
  <c r="CK97"/>
  <c r="CJ98"/>
  <c r="CK98"/>
  <c r="CJ99"/>
  <c r="CK99"/>
  <c r="CJ101"/>
  <c r="CK101"/>
  <c r="CJ65"/>
  <c r="CK65"/>
  <c r="CJ45"/>
  <c r="CK45"/>
  <c r="CJ46"/>
  <c r="CK46"/>
  <c r="CJ47"/>
  <c r="CK47"/>
  <c r="CJ48"/>
  <c r="CK48"/>
  <c r="CJ49"/>
  <c r="CK49"/>
  <c r="CJ50"/>
  <c r="CK50"/>
  <c r="CJ51"/>
  <c r="CK51"/>
  <c r="CJ52"/>
  <c r="CK52"/>
  <c r="CJ53"/>
  <c r="CK53"/>
  <c r="CJ54"/>
  <c r="CK54"/>
  <c r="CJ55"/>
  <c r="CK55"/>
  <c r="CJ56"/>
  <c r="CK56"/>
  <c r="CJ57"/>
  <c r="CK57"/>
  <c r="CJ58"/>
  <c r="CK58"/>
  <c r="CJ59"/>
  <c r="CK59"/>
  <c r="CJ61"/>
  <c r="CK61"/>
  <c r="CJ25"/>
  <c r="CK25"/>
  <c r="CJ27"/>
  <c r="CK27"/>
  <c r="CJ28"/>
  <c r="CJ26" s="1"/>
  <c r="CK28"/>
  <c r="CJ30"/>
  <c r="CK30"/>
  <c r="CJ31"/>
  <c r="CK31"/>
  <c r="CJ32"/>
  <c r="CK32"/>
  <c r="CJ34"/>
  <c r="CK34"/>
  <c r="CJ35"/>
  <c r="CK35"/>
  <c r="CJ36"/>
  <c r="CK36"/>
  <c r="CJ37"/>
  <c r="CK37"/>
  <c r="CJ38"/>
  <c r="CK38"/>
  <c r="CJ33" l="1"/>
  <c r="CJ29"/>
  <c r="CK33"/>
  <c r="CK29"/>
  <c r="CK26"/>
  <c r="CK78"/>
  <c r="CK77"/>
  <c r="CK76"/>
  <c r="CK75"/>
  <c r="CK74"/>
  <c r="CK72"/>
  <c r="CK71"/>
  <c r="CK70"/>
  <c r="CK68"/>
  <c r="CK67"/>
  <c r="H66" i="6"/>
  <c r="CJ39" i="13"/>
  <c r="CI6"/>
  <c r="CJ6"/>
  <c r="CK6"/>
  <c r="CI9"/>
  <c r="CJ9"/>
  <c r="CK9"/>
  <c r="CI13"/>
  <c r="CI19" s="1"/>
  <c r="CI21" s="1"/>
  <c r="CJ13"/>
  <c r="CK13"/>
  <c r="CJ19"/>
  <c r="CJ21" s="1"/>
  <c r="U166" i="12"/>
  <c r="V166"/>
  <c r="W166"/>
  <c r="U167"/>
  <c r="V167"/>
  <c r="W167"/>
  <c r="U168"/>
  <c r="V168"/>
  <c r="W168"/>
  <c r="U169"/>
  <c r="V169"/>
  <c r="W169"/>
  <c r="U170"/>
  <c r="V170"/>
  <c r="W170"/>
  <c r="U171"/>
  <c r="V171"/>
  <c r="W171"/>
  <c r="U172"/>
  <c r="V172"/>
  <c r="W172"/>
  <c r="U173"/>
  <c r="V173"/>
  <c r="W173"/>
  <c r="U174"/>
  <c r="V174"/>
  <c r="W174"/>
  <c r="U175"/>
  <c r="V175"/>
  <c r="W175"/>
  <c r="U176"/>
  <c r="V176"/>
  <c r="W176"/>
  <c r="U177"/>
  <c r="V177"/>
  <c r="W177"/>
  <c r="U178"/>
  <c r="V178"/>
  <c r="W178"/>
  <c r="U179"/>
  <c r="V179"/>
  <c r="W179"/>
  <c r="U180"/>
  <c r="V180"/>
  <c r="W180"/>
  <c r="U181"/>
  <c r="V181"/>
  <c r="W181"/>
  <c r="S85"/>
  <c r="T85"/>
  <c r="U85"/>
  <c r="S86"/>
  <c r="T86"/>
  <c r="U86"/>
  <c r="S87"/>
  <c r="T87"/>
  <c r="U87"/>
  <c r="S88"/>
  <c r="T88"/>
  <c r="U88"/>
  <c r="S89"/>
  <c r="T89"/>
  <c r="U89"/>
  <c r="S90"/>
  <c r="T90"/>
  <c r="U90"/>
  <c r="S91"/>
  <c r="T91"/>
  <c r="U91"/>
  <c r="S92"/>
  <c r="T92"/>
  <c r="U92"/>
  <c r="S93"/>
  <c r="T93"/>
  <c r="U93"/>
  <c r="S94"/>
  <c r="T94"/>
  <c r="U94"/>
  <c r="S95"/>
  <c r="T95"/>
  <c r="U95"/>
  <c r="S96"/>
  <c r="T96"/>
  <c r="U96"/>
  <c r="S97"/>
  <c r="T97"/>
  <c r="U97"/>
  <c r="S98"/>
  <c r="T98"/>
  <c r="U98"/>
  <c r="S99"/>
  <c r="T99"/>
  <c r="U99"/>
  <c r="S100"/>
  <c r="T100"/>
  <c r="U100"/>
  <c r="V85"/>
  <c r="W85"/>
  <c r="V86"/>
  <c r="W86"/>
  <c r="V87"/>
  <c r="W87"/>
  <c r="V88"/>
  <c r="W88"/>
  <c r="V89"/>
  <c r="W89"/>
  <c r="V90"/>
  <c r="W90"/>
  <c r="V91"/>
  <c r="W91"/>
  <c r="V92"/>
  <c r="W92"/>
  <c r="V93"/>
  <c r="W93"/>
  <c r="V94"/>
  <c r="W94"/>
  <c r="V95"/>
  <c r="W95"/>
  <c r="V96"/>
  <c r="W96"/>
  <c r="V97"/>
  <c r="W97"/>
  <c r="V98"/>
  <c r="W98"/>
  <c r="V99"/>
  <c r="W99"/>
  <c r="V100"/>
  <c r="W100"/>
  <c r="V65"/>
  <c r="W65"/>
  <c r="V66"/>
  <c r="W66"/>
  <c r="V67"/>
  <c r="W67"/>
  <c r="V68"/>
  <c r="W68"/>
  <c r="V69"/>
  <c r="W69"/>
  <c r="V70"/>
  <c r="W70"/>
  <c r="V71"/>
  <c r="W71"/>
  <c r="V72"/>
  <c r="W72"/>
  <c r="V73"/>
  <c r="W73"/>
  <c r="V74"/>
  <c r="W74"/>
  <c r="V75"/>
  <c r="W75"/>
  <c r="V76"/>
  <c r="W76"/>
  <c r="V77"/>
  <c r="W77"/>
  <c r="V78"/>
  <c r="W78"/>
  <c r="V79"/>
  <c r="W79"/>
  <c r="V80"/>
  <c r="W80"/>
  <c r="V44"/>
  <c r="W44"/>
  <c r="V46"/>
  <c r="W46" s="1"/>
  <c r="W27" s="1"/>
  <c r="W26" s="1"/>
  <c r="W45" s="1"/>
  <c r="V47"/>
  <c r="W47"/>
  <c r="V49"/>
  <c r="W49"/>
  <c r="W30" s="1"/>
  <c r="V50"/>
  <c r="W50" s="1"/>
  <c r="W31" s="1"/>
  <c r="V51"/>
  <c r="W51"/>
  <c r="W32" s="1"/>
  <c r="V53"/>
  <c r="W53"/>
  <c r="V54"/>
  <c r="W54" s="1"/>
  <c r="W35" s="1"/>
  <c r="W33" s="1"/>
  <c r="W52" s="1"/>
  <c r="V55"/>
  <c r="W55"/>
  <c r="V56"/>
  <c r="W56" s="1"/>
  <c r="W37" s="1"/>
  <c r="V57"/>
  <c r="W57"/>
  <c r="V59"/>
  <c r="W59"/>
  <c r="V25"/>
  <c r="W25"/>
  <c r="V27"/>
  <c r="V28"/>
  <c r="W28"/>
  <c r="V30"/>
  <c r="V32"/>
  <c r="V34"/>
  <c r="W34"/>
  <c r="V35"/>
  <c r="V36"/>
  <c r="W36"/>
  <c r="V37"/>
  <c r="V38"/>
  <c r="W38"/>
  <c r="R9"/>
  <c r="S9"/>
  <c r="R13"/>
  <c r="S13"/>
  <c r="U6"/>
  <c r="V6"/>
  <c r="W6"/>
  <c r="U9"/>
  <c r="V9"/>
  <c r="W9"/>
  <c r="U13"/>
  <c r="U19" s="1"/>
  <c r="U21" s="1"/>
  <c r="V13"/>
  <c r="W13"/>
  <c r="V19"/>
  <c r="V21" s="1"/>
  <c r="CJ41" i="13" l="1"/>
  <c r="CK69"/>
  <c r="CK66"/>
  <c r="CK73"/>
  <c r="CK39"/>
  <c r="CK19"/>
  <c r="CK21" s="1"/>
  <c r="W29" i="12"/>
  <c r="W48" s="1"/>
  <c r="V29"/>
  <c r="V48" s="1"/>
  <c r="V33"/>
  <c r="V52" s="1"/>
  <c r="V31"/>
  <c r="V26"/>
  <c r="V45" s="1"/>
  <c r="V39"/>
  <c r="W39"/>
  <c r="W19"/>
  <c r="W21" s="1"/>
  <c r="A59" i="23"/>
  <c r="A120" s="1"/>
  <c r="A53" i="21"/>
  <c r="A54"/>
  <c r="A55"/>
  <c r="A61" i="20"/>
  <c r="A62"/>
  <c r="D62"/>
  <c r="A63"/>
  <c r="A57" i="19"/>
  <c r="A58"/>
  <c r="A59"/>
  <c r="A60"/>
  <c r="D60"/>
  <c r="A61"/>
  <c r="A62"/>
  <c r="D62"/>
  <c r="A63"/>
  <c r="A60" i="18"/>
  <c r="A61"/>
  <c r="A62"/>
  <c r="A63"/>
  <c r="A61" i="17"/>
  <c r="A62"/>
  <c r="A63"/>
  <c r="D60" i="6"/>
  <c r="D60" i="18" s="1"/>
  <c r="E60" i="6"/>
  <c r="H60" s="1"/>
  <c r="D61"/>
  <c r="D61" i="17" s="1"/>
  <c r="E61" i="6"/>
  <c r="H61" s="1"/>
  <c r="D62"/>
  <c r="D62" i="18" s="1"/>
  <c r="E62" i="6"/>
  <c r="E62" i="17" s="1"/>
  <c r="D63" i="6"/>
  <c r="D63" i="20" s="1"/>
  <c r="E63" i="6"/>
  <c r="B59" i="23" s="1"/>
  <c r="D58" i="6"/>
  <c r="B54" i="21" s="1"/>
  <c r="E58" i="6"/>
  <c r="H58" s="1"/>
  <c r="D59"/>
  <c r="D59" i="19" s="1"/>
  <c r="E59" i="6"/>
  <c r="E59" i="19" s="1"/>
  <c r="CI25" i="13"/>
  <c r="CI45"/>
  <c r="CI65" s="1"/>
  <c r="CI85" s="1"/>
  <c r="CI47"/>
  <c r="CI48"/>
  <c r="CI50"/>
  <c r="CI51"/>
  <c r="CI52"/>
  <c r="CI54"/>
  <c r="CI55"/>
  <c r="CI56"/>
  <c r="CI57"/>
  <c r="CI58"/>
  <c r="CI87"/>
  <c r="CI88"/>
  <c r="CI90"/>
  <c r="CI91"/>
  <c r="CI92"/>
  <c r="CI94"/>
  <c r="CI95"/>
  <c r="CI96"/>
  <c r="CI97"/>
  <c r="CI98"/>
  <c r="CK41" l="1"/>
  <c r="CK79"/>
  <c r="E60" i="19"/>
  <c r="E62" i="18"/>
  <c r="H62" i="6"/>
  <c r="E63" i="17"/>
  <c r="C54" i="21"/>
  <c r="H59" i="6"/>
  <c r="D62" i="17"/>
  <c r="B55" i="21"/>
  <c r="D63" i="18"/>
  <c r="H63" i="6"/>
  <c r="D63" i="17"/>
  <c r="D61" i="18"/>
  <c r="D63" i="19"/>
  <c r="D61"/>
  <c r="D58"/>
  <c r="D61" i="20"/>
  <c r="E61" i="17"/>
  <c r="E63" i="19"/>
  <c r="E62"/>
  <c r="E63" i="18"/>
  <c r="E60"/>
  <c r="E63" i="20"/>
  <c r="E62"/>
  <c r="E61" i="18"/>
  <c r="E61" i="19"/>
  <c r="E61" i="20"/>
  <c r="C55" i="21"/>
  <c r="E58" i="19"/>
  <c r="V41" i="12"/>
  <c r="V60" s="1"/>
  <c r="V58"/>
  <c r="W41"/>
  <c r="W60" s="1"/>
  <c r="W58"/>
  <c r="CI46" i="13"/>
  <c r="A54" i="23"/>
  <c r="A115" s="1"/>
  <c r="A55"/>
  <c r="A116" s="1"/>
  <c r="A56"/>
  <c r="A117" s="1"/>
  <c r="A57"/>
  <c r="A118" s="1"/>
  <c r="A58"/>
  <c r="A119" s="1"/>
  <c r="A49" i="21"/>
  <c r="A50"/>
  <c r="A51"/>
  <c r="A52"/>
  <c r="A55" i="20"/>
  <c r="A56"/>
  <c r="A57"/>
  <c r="A58"/>
  <c r="A59"/>
  <c r="A60"/>
  <c r="A56" i="19"/>
  <c r="A55" i="18"/>
  <c r="A56"/>
  <c r="A57"/>
  <c r="A58"/>
  <c r="A59"/>
  <c r="A56" i="17"/>
  <c r="A57"/>
  <c r="A58"/>
  <c r="A59"/>
  <c r="A60"/>
  <c r="D60" i="20"/>
  <c r="CF47" i="13"/>
  <c r="CG47"/>
  <c r="CH47"/>
  <c r="CF48"/>
  <c r="CG48"/>
  <c r="CH48"/>
  <c r="CF50"/>
  <c r="CG50"/>
  <c r="CH50"/>
  <c r="CF51"/>
  <c r="CG51"/>
  <c r="CH51"/>
  <c r="CF52"/>
  <c r="CG52"/>
  <c r="CH52"/>
  <c r="CF54"/>
  <c r="CG54"/>
  <c r="CH54"/>
  <c r="CF55"/>
  <c r="CG55"/>
  <c r="CH55"/>
  <c r="CF56"/>
  <c r="CG56"/>
  <c r="CH56"/>
  <c r="CF57"/>
  <c r="CG57"/>
  <c r="CH57"/>
  <c r="CF58"/>
  <c r="CG58"/>
  <c r="CH58"/>
  <c r="CF87"/>
  <c r="CG87"/>
  <c r="CH87"/>
  <c r="CF88"/>
  <c r="CG88"/>
  <c r="CH88"/>
  <c r="CF90"/>
  <c r="CG90"/>
  <c r="CH90"/>
  <c r="CF91"/>
  <c r="CG91"/>
  <c r="CH91"/>
  <c r="CF92"/>
  <c r="CG92"/>
  <c r="CH92"/>
  <c r="CF94"/>
  <c r="CG94"/>
  <c r="CH94"/>
  <c r="CF95"/>
  <c r="CG95"/>
  <c r="CH95"/>
  <c r="CF96"/>
  <c r="CG96"/>
  <c r="CH96"/>
  <c r="CF97"/>
  <c r="CG97"/>
  <c r="CH97"/>
  <c r="CF98"/>
  <c r="CG98"/>
  <c r="CH98"/>
  <c r="CH25"/>
  <c r="CH45" s="1"/>
  <c r="CH65" s="1"/>
  <c r="CH85" s="1"/>
  <c r="CH6"/>
  <c r="CH9"/>
  <c r="CI49" s="1"/>
  <c r="CH13"/>
  <c r="CI53" s="1"/>
  <c r="CK81" l="1"/>
  <c r="B58" i="23"/>
  <c r="D60" i="17"/>
  <c r="E60" i="20"/>
  <c r="E60" i="17"/>
  <c r="B56" i="23"/>
  <c r="B57"/>
  <c r="CH19" i="13"/>
  <c r="CI59" s="1"/>
  <c r="A52" i="23"/>
  <c r="A53"/>
  <c r="A23" i="2"/>
  <c r="CD87" i="13"/>
  <c r="CE87"/>
  <c r="CD88"/>
  <c r="CE88"/>
  <c r="CD90"/>
  <c r="CE90"/>
  <c r="CD91"/>
  <c r="CE91"/>
  <c r="CD92"/>
  <c r="CE92"/>
  <c r="CD94"/>
  <c r="CE94"/>
  <c r="CD95"/>
  <c r="CE95"/>
  <c r="CD96"/>
  <c r="CE96"/>
  <c r="CD97"/>
  <c r="CE97"/>
  <c r="CD98"/>
  <c r="CE98"/>
  <c r="CD47"/>
  <c r="CE47"/>
  <c r="CD48"/>
  <c r="CE48"/>
  <c r="CD50"/>
  <c r="CE50"/>
  <c r="CD51"/>
  <c r="CE51"/>
  <c r="CD52"/>
  <c r="CE52"/>
  <c r="CD54"/>
  <c r="CE54"/>
  <c r="CD55"/>
  <c r="CE55"/>
  <c r="CD56"/>
  <c r="CE56"/>
  <c r="CD57"/>
  <c r="CE57"/>
  <c r="CD58"/>
  <c r="CE58"/>
  <c r="CG25"/>
  <c r="CG45" s="1"/>
  <c r="CG65" s="1"/>
  <c r="CG85" s="1"/>
  <c r="CG105" s="1"/>
  <c r="BJ9"/>
  <c r="BK9"/>
  <c r="BJ13"/>
  <c r="BK13"/>
  <c r="BJ25"/>
  <c r="BK25"/>
  <c r="BJ27"/>
  <c r="BK27"/>
  <c r="BJ28"/>
  <c r="BK28"/>
  <c r="BJ30"/>
  <c r="BK30"/>
  <c r="BJ31"/>
  <c r="BK31"/>
  <c r="CG13"/>
  <c r="CH53" s="1"/>
  <c r="CG9"/>
  <c r="CG6"/>
  <c r="Q66" i="12"/>
  <c r="R66"/>
  <c r="S66"/>
  <c r="T66"/>
  <c r="U66"/>
  <c r="Q67"/>
  <c r="R67"/>
  <c r="S67"/>
  <c r="T67"/>
  <c r="U67"/>
  <c r="Q69"/>
  <c r="R69"/>
  <c r="S69"/>
  <c r="T69"/>
  <c r="U69"/>
  <c r="Q70"/>
  <c r="R70"/>
  <c r="S70"/>
  <c r="T70"/>
  <c r="U70"/>
  <c r="Q71"/>
  <c r="R71"/>
  <c r="S71"/>
  <c r="T71"/>
  <c r="U71"/>
  <c r="Q73"/>
  <c r="R73"/>
  <c r="S73"/>
  <c r="T73"/>
  <c r="U73"/>
  <c r="Q74"/>
  <c r="R74"/>
  <c r="S74"/>
  <c r="T74"/>
  <c r="U74"/>
  <c r="Q75"/>
  <c r="R75"/>
  <c r="S75"/>
  <c r="T75"/>
  <c r="U75"/>
  <c r="Q76"/>
  <c r="R76"/>
  <c r="S76"/>
  <c r="T76"/>
  <c r="U76"/>
  <c r="Q77"/>
  <c r="R77"/>
  <c r="S77"/>
  <c r="T77"/>
  <c r="U77"/>
  <c r="Q79"/>
  <c r="R79"/>
  <c r="S79"/>
  <c r="T79"/>
  <c r="U79"/>
  <c r="BK26" i="13" l="1"/>
  <c r="BJ26"/>
  <c r="CH49"/>
  <c r="CH21"/>
  <c r="CI61" s="1"/>
  <c r="CH46"/>
  <c r="CG19"/>
  <c r="A55" i="19"/>
  <c r="A52" i="18"/>
  <c r="A53"/>
  <c r="A54"/>
  <c r="R26" i="17"/>
  <c r="A55"/>
  <c r="D56" i="6"/>
  <c r="E56"/>
  <c r="D57"/>
  <c r="E57"/>
  <c r="B87" i="15"/>
  <c r="C87"/>
  <c r="D87"/>
  <c r="E87"/>
  <c r="F87"/>
  <c r="G87"/>
  <c r="H87"/>
  <c r="I87"/>
  <c r="J87"/>
  <c r="K87"/>
  <c r="L87"/>
  <c r="M87"/>
  <c r="N87"/>
  <c r="A18" i="2"/>
  <c r="A19" s="1"/>
  <c r="CE25" i="13"/>
  <c r="CE45" s="1"/>
  <c r="CE65" s="1"/>
  <c r="CE85" s="1"/>
  <c r="CE105" s="1"/>
  <c r="CF25"/>
  <c r="CF45" s="1"/>
  <c r="CF65" s="1"/>
  <c r="CF85" s="1"/>
  <c r="CF105" s="1"/>
  <c r="CE6"/>
  <c r="CI86" s="1"/>
  <c r="CF6"/>
  <c r="CE9"/>
  <c r="CI89" s="1"/>
  <c r="CF9"/>
  <c r="CE13"/>
  <c r="CI93" s="1"/>
  <c r="CF13"/>
  <c r="S54" i="12"/>
  <c r="T54" s="1"/>
  <c r="S55"/>
  <c r="T55" s="1"/>
  <c r="S56"/>
  <c r="T56" s="1"/>
  <c r="S57"/>
  <c r="T57" s="1"/>
  <c r="S53"/>
  <c r="S50"/>
  <c r="T50"/>
  <c r="S51"/>
  <c r="T51"/>
  <c r="S49"/>
  <c r="S47"/>
  <c r="T47" s="1"/>
  <c r="T46"/>
  <c r="S46"/>
  <c r="U46" s="1"/>
  <c r="B53" i="21" l="1"/>
  <c r="D57" i="19"/>
  <c r="E57"/>
  <c r="C53" i="21"/>
  <c r="CG49" i="13"/>
  <c r="CG46"/>
  <c r="CC27"/>
  <c r="BZ27"/>
  <c r="CA27"/>
  <c r="CB27"/>
  <c r="D59" i="20"/>
  <c r="D59" i="17"/>
  <c r="D59" i="18"/>
  <c r="D58" i="17"/>
  <c r="D58" i="20"/>
  <c r="D58" i="18"/>
  <c r="D56" i="20"/>
  <c r="D56" i="17"/>
  <c r="D56" i="19"/>
  <c r="D56" i="18"/>
  <c r="B52" i="21"/>
  <c r="D57" i="17"/>
  <c r="D57" i="18"/>
  <c r="D57" i="20"/>
  <c r="U50" i="12"/>
  <c r="E58" i="20"/>
  <c r="E58" i="18"/>
  <c r="B54" i="23"/>
  <c r="E58" i="17"/>
  <c r="E56" i="19"/>
  <c r="E56" i="18"/>
  <c r="E56" i="17"/>
  <c r="E56" i="20"/>
  <c r="C52" i="21"/>
  <c r="U47" i="12"/>
  <c r="U51"/>
  <c r="E59" i="20"/>
  <c r="B55" i="23"/>
  <c r="E59" i="18"/>
  <c r="E59" i="17"/>
  <c r="E57" i="20"/>
  <c r="E57" i="17"/>
  <c r="E57" i="18"/>
  <c r="B52" i="23"/>
  <c r="H56" i="6"/>
  <c r="B53" i="23"/>
  <c r="CF53" i="13"/>
  <c r="CG53"/>
  <c r="CF49"/>
  <c r="CF46"/>
  <c r="CG21"/>
  <c r="CH59"/>
  <c r="H57" i="6"/>
  <c r="CF19" i="13"/>
  <c r="CE19"/>
  <c r="CI99" s="1"/>
  <c r="U57" i="12"/>
  <c r="U56"/>
  <c r="U55"/>
  <c r="U54"/>
  <c r="T53"/>
  <c r="U53"/>
  <c r="T49"/>
  <c r="CD28" i="13" l="1"/>
  <c r="CE28"/>
  <c r="CF28"/>
  <c r="CJ108" s="1"/>
  <c r="CG28"/>
  <c r="CK108" s="1"/>
  <c r="X47" i="12"/>
  <c r="CA35" i="13"/>
  <c r="CC35"/>
  <c r="CB35"/>
  <c r="CA32"/>
  <c r="CB32"/>
  <c r="CC32"/>
  <c r="CC34"/>
  <c r="CB34"/>
  <c r="CA34"/>
  <c r="CA37"/>
  <c r="CB37"/>
  <c r="CC37"/>
  <c r="CB31"/>
  <c r="CA31"/>
  <c r="CC31"/>
  <c r="CA38"/>
  <c r="CB38"/>
  <c r="CC38"/>
  <c r="CB36"/>
  <c r="CA36"/>
  <c r="CC36"/>
  <c r="CA28"/>
  <c r="CB28"/>
  <c r="CC28"/>
  <c r="CG27"/>
  <c r="CK107" s="1"/>
  <c r="CD27"/>
  <c r="CE27"/>
  <c r="CF27"/>
  <c r="CJ107" s="1"/>
  <c r="X46" i="12"/>
  <c r="CF59" i="13"/>
  <c r="CG59"/>
  <c r="CH61"/>
  <c r="CF21"/>
  <c r="CE21"/>
  <c r="CI101" s="1"/>
  <c r="U49" i="12"/>
  <c r="CG61" i="13" l="1"/>
  <c r="CI28"/>
  <c r="CE26"/>
  <c r="CI27"/>
  <c r="CD68"/>
  <c r="CE30"/>
  <c r="CD30"/>
  <c r="CG30"/>
  <c r="CK110" s="1"/>
  <c r="CF30"/>
  <c r="CJ110" s="1"/>
  <c r="X49" i="12"/>
  <c r="CE107" i="13"/>
  <c r="CE67"/>
  <c r="CE108"/>
  <c r="CE68"/>
  <c r="CD107"/>
  <c r="CD67"/>
  <c r="CH27"/>
  <c r="CH107" s="1"/>
  <c r="CG26"/>
  <c r="CK106" s="1"/>
  <c r="CG67"/>
  <c r="CG107"/>
  <c r="CF36"/>
  <c r="CJ116" s="1"/>
  <c r="CE36"/>
  <c r="CD36"/>
  <c r="CD76" s="1"/>
  <c r="CG36"/>
  <c r="CK116" s="1"/>
  <c r="X55" i="12"/>
  <c r="CD37" i="13"/>
  <c r="CD77" s="1"/>
  <c r="CE37"/>
  <c r="CF37"/>
  <c r="CJ117" s="1"/>
  <c r="CG37"/>
  <c r="CK117" s="1"/>
  <c r="X56" i="12"/>
  <c r="CD34" i="13"/>
  <c r="CD74" s="1"/>
  <c r="CG34"/>
  <c r="CK114" s="1"/>
  <c r="CF34"/>
  <c r="CJ114" s="1"/>
  <c r="CE34"/>
  <c r="X53" i="12"/>
  <c r="CG108" i="13"/>
  <c r="CG68"/>
  <c r="CA30"/>
  <c r="CC30"/>
  <c r="CB30"/>
  <c r="CF67"/>
  <c r="CF107"/>
  <c r="CF26"/>
  <c r="CJ106" s="1"/>
  <c r="CE32"/>
  <c r="CF32"/>
  <c r="CJ112" s="1"/>
  <c r="CG32"/>
  <c r="CK112" s="1"/>
  <c r="CD32"/>
  <c r="CD72" s="1"/>
  <c r="X51" i="12"/>
  <c r="CF108" i="13"/>
  <c r="CF68"/>
  <c r="CF31"/>
  <c r="CJ111" s="1"/>
  <c r="CE31"/>
  <c r="CD31"/>
  <c r="CD71" s="1"/>
  <c r="CG31"/>
  <c r="CK111" s="1"/>
  <c r="X50" i="12"/>
  <c r="CE35" i="13"/>
  <c r="CD35"/>
  <c r="CD75" s="1"/>
  <c r="CG35"/>
  <c r="CK115" s="1"/>
  <c r="CF35"/>
  <c r="CJ115" s="1"/>
  <c r="X54" i="12"/>
  <c r="CE38" i="13"/>
  <c r="CF38"/>
  <c r="CJ118" s="1"/>
  <c r="CG38"/>
  <c r="CK118" s="1"/>
  <c r="CD38"/>
  <c r="CD78" s="1"/>
  <c r="X57" i="12"/>
  <c r="CH28" i="13"/>
  <c r="CH108" s="1"/>
  <c r="CF61"/>
  <c r="CI107" l="1"/>
  <c r="CJ67"/>
  <c r="CI108"/>
  <c r="CJ68"/>
  <c r="CD70"/>
  <c r="CI34"/>
  <c r="CI68"/>
  <c r="CI37"/>
  <c r="CI30"/>
  <c r="CI38"/>
  <c r="CI36"/>
  <c r="CI35"/>
  <c r="CI32"/>
  <c r="CI31"/>
  <c r="CI67"/>
  <c r="CI26"/>
  <c r="CH67"/>
  <c r="CE118"/>
  <c r="CE78"/>
  <c r="CF112"/>
  <c r="CF72"/>
  <c r="CG77"/>
  <c r="CG117"/>
  <c r="CG118"/>
  <c r="CG78"/>
  <c r="CF75"/>
  <c r="CF115"/>
  <c r="CH31"/>
  <c r="CH111" s="1"/>
  <c r="CF71"/>
  <c r="CF111"/>
  <c r="CF66"/>
  <c r="CH34"/>
  <c r="CH114" s="1"/>
  <c r="CE77"/>
  <c r="CE117"/>
  <c r="CF70"/>
  <c r="CF110"/>
  <c r="CF29"/>
  <c r="CJ109" s="1"/>
  <c r="CH68"/>
  <c r="CF78"/>
  <c r="CF118"/>
  <c r="CG115"/>
  <c r="CG75"/>
  <c r="CG71"/>
  <c r="CG111"/>
  <c r="CG112"/>
  <c r="CG72"/>
  <c r="CE114"/>
  <c r="CE74"/>
  <c r="CE33"/>
  <c r="CH37"/>
  <c r="CH117" s="1"/>
  <c r="CE116"/>
  <c r="CE76"/>
  <c r="CG66"/>
  <c r="CG110"/>
  <c r="CG70"/>
  <c r="CG29"/>
  <c r="CK109" s="1"/>
  <c r="CH38"/>
  <c r="CH118" s="1"/>
  <c r="CF74"/>
  <c r="CF114"/>
  <c r="CF33"/>
  <c r="CJ113" s="1"/>
  <c r="CH36"/>
  <c r="CF116"/>
  <c r="CF76"/>
  <c r="CH35"/>
  <c r="CH115" s="1"/>
  <c r="CE115"/>
  <c r="CE75"/>
  <c r="CE111"/>
  <c r="CE71"/>
  <c r="CH32"/>
  <c r="CE112"/>
  <c r="CE72"/>
  <c r="CG114"/>
  <c r="CG74"/>
  <c r="CG33"/>
  <c r="CK113" s="1"/>
  <c r="CF117"/>
  <c r="CF77"/>
  <c r="CG76"/>
  <c r="CG116"/>
  <c r="CH26"/>
  <c r="CH30"/>
  <c r="CE110"/>
  <c r="CE70"/>
  <c r="CE29"/>
  <c r="T6" i="12"/>
  <c r="T9"/>
  <c r="T13"/>
  <c r="T25"/>
  <c r="T44" s="1"/>
  <c r="U25"/>
  <c r="T27"/>
  <c r="U27"/>
  <c r="T28"/>
  <c r="U28"/>
  <c r="T30"/>
  <c r="U30"/>
  <c r="T31"/>
  <c r="U31"/>
  <c r="T32"/>
  <c r="U32"/>
  <c r="T34"/>
  <c r="U34"/>
  <c r="T35"/>
  <c r="U35"/>
  <c r="T36"/>
  <c r="U36"/>
  <c r="T37"/>
  <c r="U37"/>
  <c r="T38"/>
  <c r="U38"/>
  <c r="U44"/>
  <c r="T59"/>
  <c r="U59"/>
  <c r="CI70" i="13" l="1"/>
  <c r="CH110"/>
  <c r="CI72"/>
  <c r="CH112"/>
  <c r="CI76"/>
  <c r="CH116"/>
  <c r="CI112"/>
  <c r="CJ72"/>
  <c r="CI116"/>
  <c r="CJ76"/>
  <c r="CI110"/>
  <c r="CJ70"/>
  <c r="CI106"/>
  <c r="CJ66"/>
  <c r="CI111"/>
  <c r="CJ71"/>
  <c r="CI115"/>
  <c r="CJ75"/>
  <c r="CI118"/>
  <c r="CJ78"/>
  <c r="CI117"/>
  <c r="CJ77"/>
  <c r="CI114"/>
  <c r="CJ74"/>
  <c r="CI78"/>
  <c r="CI77"/>
  <c r="CI75"/>
  <c r="CI66"/>
  <c r="CI74"/>
  <c r="CI71"/>
  <c r="CI29"/>
  <c r="CI33"/>
  <c r="X59" i="12"/>
  <c r="U65"/>
  <c r="U72"/>
  <c r="CH29" i="13"/>
  <c r="CH70"/>
  <c r="CG73"/>
  <c r="CG39"/>
  <c r="CK119" s="1"/>
  <c r="CH76"/>
  <c r="CH78"/>
  <c r="CF69"/>
  <c r="CH33"/>
  <c r="CH74"/>
  <c r="U68" i="12"/>
  <c r="CH72" i="13"/>
  <c r="CF73"/>
  <c r="CF39"/>
  <c r="CJ119" s="1"/>
  <c r="CH77"/>
  <c r="CH71"/>
  <c r="CG69"/>
  <c r="CH66"/>
  <c r="CH75"/>
  <c r="CE39"/>
  <c r="T19" i="12"/>
  <c r="T33"/>
  <c r="T52" s="1"/>
  <c r="U26"/>
  <c r="T26"/>
  <c r="U33"/>
  <c r="U29"/>
  <c r="T29"/>
  <c r="D55" i="6"/>
  <c r="E55"/>
  <c r="CD25" i="13"/>
  <c r="CD45" s="1"/>
  <c r="CD65" s="1"/>
  <c r="CD85" s="1"/>
  <c r="CD105" s="1"/>
  <c r="A44" i="21"/>
  <c r="A45"/>
  <c r="A46"/>
  <c r="A47"/>
  <c r="A48"/>
  <c r="D54" i="6"/>
  <c r="B50" i="21" s="1"/>
  <c r="E54" i="6"/>
  <c r="C50" i="21" s="1"/>
  <c r="CB87" i="13"/>
  <c r="CC87"/>
  <c r="CB88"/>
  <c r="CC88"/>
  <c r="CB90"/>
  <c r="CC90"/>
  <c r="CB91"/>
  <c r="CC91"/>
  <c r="CB92"/>
  <c r="CC92"/>
  <c r="CB94"/>
  <c r="CC94"/>
  <c r="CB95"/>
  <c r="CC95"/>
  <c r="CB96"/>
  <c r="CC96"/>
  <c r="CB97"/>
  <c r="CC97"/>
  <c r="CB98"/>
  <c r="CC98"/>
  <c r="CB47"/>
  <c r="CC47"/>
  <c r="CB48"/>
  <c r="CC48"/>
  <c r="CB50"/>
  <c r="CC50"/>
  <c r="CB51"/>
  <c r="CC51"/>
  <c r="CB52"/>
  <c r="CC52"/>
  <c r="CB54"/>
  <c r="CC54"/>
  <c r="CB55"/>
  <c r="CC55"/>
  <c r="CB56"/>
  <c r="CC56"/>
  <c r="CB57"/>
  <c r="CC57"/>
  <c r="CB58"/>
  <c r="CC58"/>
  <c r="CI113" l="1"/>
  <c r="CJ73"/>
  <c r="CI109"/>
  <c r="CJ69"/>
  <c r="CI39"/>
  <c r="CI69"/>
  <c r="CI73"/>
  <c r="U78" i="12"/>
  <c r="E55" i="18"/>
  <c r="E55" i="20"/>
  <c r="C51" i="21"/>
  <c r="CH69" i="13"/>
  <c r="D55" i="20"/>
  <c r="D55" i="18"/>
  <c r="B51" i="21"/>
  <c r="T21" i="12"/>
  <c r="CG41" i="13"/>
  <c r="CK121" s="1"/>
  <c r="CH39"/>
  <c r="CH73"/>
  <c r="CE41"/>
  <c r="CG79"/>
  <c r="CF41"/>
  <c r="CJ121" s="1"/>
  <c r="CF79"/>
  <c r="E54" i="18"/>
  <c r="D54"/>
  <c r="D55" i="19"/>
  <c r="D55" i="17"/>
  <c r="E55" i="19"/>
  <c r="E55" i="17"/>
  <c r="T45" i="12"/>
  <c r="U45"/>
  <c r="H55" i="6"/>
  <c r="T48" i="12"/>
  <c r="U48"/>
  <c r="X48" s="1"/>
  <c r="T39"/>
  <c r="U39"/>
  <c r="U52"/>
  <c r="X52" s="1"/>
  <c r="H54" i="6"/>
  <c r="Q87" i="15"/>
  <c r="CI41" i="13" l="1"/>
  <c r="CI119"/>
  <c r="CJ79"/>
  <c r="CI79"/>
  <c r="X45" i="12"/>
  <c r="CF81" i="13"/>
  <c r="CH41"/>
  <c r="CH79"/>
  <c r="U80" i="12"/>
  <c r="CG81" i="13"/>
  <c r="CD29"/>
  <c r="CH109" s="1"/>
  <c r="CD33"/>
  <c r="CH113" s="1"/>
  <c r="CD26"/>
  <c r="CH106" s="1"/>
  <c r="U58" i="12"/>
  <c r="X58" s="1"/>
  <c r="U41"/>
  <c r="T58"/>
  <c r="T41"/>
  <c r="A46" i="23"/>
  <c r="A47"/>
  <c r="A48"/>
  <c r="A49"/>
  <c r="A50"/>
  <c r="A111" s="1"/>
  <c r="A51"/>
  <c r="A112" s="1"/>
  <c r="A113"/>
  <c r="A114"/>
  <c r="A42" i="21"/>
  <c r="A43"/>
  <c r="A53" i="20"/>
  <c r="A54"/>
  <c r="A53" i="19"/>
  <c r="A54"/>
  <c r="A53" i="17"/>
  <c r="A54"/>
  <c r="BW34" i="13"/>
  <c r="BX34"/>
  <c r="BY34"/>
  <c r="BW35"/>
  <c r="BX35"/>
  <c r="BY35"/>
  <c r="BW36"/>
  <c r="BX36"/>
  <c r="BY36"/>
  <c r="BW37"/>
  <c r="BX37"/>
  <c r="BY37"/>
  <c r="BW38"/>
  <c r="BX38"/>
  <c r="BY38"/>
  <c r="BV35"/>
  <c r="BV36"/>
  <c r="BV37"/>
  <c r="BV38"/>
  <c r="BV34"/>
  <c r="BW30"/>
  <c r="BX30"/>
  <c r="BY30"/>
  <c r="BW31"/>
  <c r="BX31"/>
  <c r="BY31"/>
  <c r="BW32"/>
  <c r="BX32"/>
  <c r="BY32"/>
  <c r="BV31"/>
  <c r="BV32"/>
  <c r="BV30"/>
  <c r="BW27"/>
  <c r="BX27"/>
  <c r="BY27"/>
  <c r="BW28"/>
  <c r="BX28"/>
  <c r="BY28"/>
  <c r="BV28"/>
  <c r="BV27"/>
  <c r="CC6"/>
  <c r="CG86" s="1"/>
  <c r="CD6"/>
  <c r="CH86" s="1"/>
  <c r="CC9"/>
  <c r="CG89" s="1"/>
  <c r="CD9"/>
  <c r="CH89" s="1"/>
  <c r="CC13"/>
  <c r="CG93" s="1"/>
  <c r="CD13"/>
  <c r="CH93" s="1"/>
  <c r="CC25"/>
  <c r="CC45" s="1"/>
  <c r="CI121" l="1"/>
  <c r="CJ81"/>
  <c r="CI81"/>
  <c r="CH81"/>
  <c r="CE66"/>
  <c r="CD49"/>
  <c r="CE49"/>
  <c r="CE73"/>
  <c r="CD53"/>
  <c r="CE53"/>
  <c r="CD46"/>
  <c r="CE46"/>
  <c r="CE69"/>
  <c r="CD39"/>
  <c r="CH119" s="1"/>
  <c r="CC65"/>
  <c r="CC85" s="1"/>
  <c r="CC105" s="1"/>
  <c r="T169" i="12"/>
  <c r="T170"/>
  <c r="T171"/>
  <c r="T172"/>
  <c r="T173"/>
  <c r="T174"/>
  <c r="T175"/>
  <c r="T176"/>
  <c r="T177"/>
  <c r="T178"/>
  <c r="T180"/>
  <c r="T181"/>
  <c r="T167"/>
  <c r="T168"/>
  <c r="T166"/>
  <c r="T179"/>
  <c r="U60"/>
  <c r="X60" s="1"/>
  <c r="T60"/>
  <c r="CD19" i="13"/>
  <c r="CH99" s="1"/>
  <c r="CC19"/>
  <c r="CG99" s="1"/>
  <c r="B51" i="23"/>
  <c r="A43"/>
  <c r="A44"/>
  <c r="A45"/>
  <c r="A110"/>
  <c r="A52" i="17"/>
  <c r="CD59" i="13" l="1"/>
  <c r="CE59"/>
  <c r="CE79"/>
  <c r="CD41"/>
  <c r="CH121" s="1"/>
  <c r="CC21"/>
  <c r="CG101" s="1"/>
  <c r="CD21"/>
  <c r="CH101" s="1"/>
  <c r="D53" i="6"/>
  <c r="B49" i="21" s="1"/>
  <c r="E53" i="6"/>
  <c r="C49" i="21" s="1"/>
  <c r="D52" i="6"/>
  <c r="D52" i="18" s="1"/>
  <c r="E52" i="6"/>
  <c r="E52" i="18" s="1"/>
  <c r="D3" i="6"/>
  <c r="E3"/>
  <c r="BZ47" i="13"/>
  <c r="CA47"/>
  <c r="BZ48"/>
  <c r="CA48"/>
  <c r="BZ50"/>
  <c r="CA50"/>
  <c r="BZ51"/>
  <c r="CA51"/>
  <c r="BZ52"/>
  <c r="CA52"/>
  <c r="BZ54"/>
  <c r="CA54"/>
  <c r="BZ55"/>
  <c r="CA55"/>
  <c r="BZ56"/>
  <c r="CA56"/>
  <c r="BZ57"/>
  <c r="CA57"/>
  <c r="BZ58"/>
  <c r="CA58"/>
  <c r="BZ87"/>
  <c r="CA87"/>
  <c r="BZ88"/>
  <c r="CA88"/>
  <c r="BZ90"/>
  <c r="CA90"/>
  <c r="BZ91"/>
  <c r="CA91"/>
  <c r="BZ92"/>
  <c r="CA92"/>
  <c r="BZ94"/>
  <c r="CA94"/>
  <c r="BZ95"/>
  <c r="CA95"/>
  <c r="BZ96"/>
  <c r="CA96"/>
  <c r="BZ97"/>
  <c r="CA97"/>
  <c r="BZ98"/>
  <c r="CA98"/>
  <c r="CB25"/>
  <c r="CB45" s="1"/>
  <c r="CB13"/>
  <c r="CF93" s="1"/>
  <c r="CB9"/>
  <c r="CF89" s="1"/>
  <c r="CB6"/>
  <c r="CF86" s="1"/>
  <c r="R99" i="12"/>
  <c r="CA6" i="13"/>
  <c r="CE86" s="1"/>
  <c r="CA9"/>
  <c r="CE89" s="1"/>
  <c r="CA13"/>
  <c r="CE93" s="1"/>
  <c r="CA25"/>
  <c r="CA45" s="1"/>
  <c r="CA65" s="1"/>
  <c r="CA85" s="1"/>
  <c r="CA105" s="1"/>
  <c r="CE81" l="1"/>
  <c r="CD61"/>
  <c r="CE61"/>
  <c r="D53" i="18"/>
  <c r="E53"/>
  <c r="CB65" i="13"/>
  <c r="CB85" s="1"/>
  <c r="CB105" s="1"/>
  <c r="CB46"/>
  <c r="CC46"/>
  <c r="B48" i="21"/>
  <c r="CB49" i="13"/>
  <c r="CC49"/>
  <c r="CB53"/>
  <c r="CC53"/>
  <c r="C48" i="21"/>
  <c r="B48" i="23"/>
  <c r="B50"/>
  <c r="E54" i="20"/>
  <c r="E54" i="19"/>
  <c r="E54" i="17"/>
  <c r="E53" i="19"/>
  <c r="E53" i="17"/>
  <c r="B49" i="23"/>
  <c r="E53" i="20"/>
  <c r="D54" i="19"/>
  <c r="D54" i="17"/>
  <c r="D54" i="20"/>
  <c r="D53"/>
  <c r="D53" i="19"/>
  <c r="D53" i="17"/>
  <c r="D52"/>
  <c r="H53" i="6"/>
  <c r="H52"/>
  <c r="E52" i="17"/>
  <c r="CB19" i="13"/>
  <c r="CF99" s="1"/>
  <c r="CA19"/>
  <c r="CE99" s="1"/>
  <c r="CB59" l="1"/>
  <c r="CC59"/>
  <c r="CB21"/>
  <c r="CF101" s="1"/>
  <c r="CA21"/>
  <c r="CE101" s="1"/>
  <c r="CB61" l="1"/>
  <c r="CC61"/>
  <c r="A36" i="23" l="1"/>
  <c r="A37"/>
  <c r="A38"/>
  <c r="A39"/>
  <c r="A40"/>
  <c r="A41"/>
  <c r="A42"/>
  <c r="A103" s="1"/>
  <c r="A104"/>
  <c r="A105"/>
  <c r="A106"/>
  <c r="A107"/>
  <c r="A108"/>
  <c r="A109"/>
  <c r="A51" i="20"/>
  <c r="A52"/>
  <c r="A51" i="19"/>
  <c r="A52"/>
  <c r="A50" i="18"/>
  <c r="A51"/>
  <c r="A50" i="17"/>
  <c r="A51"/>
  <c r="D51" i="6"/>
  <c r="B47" i="21" s="1"/>
  <c r="E51" i="6"/>
  <c r="C47" i="21" s="1"/>
  <c r="BU47" i="13"/>
  <c r="BV47"/>
  <c r="BW47"/>
  <c r="BX47"/>
  <c r="BY47"/>
  <c r="BU48"/>
  <c r="BV48"/>
  <c r="BW48"/>
  <c r="BX48"/>
  <c r="BY48"/>
  <c r="BU50"/>
  <c r="BV50"/>
  <c r="BW50"/>
  <c r="BX50"/>
  <c r="BY50"/>
  <c r="BU51"/>
  <c r="BV51"/>
  <c r="BW51"/>
  <c r="BX51"/>
  <c r="BY51"/>
  <c r="BU52"/>
  <c r="BV52"/>
  <c r="BW52"/>
  <c r="BX52"/>
  <c r="BY52"/>
  <c r="BU54"/>
  <c r="BV54"/>
  <c r="BW54"/>
  <c r="BX54"/>
  <c r="BY54"/>
  <c r="BU55"/>
  <c r="BV55"/>
  <c r="BW55"/>
  <c r="BX55"/>
  <c r="BY55"/>
  <c r="BU56"/>
  <c r="BV56"/>
  <c r="BW56"/>
  <c r="BX56"/>
  <c r="BY56"/>
  <c r="BU57"/>
  <c r="BV57"/>
  <c r="BW57"/>
  <c r="BX57"/>
  <c r="BY57"/>
  <c r="BU58"/>
  <c r="BV58"/>
  <c r="BW58"/>
  <c r="BX58"/>
  <c r="BY58"/>
  <c r="BU87"/>
  <c r="BV87"/>
  <c r="BW87"/>
  <c r="BX87"/>
  <c r="BY87"/>
  <c r="BU88"/>
  <c r="BV88"/>
  <c r="BW88"/>
  <c r="BX88"/>
  <c r="BY88"/>
  <c r="BU90"/>
  <c r="BV90"/>
  <c r="BW90"/>
  <c r="BX90"/>
  <c r="BY90"/>
  <c r="BU91"/>
  <c r="BV91"/>
  <c r="BW91"/>
  <c r="BX91"/>
  <c r="BY91"/>
  <c r="BU92"/>
  <c r="BV92"/>
  <c r="BW92"/>
  <c r="BX92"/>
  <c r="BY92"/>
  <c r="BU94"/>
  <c r="BV94"/>
  <c r="BW94"/>
  <c r="BX94"/>
  <c r="BY94"/>
  <c r="BU95"/>
  <c r="BV95"/>
  <c r="BW95"/>
  <c r="BX95"/>
  <c r="BY95"/>
  <c r="BU96"/>
  <c r="BV96"/>
  <c r="BW96"/>
  <c r="BX96"/>
  <c r="BY96"/>
  <c r="BU97"/>
  <c r="BV97"/>
  <c r="BW97"/>
  <c r="BX97"/>
  <c r="BY97"/>
  <c r="BU98"/>
  <c r="BV98"/>
  <c r="BW98"/>
  <c r="BX98"/>
  <c r="BY98"/>
  <c r="BS34"/>
  <c r="BT34"/>
  <c r="BU34"/>
  <c r="BS35"/>
  <c r="BT35"/>
  <c r="BU35"/>
  <c r="BS36"/>
  <c r="BT36"/>
  <c r="BU36"/>
  <c r="BS37"/>
  <c r="BT37"/>
  <c r="BU37"/>
  <c r="BS38"/>
  <c r="BT38"/>
  <c r="BU38"/>
  <c r="BR35"/>
  <c r="BR36"/>
  <c r="BR37"/>
  <c r="BR38"/>
  <c r="BR34"/>
  <c r="BO34"/>
  <c r="BP34"/>
  <c r="BQ34"/>
  <c r="BO35"/>
  <c r="BP35"/>
  <c r="BQ35"/>
  <c r="BO36"/>
  <c r="BP36"/>
  <c r="BQ36"/>
  <c r="BO37"/>
  <c r="BP37"/>
  <c r="BQ37"/>
  <c r="BO38"/>
  <c r="BP38"/>
  <c r="BQ38"/>
  <c r="BN35"/>
  <c r="BN36"/>
  <c r="BN37"/>
  <c r="BN38"/>
  <c r="BO30"/>
  <c r="BP30"/>
  <c r="BQ30"/>
  <c r="BO31"/>
  <c r="BP31"/>
  <c r="BQ31"/>
  <c r="BO32"/>
  <c r="BP32"/>
  <c r="BQ32"/>
  <c r="BN30"/>
  <c r="BN31"/>
  <c r="BN32"/>
  <c r="BS30"/>
  <c r="BT30"/>
  <c r="BU30"/>
  <c r="BS31"/>
  <c r="BT31"/>
  <c r="BU31"/>
  <c r="BS32"/>
  <c r="BT32"/>
  <c r="BU32"/>
  <c r="BR31"/>
  <c r="BR32"/>
  <c r="BR30"/>
  <c r="BS27"/>
  <c r="BT27"/>
  <c r="BU27"/>
  <c r="BS28"/>
  <c r="BT28"/>
  <c r="BU28"/>
  <c r="BR28"/>
  <c r="BR27"/>
  <c r="BZ25"/>
  <c r="BZ45" s="1"/>
  <c r="BZ65" s="1"/>
  <c r="BZ85" s="1"/>
  <c r="BZ105" s="1"/>
  <c r="BZ13"/>
  <c r="CD93" s="1"/>
  <c r="BZ9"/>
  <c r="CD89" s="1"/>
  <c r="BZ6"/>
  <c r="CD86" s="1"/>
  <c r="D46" i="6"/>
  <c r="E46"/>
  <c r="B42" i="23" s="1"/>
  <c r="D47" i="6"/>
  <c r="E47"/>
  <c r="B43" i="23" s="1"/>
  <c r="D48" i="6"/>
  <c r="B44" i="21" s="1"/>
  <c r="E48" i="6"/>
  <c r="C44" i="21" s="1"/>
  <c r="D49" i="6"/>
  <c r="B45" i="21" s="1"/>
  <c r="E49" i="6"/>
  <c r="C45" i="21" s="1"/>
  <c r="D50" i="6"/>
  <c r="B46" i="21" s="1"/>
  <c r="E50" i="6"/>
  <c r="C46" i="21" s="1"/>
  <c r="D41" i="6"/>
  <c r="E41"/>
  <c r="B37" i="23" s="1"/>
  <c r="D42" i="6"/>
  <c r="E42"/>
  <c r="B38" i="23" s="1"/>
  <c r="D43" i="6"/>
  <c r="E43"/>
  <c r="B39" i="23" s="1"/>
  <c r="D44" i="6"/>
  <c r="E44"/>
  <c r="B40" i="23" s="1"/>
  <c r="D45" i="6"/>
  <c r="E45"/>
  <c r="B41" i="23" s="1"/>
  <c r="A39" i="21"/>
  <c r="A40"/>
  <c r="A41"/>
  <c r="A49" i="20"/>
  <c r="A50"/>
  <c r="A50" i="19"/>
  <c r="BT87" i="13"/>
  <c r="BT88"/>
  <c r="BT90"/>
  <c r="BT91"/>
  <c r="BT92"/>
  <c r="BT94"/>
  <c r="BT95"/>
  <c r="BT96"/>
  <c r="BT97"/>
  <c r="BT98"/>
  <c r="BT47"/>
  <c r="BT48"/>
  <c r="BT50"/>
  <c r="BT51"/>
  <c r="BT52"/>
  <c r="BT54"/>
  <c r="BT55"/>
  <c r="BT56"/>
  <c r="BT57"/>
  <c r="BT58"/>
  <c r="BX25"/>
  <c r="BX45" s="1"/>
  <c r="BX65" s="1"/>
  <c r="BX85" s="1"/>
  <c r="BX105" s="1"/>
  <c r="BX13"/>
  <c r="CB93" s="1"/>
  <c r="BX9"/>
  <c r="CB89" s="1"/>
  <c r="BX6"/>
  <c r="CB86" s="1"/>
  <c r="Q99" i="12"/>
  <c r="Q59"/>
  <c r="R59"/>
  <c r="S59"/>
  <c r="S25"/>
  <c r="S44" s="1"/>
  <c r="R25"/>
  <c r="R44" s="1"/>
  <c r="S6"/>
  <c r="BS47" i="13"/>
  <c r="BS48"/>
  <c r="BS50"/>
  <c r="BS51"/>
  <c r="BS52"/>
  <c r="BS54"/>
  <c r="BS55"/>
  <c r="BS56"/>
  <c r="BS57"/>
  <c r="BS58"/>
  <c r="T68" i="12" l="1"/>
  <c r="T72"/>
  <c r="T65"/>
  <c r="BU112" i="13"/>
  <c r="BY112"/>
  <c r="BS110"/>
  <c r="BW110"/>
  <c r="BR115"/>
  <c r="BV115"/>
  <c r="BU117"/>
  <c r="BY117"/>
  <c r="BS115"/>
  <c r="BW115"/>
  <c r="BW108"/>
  <c r="BT112"/>
  <c r="BX112"/>
  <c r="BS111"/>
  <c r="BW111"/>
  <c r="BR118"/>
  <c r="BV118"/>
  <c r="BS116"/>
  <c r="BW116"/>
  <c r="BV108"/>
  <c r="BY107"/>
  <c r="BR112"/>
  <c r="BV112"/>
  <c r="BS112"/>
  <c r="BW112"/>
  <c r="BU110"/>
  <c r="BY110"/>
  <c r="BR117"/>
  <c r="BV117"/>
  <c r="BT118"/>
  <c r="BX118"/>
  <c r="BS117"/>
  <c r="BW117"/>
  <c r="BU115"/>
  <c r="BY115"/>
  <c r="BT114"/>
  <c r="BX114"/>
  <c r="BX108"/>
  <c r="BW107"/>
  <c r="BT111"/>
  <c r="BX111"/>
  <c r="BV114"/>
  <c r="BT116"/>
  <c r="BX116"/>
  <c r="BV107"/>
  <c r="BR110"/>
  <c r="BV110"/>
  <c r="BU118"/>
  <c r="BY118"/>
  <c r="BT117"/>
  <c r="BX117"/>
  <c r="BU114"/>
  <c r="BY114"/>
  <c r="BY108"/>
  <c r="BX107"/>
  <c r="BR111"/>
  <c r="BV111"/>
  <c r="BU111"/>
  <c r="BY111"/>
  <c r="BT110"/>
  <c r="BX110"/>
  <c r="BR116"/>
  <c r="BV116"/>
  <c r="BS118"/>
  <c r="BW118"/>
  <c r="BU116"/>
  <c r="BY116"/>
  <c r="BT115"/>
  <c r="BX115"/>
  <c r="BS114"/>
  <c r="BW114"/>
  <c r="B42" i="21"/>
  <c r="B47" i="23"/>
  <c r="C43" i="21"/>
  <c r="B46" i="23"/>
  <c r="C42" i="21"/>
  <c r="B45" i="23"/>
  <c r="B44"/>
  <c r="B43" i="21"/>
  <c r="CA49" i="13"/>
  <c r="CA53"/>
  <c r="BU68"/>
  <c r="BU76"/>
  <c r="CA46"/>
  <c r="E52" i="20"/>
  <c r="D50" i="18"/>
  <c r="D52" i="20"/>
  <c r="BU72" i="13"/>
  <c r="E50" i="18"/>
  <c r="E51"/>
  <c r="E51" i="20"/>
  <c r="H45" i="6"/>
  <c r="D51" i="17"/>
  <c r="D51" i="18"/>
  <c r="D51" i="19"/>
  <c r="D51" i="20"/>
  <c r="BZ19" i="13"/>
  <c r="CD99" s="1"/>
  <c r="BU67"/>
  <c r="BU75"/>
  <c r="BU77"/>
  <c r="BU78"/>
  <c r="BU74"/>
  <c r="BU71"/>
  <c r="BU70"/>
  <c r="D50" i="19"/>
  <c r="H50" i="6"/>
  <c r="D50" i="17"/>
  <c r="D52" i="19"/>
  <c r="E51" i="17"/>
  <c r="E50"/>
  <c r="E52" i="19"/>
  <c r="E51"/>
  <c r="H43" i="6"/>
  <c r="H51"/>
  <c r="H48"/>
  <c r="H41"/>
  <c r="H44"/>
  <c r="H42"/>
  <c r="H46"/>
  <c r="H49"/>
  <c r="BT77" i="13"/>
  <c r="H47" i="6"/>
  <c r="D50" i="20"/>
  <c r="E50"/>
  <c r="E50" i="19"/>
  <c r="BX19" i="13"/>
  <c r="CB99" s="1"/>
  <c r="S37" i="12"/>
  <c r="S35"/>
  <c r="S36"/>
  <c r="S38"/>
  <c r="S34"/>
  <c r="S31"/>
  <c r="S32"/>
  <c r="S30"/>
  <c r="S28"/>
  <c r="S27"/>
  <c r="S19"/>
  <c r="BT25" i="13"/>
  <c r="BT45" s="1"/>
  <c r="BT65" s="1"/>
  <c r="BT85" s="1"/>
  <c r="BT105" s="1"/>
  <c r="BU25"/>
  <c r="BU45" s="1"/>
  <c r="BU65" s="1"/>
  <c r="BU85" s="1"/>
  <c r="BU105" s="1"/>
  <c r="BV25"/>
  <c r="BV45" s="1"/>
  <c r="BV65" s="1"/>
  <c r="BV85" s="1"/>
  <c r="BV105" s="1"/>
  <c r="BW25"/>
  <c r="BW45" s="1"/>
  <c r="BW65" s="1"/>
  <c r="BW85" s="1"/>
  <c r="BW105" s="1"/>
  <c r="BY25"/>
  <c r="BY45" s="1"/>
  <c r="BY65" s="1"/>
  <c r="BY85" s="1"/>
  <c r="BY105" s="1"/>
  <c r="BW13"/>
  <c r="CA93" s="1"/>
  <c r="BW9"/>
  <c r="CA89" s="1"/>
  <c r="BW6"/>
  <c r="A49" i="17"/>
  <c r="BV13" i="13"/>
  <c r="BZ93" s="1"/>
  <c r="BV9"/>
  <c r="BZ89" s="1"/>
  <c r="BV6"/>
  <c r="BZ86" s="1"/>
  <c r="BR47"/>
  <c r="BR48"/>
  <c r="BR50"/>
  <c r="BR51"/>
  <c r="BR52"/>
  <c r="BR54"/>
  <c r="BR55"/>
  <c r="BR56"/>
  <c r="BR57"/>
  <c r="BR58"/>
  <c r="BR87"/>
  <c r="BS87"/>
  <c r="BR88"/>
  <c r="BS88"/>
  <c r="BR90"/>
  <c r="BS90"/>
  <c r="BR91"/>
  <c r="BS91"/>
  <c r="BR92"/>
  <c r="BS92"/>
  <c r="BR94"/>
  <c r="BS94"/>
  <c r="BR95"/>
  <c r="BS95"/>
  <c r="BR96"/>
  <c r="BS96"/>
  <c r="BR97"/>
  <c r="BS97"/>
  <c r="BR98"/>
  <c r="BS98"/>
  <c r="BT70"/>
  <c r="BT71"/>
  <c r="BT72"/>
  <c r="BU13"/>
  <c r="BU9"/>
  <c r="BU6"/>
  <c r="A46" i="20"/>
  <c r="A47"/>
  <c r="A48"/>
  <c r="A37" i="21"/>
  <c r="A38"/>
  <c r="A46" i="19"/>
  <c r="A47"/>
  <c r="A48"/>
  <c r="A49"/>
  <c r="A47" i="18"/>
  <c r="A48"/>
  <c r="A49"/>
  <c r="A46" i="17"/>
  <c r="A47"/>
  <c r="A48"/>
  <c r="E46" i="19"/>
  <c r="C40" i="21"/>
  <c r="D36" i="6"/>
  <c r="E36"/>
  <c r="B32" i="23" s="1"/>
  <c r="I36" i="6"/>
  <c r="D37"/>
  <c r="J37" s="1"/>
  <c r="E37"/>
  <c r="B33" i="23" s="1"/>
  <c r="I37" i="6"/>
  <c r="D38"/>
  <c r="J38" s="1"/>
  <c r="E38"/>
  <c r="K38" s="1"/>
  <c r="M38" s="1"/>
  <c r="I38"/>
  <c r="D39"/>
  <c r="J39" s="1"/>
  <c r="E39"/>
  <c r="B35" i="23" s="1"/>
  <c r="I39" i="6"/>
  <c r="D40"/>
  <c r="E40"/>
  <c r="B36" i="23" s="1"/>
  <c r="B24" i="2"/>
  <c r="BN87" i="13"/>
  <c r="BO87"/>
  <c r="BP87"/>
  <c r="BQ87"/>
  <c r="BN88"/>
  <c r="BO88"/>
  <c r="BP88"/>
  <c r="BQ88"/>
  <c r="BN90"/>
  <c r="BO90"/>
  <c r="BP90"/>
  <c r="BQ90"/>
  <c r="BN91"/>
  <c r="BO91"/>
  <c r="BP91"/>
  <c r="BQ91"/>
  <c r="BN92"/>
  <c r="BO92"/>
  <c r="BP92"/>
  <c r="BQ92"/>
  <c r="BN94"/>
  <c r="BO94"/>
  <c r="BP94"/>
  <c r="BQ94"/>
  <c r="BN95"/>
  <c r="BO95"/>
  <c r="BP95"/>
  <c r="BQ95"/>
  <c r="BN96"/>
  <c r="BO96"/>
  <c r="BP96"/>
  <c r="BQ96"/>
  <c r="BN97"/>
  <c r="BO97"/>
  <c r="BP97"/>
  <c r="BQ97"/>
  <c r="BN98"/>
  <c r="BO98"/>
  <c r="BP98"/>
  <c r="BQ98"/>
  <c r="BN47"/>
  <c r="BO47"/>
  <c r="BP47"/>
  <c r="BQ47"/>
  <c r="BN48"/>
  <c r="BO48"/>
  <c r="BP48"/>
  <c r="BQ48"/>
  <c r="BN50"/>
  <c r="BO50"/>
  <c r="BP50"/>
  <c r="BQ50"/>
  <c r="BN51"/>
  <c r="BO51"/>
  <c r="BP51"/>
  <c r="BQ51"/>
  <c r="BN52"/>
  <c r="BO52"/>
  <c r="BP52"/>
  <c r="BQ52"/>
  <c r="BN54"/>
  <c r="BO54"/>
  <c r="BP54"/>
  <c r="BQ54"/>
  <c r="BN55"/>
  <c r="BO55"/>
  <c r="BP55"/>
  <c r="BQ55"/>
  <c r="BN56"/>
  <c r="BO56"/>
  <c r="BP56"/>
  <c r="BQ56"/>
  <c r="BN57"/>
  <c r="BO57"/>
  <c r="BP57"/>
  <c r="BQ57"/>
  <c r="BN58"/>
  <c r="BO58"/>
  <c r="BP58"/>
  <c r="BQ58"/>
  <c r="BN34"/>
  <c r="BR114" s="1"/>
  <c r="BO27"/>
  <c r="BS107" s="1"/>
  <c r="BP27"/>
  <c r="BQ27"/>
  <c r="BN27"/>
  <c r="BR107" s="1"/>
  <c r="BT6"/>
  <c r="BX86" s="1"/>
  <c r="BT9"/>
  <c r="BX89" s="1"/>
  <c r="BT13"/>
  <c r="BX93" s="1"/>
  <c r="L99" i="12"/>
  <c r="M99"/>
  <c r="N99"/>
  <c r="O99"/>
  <c r="P99"/>
  <c r="P66"/>
  <c r="P67"/>
  <c r="P69"/>
  <c r="P70"/>
  <c r="P71"/>
  <c r="P73"/>
  <c r="P74"/>
  <c r="P75"/>
  <c r="P76"/>
  <c r="P77"/>
  <c r="P79"/>
  <c r="P27"/>
  <c r="Q27"/>
  <c r="R27"/>
  <c r="P28"/>
  <c r="Q28"/>
  <c r="R28"/>
  <c r="P30"/>
  <c r="Q30"/>
  <c r="R30"/>
  <c r="P31"/>
  <c r="Q31"/>
  <c r="R31"/>
  <c r="P32"/>
  <c r="Q32"/>
  <c r="R32"/>
  <c r="P34"/>
  <c r="Q34"/>
  <c r="R34"/>
  <c r="P35"/>
  <c r="Q35"/>
  <c r="R35"/>
  <c r="P36"/>
  <c r="Q36"/>
  <c r="R36"/>
  <c r="P37"/>
  <c r="Q37"/>
  <c r="R37"/>
  <c r="P38"/>
  <c r="Q38"/>
  <c r="R38"/>
  <c r="S72"/>
  <c r="R6"/>
  <c r="T78" l="1"/>
  <c r="S65"/>
  <c r="S68"/>
  <c r="Q89"/>
  <c r="BT107" i="13"/>
  <c r="BU107"/>
  <c r="R97" i="12"/>
  <c r="R93"/>
  <c r="R87"/>
  <c r="R94"/>
  <c r="R89"/>
  <c r="R95"/>
  <c r="R90"/>
  <c r="R96"/>
  <c r="R91"/>
  <c r="R86"/>
  <c r="BZ21" i="13"/>
  <c r="CD101" s="1"/>
  <c r="CA59"/>
  <c r="BX46"/>
  <c r="CA86"/>
  <c r="Q97" i="12"/>
  <c r="S33"/>
  <c r="B35" i="21"/>
  <c r="BU53" i="13"/>
  <c r="BV53"/>
  <c r="BW53"/>
  <c r="BX53"/>
  <c r="BU49"/>
  <c r="BV49"/>
  <c r="BX49"/>
  <c r="BW49"/>
  <c r="BU46"/>
  <c r="BV46"/>
  <c r="BW46"/>
  <c r="Q26" i="12"/>
  <c r="Q87"/>
  <c r="Q95"/>
  <c r="Q94"/>
  <c r="Q96"/>
  <c r="R19"/>
  <c r="S21"/>
  <c r="Q86"/>
  <c r="BT68" i="13"/>
  <c r="BT74"/>
  <c r="BQ75"/>
  <c r="BT78"/>
  <c r="E49" i="20"/>
  <c r="C41" i="21"/>
  <c r="C39"/>
  <c r="D49" i="19"/>
  <c r="B41" i="21"/>
  <c r="D49" i="20"/>
  <c r="D48"/>
  <c r="B40" i="21"/>
  <c r="D46" i="19"/>
  <c r="B39" i="21"/>
  <c r="B36"/>
  <c r="D49" i="17"/>
  <c r="BW19" i="13"/>
  <c r="CA99" s="1"/>
  <c r="BX21"/>
  <c r="CB101" s="1"/>
  <c r="BO76"/>
  <c r="Q93" i="12"/>
  <c r="Q91"/>
  <c r="Q90"/>
  <c r="S29"/>
  <c r="S26"/>
  <c r="BP75" i="13"/>
  <c r="E49" i="17"/>
  <c r="BS78" i="13"/>
  <c r="BQ76"/>
  <c r="BT29"/>
  <c r="BT19"/>
  <c r="BX99" s="1"/>
  <c r="BT26"/>
  <c r="BU29"/>
  <c r="BT33"/>
  <c r="BQ78"/>
  <c r="BS71"/>
  <c r="BR71"/>
  <c r="BS77"/>
  <c r="BR72"/>
  <c r="BS72"/>
  <c r="BS68"/>
  <c r="Q33" i="12"/>
  <c r="R33"/>
  <c r="P33"/>
  <c r="P29"/>
  <c r="Q29"/>
  <c r="R29"/>
  <c r="P26"/>
  <c r="R26"/>
  <c r="E48" i="20"/>
  <c r="K36" i="6"/>
  <c r="M36" s="1"/>
  <c r="C32" i="23" s="1"/>
  <c r="K39" i="6"/>
  <c r="H39"/>
  <c r="K37"/>
  <c r="M37" s="1"/>
  <c r="Q37" s="1"/>
  <c r="H36"/>
  <c r="B34" i="23"/>
  <c r="D46" i="20"/>
  <c r="J36" i="6"/>
  <c r="D47" i="18"/>
  <c r="D47" i="19"/>
  <c r="D47" i="20"/>
  <c r="D47" i="17"/>
  <c r="E48" i="19"/>
  <c r="E47" i="18"/>
  <c r="E47" i="20"/>
  <c r="E49" i="19"/>
  <c r="E47"/>
  <c r="E46" i="20"/>
  <c r="BV19" i="13"/>
  <c r="BZ99" s="1"/>
  <c r="BQ67"/>
  <c r="BR77"/>
  <c r="BR78"/>
  <c r="BR75"/>
  <c r="BP77"/>
  <c r="BS29"/>
  <c r="B37" i="21"/>
  <c r="D49" i="18"/>
  <c r="B38" i="21"/>
  <c r="D48" i="18"/>
  <c r="D48" i="19"/>
  <c r="D48" i="17"/>
  <c r="D46"/>
  <c r="Q38" i="6"/>
  <c r="C34" i="23"/>
  <c r="H37" i="6"/>
  <c r="H40"/>
  <c r="E48" i="17"/>
  <c r="E47"/>
  <c r="E46"/>
  <c r="E49" i="18"/>
  <c r="E48"/>
  <c r="C35" i="21"/>
  <c r="C38"/>
  <c r="C37"/>
  <c r="H38" i="6"/>
  <c r="C36" i="21"/>
  <c r="BU19" i="13"/>
  <c r="BO78"/>
  <c r="BO77"/>
  <c r="BO75"/>
  <c r="BO74"/>
  <c r="BO72"/>
  <c r="BO71"/>
  <c r="BO70"/>
  <c r="BO67"/>
  <c r="BP78"/>
  <c r="BP74"/>
  <c r="BP72"/>
  <c r="BP70"/>
  <c r="BP67"/>
  <c r="BQ77"/>
  <c r="BQ74"/>
  <c r="BQ72"/>
  <c r="BQ70"/>
  <c r="BT21"/>
  <c r="V35"/>
  <c r="V36"/>
  <c r="V37"/>
  <c r="V38"/>
  <c r="V34"/>
  <c r="V32"/>
  <c r="V31"/>
  <c r="V30"/>
  <c r="V28"/>
  <c r="V27"/>
  <c r="S27"/>
  <c r="T27"/>
  <c r="U27"/>
  <c r="S28"/>
  <c r="T28"/>
  <c r="U28"/>
  <c r="S30"/>
  <c r="T30"/>
  <c r="U30"/>
  <c r="S31"/>
  <c r="T31"/>
  <c r="U31"/>
  <c r="S32"/>
  <c r="T32"/>
  <c r="U32"/>
  <c r="S34"/>
  <c r="T34"/>
  <c r="U34"/>
  <c r="S35"/>
  <c r="T35"/>
  <c r="U35"/>
  <c r="S36"/>
  <c r="T36"/>
  <c r="U36"/>
  <c r="S37"/>
  <c r="T37"/>
  <c r="U37"/>
  <c r="S38"/>
  <c r="T38"/>
  <c r="U38"/>
  <c r="R35"/>
  <c r="R36"/>
  <c r="R37"/>
  <c r="R38"/>
  <c r="R32"/>
  <c r="O32"/>
  <c r="P32"/>
  <c r="Q32"/>
  <c r="N32"/>
  <c r="K32"/>
  <c r="L32"/>
  <c r="M32"/>
  <c r="J32"/>
  <c r="G32"/>
  <c r="H32"/>
  <c r="I32"/>
  <c r="F32"/>
  <c r="R34"/>
  <c r="R31"/>
  <c r="R30"/>
  <c r="R28"/>
  <c r="R27"/>
  <c r="O27"/>
  <c r="P27"/>
  <c r="Q27"/>
  <c r="O28"/>
  <c r="P28"/>
  <c r="Q28"/>
  <c r="O30"/>
  <c r="P30"/>
  <c r="Q30"/>
  <c r="O31"/>
  <c r="P31"/>
  <c r="Q31"/>
  <c r="O34"/>
  <c r="P34"/>
  <c r="Q34"/>
  <c r="O35"/>
  <c r="P35"/>
  <c r="Q35"/>
  <c r="O36"/>
  <c r="P36"/>
  <c r="Q36"/>
  <c r="O37"/>
  <c r="P37"/>
  <c r="Q37"/>
  <c r="O38"/>
  <c r="P38"/>
  <c r="Q38"/>
  <c r="N35"/>
  <c r="N36"/>
  <c r="N37"/>
  <c r="N38"/>
  <c r="N34"/>
  <c r="N31"/>
  <c r="N30"/>
  <c r="N28"/>
  <c r="N27"/>
  <c r="A80" i="12"/>
  <c r="A101" i="13"/>
  <c r="A81"/>
  <c r="A121" s="1"/>
  <c r="K27"/>
  <c r="L27"/>
  <c r="M27"/>
  <c r="K28"/>
  <c r="L28"/>
  <c r="M28"/>
  <c r="K30"/>
  <c r="L30"/>
  <c r="M30"/>
  <c r="K31"/>
  <c r="L31"/>
  <c r="M31"/>
  <c r="K34"/>
  <c r="L34"/>
  <c r="M34"/>
  <c r="K35"/>
  <c r="L35"/>
  <c r="M35"/>
  <c r="K36"/>
  <c r="L36"/>
  <c r="M36"/>
  <c r="K37"/>
  <c r="L37"/>
  <c r="M37"/>
  <c r="K38"/>
  <c r="L38"/>
  <c r="M38"/>
  <c r="J35"/>
  <c r="J36"/>
  <c r="J37"/>
  <c r="J38"/>
  <c r="J34"/>
  <c r="J31"/>
  <c r="J30"/>
  <c r="J28"/>
  <c r="J27"/>
  <c r="G27"/>
  <c r="H27"/>
  <c r="I27"/>
  <c r="G28"/>
  <c r="H28"/>
  <c r="I28"/>
  <c r="G30"/>
  <c r="H30"/>
  <c r="I30"/>
  <c r="G31"/>
  <c r="H31"/>
  <c r="I31"/>
  <c r="G34"/>
  <c r="H34"/>
  <c r="I34"/>
  <c r="G35"/>
  <c r="H35"/>
  <c r="I35"/>
  <c r="G36"/>
  <c r="H36"/>
  <c r="I36"/>
  <c r="G37"/>
  <c r="H37"/>
  <c r="I37"/>
  <c r="G38"/>
  <c r="H38"/>
  <c r="I38"/>
  <c r="F35"/>
  <c r="F36"/>
  <c r="F37"/>
  <c r="F38"/>
  <c r="F34"/>
  <c r="F31"/>
  <c r="F30"/>
  <c r="F28"/>
  <c r="F27"/>
  <c r="C27"/>
  <c r="D27"/>
  <c r="E27"/>
  <c r="C28"/>
  <c r="D28"/>
  <c r="E28"/>
  <c r="C30"/>
  <c r="D30"/>
  <c r="E30"/>
  <c r="C31"/>
  <c r="D31"/>
  <c r="E31"/>
  <c r="C32"/>
  <c r="D32"/>
  <c r="E32"/>
  <c r="C34"/>
  <c r="D34"/>
  <c r="E34"/>
  <c r="C35"/>
  <c r="D35"/>
  <c r="E35"/>
  <c r="C36"/>
  <c r="D36"/>
  <c r="E36"/>
  <c r="C37"/>
  <c r="D37"/>
  <c r="E37"/>
  <c r="C38"/>
  <c r="D38"/>
  <c r="E38"/>
  <c r="B37"/>
  <c r="B38"/>
  <c r="B36"/>
  <c r="B35"/>
  <c r="B34"/>
  <c r="B32"/>
  <c r="B31"/>
  <c r="B30"/>
  <c r="B28"/>
  <c r="B27"/>
  <c r="A39"/>
  <c r="A23"/>
  <c r="A63" s="1"/>
  <c r="A103" s="1"/>
  <c r="A3"/>
  <c r="A43" s="1"/>
  <c r="A83" s="1"/>
  <c r="S78" i="12" l="1"/>
  <c r="T80"/>
  <c r="Q85"/>
  <c r="R88"/>
  <c r="R92"/>
  <c r="S52"/>
  <c r="R85"/>
  <c r="S45"/>
  <c r="S48"/>
  <c r="CA61" i="13"/>
  <c r="R21" i="12"/>
  <c r="S80" s="1"/>
  <c r="Q36" i="6"/>
  <c r="BW59" i="13"/>
  <c r="BV59"/>
  <c r="BU59"/>
  <c r="BX101"/>
  <c r="BX59"/>
  <c r="Q92" i="12"/>
  <c r="BU69" i="13"/>
  <c r="S39" i="12"/>
  <c r="BT67" i="13"/>
  <c r="BS76"/>
  <c r="BT76"/>
  <c r="BT69"/>
  <c r="BS74"/>
  <c r="BT75"/>
  <c r="BR76"/>
  <c r="BQ71"/>
  <c r="BP71"/>
  <c r="BS26"/>
  <c r="C33" i="23"/>
  <c r="BW21" i="13"/>
  <c r="BS67"/>
  <c r="BS33"/>
  <c r="BU33"/>
  <c r="BR74"/>
  <c r="BR67"/>
  <c r="BP76"/>
  <c r="BS75"/>
  <c r="R52" i="12"/>
  <c r="Q88"/>
  <c r="BS70" i="13"/>
  <c r="BR70"/>
  <c r="BU26"/>
  <c r="R45" i="12"/>
  <c r="R48"/>
  <c r="R39"/>
  <c r="N38" i="6"/>
  <c r="BT39" i="13"/>
  <c r="Q29"/>
  <c r="Q39" i="12"/>
  <c r="P39"/>
  <c r="N37" i="6"/>
  <c r="BV21" i="13"/>
  <c r="BZ101" s="1"/>
  <c r="C26"/>
  <c r="R26"/>
  <c r="BU21"/>
  <c r="G29"/>
  <c r="R33"/>
  <c r="J29"/>
  <c r="N33"/>
  <c r="H29"/>
  <c r="S26"/>
  <c r="D29"/>
  <c r="J33"/>
  <c r="P26"/>
  <c r="T26"/>
  <c r="K33"/>
  <c r="M29"/>
  <c r="K26"/>
  <c r="V33"/>
  <c r="C33"/>
  <c r="O26"/>
  <c r="U33"/>
  <c r="E29"/>
  <c r="F33"/>
  <c r="G33"/>
  <c r="G26"/>
  <c r="C29"/>
  <c r="E26"/>
  <c r="F26"/>
  <c r="I33"/>
  <c r="I26"/>
  <c r="J26"/>
  <c r="L29"/>
  <c r="Q33"/>
  <c r="T33"/>
  <c r="U29"/>
  <c r="V29"/>
  <c r="D33"/>
  <c r="I29"/>
  <c r="L33"/>
  <c r="L26"/>
  <c r="O33"/>
  <c r="S33"/>
  <c r="S29"/>
  <c r="U26"/>
  <c r="V26"/>
  <c r="E33"/>
  <c r="D26"/>
  <c r="H33"/>
  <c r="H26"/>
  <c r="M33"/>
  <c r="M26"/>
  <c r="P33"/>
  <c r="Q26"/>
  <c r="T29"/>
  <c r="O29"/>
  <c r="P29"/>
  <c r="K29"/>
  <c r="F29"/>
  <c r="R29"/>
  <c r="N29"/>
  <c r="N26"/>
  <c r="S41" i="12" l="1"/>
  <c r="S179" s="1"/>
  <c r="R98"/>
  <c r="BT41" i="13"/>
  <c r="BX61"/>
  <c r="CA101"/>
  <c r="BW61"/>
  <c r="BV61"/>
  <c r="BU61"/>
  <c r="BU73"/>
  <c r="BU66"/>
  <c r="S58" i="12"/>
  <c r="BT73" i="13"/>
  <c r="BS39"/>
  <c r="BT66"/>
  <c r="BU39"/>
  <c r="R58" i="12"/>
  <c r="Q98"/>
  <c r="R41"/>
  <c r="R179" s="1"/>
  <c r="Q41"/>
  <c r="Q168" s="1"/>
  <c r="P41"/>
  <c r="V39" i="13"/>
  <c r="V41" s="1"/>
  <c r="Q39"/>
  <c r="Q41" s="1"/>
  <c r="R39"/>
  <c r="R41" s="1"/>
  <c r="O39"/>
  <c r="O41" s="1"/>
  <c r="P39"/>
  <c r="P41" s="1"/>
  <c r="U39"/>
  <c r="U41" s="1"/>
  <c r="U121" s="1"/>
  <c r="S39"/>
  <c r="S41" s="1"/>
  <c r="T39"/>
  <c r="T41" s="1"/>
  <c r="C36" i="12"/>
  <c r="D36"/>
  <c r="E36"/>
  <c r="F36"/>
  <c r="G36"/>
  <c r="H36"/>
  <c r="I36"/>
  <c r="J36"/>
  <c r="K36"/>
  <c r="L36"/>
  <c r="M36"/>
  <c r="N36"/>
  <c r="O36"/>
  <c r="C37"/>
  <c r="D37"/>
  <c r="E37"/>
  <c r="F37"/>
  <c r="G37"/>
  <c r="H37"/>
  <c r="I37"/>
  <c r="J37"/>
  <c r="K37"/>
  <c r="L37"/>
  <c r="M37"/>
  <c r="N37"/>
  <c r="O37"/>
  <c r="C38"/>
  <c r="D38"/>
  <c r="E38"/>
  <c r="F38"/>
  <c r="G38"/>
  <c r="H38"/>
  <c r="I38"/>
  <c r="J38"/>
  <c r="K38"/>
  <c r="L38"/>
  <c r="M38"/>
  <c r="N38"/>
  <c r="O38"/>
  <c r="B37"/>
  <c r="B38"/>
  <c r="B36"/>
  <c r="O35"/>
  <c r="N35"/>
  <c r="M35"/>
  <c r="L35"/>
  <c r="K35"/>
  <c r="J35"/>
  <c r="I35"/>
  <c r="H35"/>
  <c r="G35"/>
  <c r="F35"/>
  <c r="E35"/>
  <c r="D35"/>
  <c r="C35"/>
  <c r="B35"/>
  <c r="O34"/>
  <c r="N34"/>
  <c r="M34"/>
  <c r="L34"/>
  <c r="K34"/>
  <c r="J34"/>
  <c r="I34"/>
  <c r="H34"/>
  <c r="G34"/>
  <c r="F34"/>
  <c r="E34"/>
  <c r="D34"/>
  <c r="C34"/>
  <c r="B34"/>
  <c r="C32"/>
  <c r="D32"/>
  <c r="E32"/>
  <c r="F32"/>
  <c r="G32"/>
  <c r="H32"/>
  <c r="I32"/>
  <c r="J32"/>
  <c r="K32"/>
  <c r="L32"/>
  <c r="M32"/>
  <c r="N32"/>
  <c r="O32"/>
  <c r="B32"/>
  <c r="O31"/>
  <c r="N31"/>
  <c r="M31"/>
  <c r="L31"/>
  <c r="K31"/>
  <c r="J31"/>
  <c r="I31"/>
  <c r="H31"/>
  <c r="G31"/>
  <c r="F31"/>
  <c r="E31"/>
  <c r="D31"/>
  <c r="C31"/>
  <c r="B31"/>
  <c r="O30"/>
  <c r="N30"/>
  <c r="M30"/>
  <c r="L30"/>
  <c r="K30"/>
  <c r="J30"/>
  <c r="I30"/>
  <c r="H30"/>
  <c r="G30"/>
  <c r="F30"/>
  <c r="E30"/>
  <c r="D30"/>
  <c r="C30"/>
  <c r="B30"/>
  <c r="C27"/>
  <c r="D27"/>
  <c r="E27"/>
  <c r="F27"/>
  <c r="G27"/>
  <c r="H27"/>
  <c r="I27"/>
  <c r="J27"/>
  <c r="K27"/>
  <c r="L27"/>
  <c r="M27"/>
  <c r="N27"/>
  <c r="O27"/>
  <c r="C28"/>
  <c r="D28"/>
  <c r="E28"/>
  <c r="F28"/>
  <c r="G28"/>
  <c r="H28"/>
  <c r="I28"/>
  <c r="J28"/>
  <c r="K28"/>
  <c r="L28"/>
  <c r="M28"/>
  <c r="N28"/>
  <c r="O28"/>
  <c r="B28"/>
  <c r="B27"/>
  <c r="G29" l="1"/>
  <c r="K29"/>
  <c r="S60"/>
  <c r="S169"/>
  <c r="S170"/>
  <c r="S171"/>
  <c r="S172"/>
  <c r="S173"/>
  <c r="S174"/>
  <c r="S175"/>
  <c r="S176"/>
  <c r="S177"/>
  <c r="S178"/>
  <c r="S180"/>
  <c r="S181"/>
  <c r="S168"/>
  <c r="S167"/>
  <c r="S166"/>
  <c r="I29"/>
  <c r="N93"/>
  <c r="J29"/>
  <c r="L94"/>
  <c r="R181"/>
  <c r="R180"/>
  <c r="R100"/>
  <c r="R175"/>
  <c r="R177"/>
  <c r="R167"/>
  <c r="R178"/>
  <c r="R168"/>
  <c r="R171"/>
  <c r="R170"/>
  <c r="R172"/>
  <c r="R174"/>
  <c r="R176"/>
  <c r="R169"/>
  <c r="R166"/>
  <c r="R173"/>
  <c r="BS41" i="13"/>
  <c r="T121"/>
  <c r="BU41"/>
  <c r="S121"/>
  <c r="N87" i="12"/>
  <c r="J26"/>
  <c r="F26"/>
  <c r="H29"/>
  <c r="O26"/>
  <c r="G26"/>
  <c r="BT79" i="13"/>
  <c r="H26" i="12"/>
  <c r="BU79" i="13"/>
  <c r="N26" i="12"/>
  <c r="J33"/>
  <c r="L97"/>
  <c r="M96"/>
  <c r="N95"/>
  <c r="G33"/>
  <c r="K33"/>
  <c r="M94"/>
  <c r="M97"/>
  <c r="N96"/>
  <c r="M90"/>
  <c r="K26"/>
  <c r="I26"/>
  <c r="Q174"/>
  <c r="Q177"/>
  <c r="Q166"/>
  <c r="Q100"/>
  <c r="Q175"/>
  <c r="R60"/>
  <c r="O33"/>
  <c r="O93"/>
  <c r="P93"/>
  <c r="O95"/>
  <c r="P95"/>
  <c r="O96"/>
  <c r="P96"/>
  <c r="O94"/>
  <c r="P94"/>
  <c r="O97"/>
  <c r="P97"/>
  <c r="N97"/>
  <c r="L95"/>
  <c r="Q179"/>
  <c r="Q181"/>
  <c r="Q178"/>
  <c r="Q167"/>
  <c r="M93"/>
  <c r="L96"/>
  <c r="M95"/>
  <c r="Q172"/>
  <c r="Q169"/>
  <c r="Q176"/>
  <c r="Q171"/>
  <c r="N33"/>
  <c r="N94"/>
  <c r="L93"/>
  <c r="Q180"/>
  <c r="Q173"/>
  <c r="Q170"/>
  <c r="O89"/>
  <c r="P89"/>
  <c r="O91"/>
  <c r="P91"/>
  <c r="N29"/>
  <c r="N89"/>
  <c r="L29"/>
  <c r="L90"/>
  <c r="M29"/>
  <c r="M89"/>
  <c r="O90"/>
  <c r="P90"/>
  <c r="L91"/>
  <c r="M91"/>
  <c r="O29"/>
  <c r="L89"/>
  <c r="N90"/>
  <c r="N91"/>
  <c r="L87"/>
  <c r="P179"/>
  <c r="M87"/>
  <c r="N86"/>
  <c r="O87"/>
  <c r="P87"/>
  <c r="L26"/>
  <c r="L86"/>
  <c r="P172"/>
  <c r="P176"/>
  <c r="P180"/>
  <c r="P170"/>
  <c r="P174"/>
  <c r="P178"/>
  <c r="P169"/>
  <c r="P173"/>
  <c r="P181"/>
  <c r="P171"/>
  <c r="P175"/>
  <c r="P168"/>
  <c r="P177"/>
  <c r="P167"/>
  <c r="P166"/>
  <c r="M26"/>
  <c r="M86"/>
  <c r="O86"/>
  <c r="P86"/>
  <c r="H33"/>
  <c r="L33"/>
  <c r="M33"/>
  <c r="I33"/>
  <c r="J39" l="1"/>
  <c r="J41" s="1"/>
  <c r="M92"/>
  <c r="O85"/>
  <c r="K39"/>
  <c r="K41" s="1"/>
  <c r="P85"/>
  <c r="BT81" i="13"/>
  <c r="BU81"/>
  <c r="G39" i="12"/>
  <c r="G41" s="1"/>
  <c r="I39"/>
  <c r="I41" s="1"/>
  <c r="O92"/>
  <c r="P92"/>
  <c r="L92"/>
  <c r="N92"/>
  <c r="O39"/>
  <c r="P98" s="1"/>
  <c r="L88"/>
  <c r="O88"/>
  <c r="P88"/>
  <c r="M88"/>
  <c r="N88"/>
  <c r="N39"/>
  <c r="N41" s="1"/>
  <c r="L85"/>
  <c r="O41"/>
  <c r="M85"/>
  <c r="L39"/>
  <c r="N85"/>
  <c r="M39"/>
  <c r="H39"/>
  <c r="H41" s="1"/>
  <c r="A39"/>
  <c r="A60" s="1"/>
  <c r="N98" l="1"/>
  <c r="O98"/>
  <c r="L41"/>
  <c r="L98"/>
  <c r="O169"/>
  <c r="O173"/>
  <c r="O177"/>
  <c r="O181"/>
  <c r="O100"/>
  <c r="O178"/>
  <c r="O172"/>
  <c r="O176"/>
  <c r="O180"/>
  <c r="O171"/>
  <c r="O175"/>
  <c r="O170"/>
  <c r="O174"/>
  <c r="P100"/>
  <c r="O166"/>
  <c r="O168"/>
  <c r="O167"/>
  <c r="M41"/>
  <c r="N100" s="1"/>
  <c r="M98"/>
  <c r="O179"/>
  <c r="A100"/>
  <c r="A179" s="1"/>
  <c r="A181" s="1"/>
  <c r="BJ87" i="13"/>
  <c r="BK87"/>
  <c r="BL87"/>
  <c r="BM87"/>
  <c r="BJ88"/>
  <c r="BK88"/>
  <c r="BL88"/>
  <c r="BM88"/>
  <c r="BJ90"/>
  <c r="BK90"/>
  <c r="BL90"/>
  <c r="BM90"/>
  <c r="BJ91"/>
  <c r="BK91"/>
  <c r="BL91"/>
  <c r="BM91"/>
  <c r="BJ92"/>
  <c r="BK92"/>
  <c r="BL92"/>
  <c r="BM92"/>
  <c r="BJ94"/>
  <c r="BK94"/>
  <c r="BL94"/>
  <c r="BM94"/>
  <c r="BJ95"/>
  <c r="BK95"/>
  <c r="BL95"/>
  <c r="BM95"/>
  <c r="BJ96"/>
  <c r="BK96"/>
  <c r="BL96"/>
  <c r="BM96"/>
  <c r="BJ97"/>
  <c r="BK97"/>
  <c r="BL97"/>
  <c r="BM97"/>
  <c r="BJ98"/>
  <c r="BK98"/>
  <c r="BL98"/>
  <c r="BM98"/>
  <c r="BJ47"/>
  <c r="BK47"/>
  <c r="BL47"/>
  <c r="BM47"/>
  <c r="BJ48"/>
  <c r="BK48"/>
  <c r="BL48"/>
  <c r="BM48"/>
  <c r="BJ50"/>
  <c r="BK50"/>
  <c r="BL50"/>
  <c r="BM50"/>
  <c r="BJ51"/>
  <c r="BK51"/>
  <c r="BL51"/>
  <c r="BM51"/>
  <c r="BJ52"/>
  <c r="BK52"/>
  <c r="BL52"/>
  <c r="BM52"/>
  <c r="BJ54"/>
  <c r="BK54"/>
  <c r="BL54"/>
  <c r="BM54"/>
  <c r="BJ55"/>
  <c r="BK55"/>
  <c r="BL55"/>
  <c r="BM55"/>
  <c r="BJ56"/>
  <c r="BK56"/>
  <c r="BL56"/>
  <c r="BM56"/>
  <c r="BJ57"/>
  <c r="BK57"/>
  <c r="BL57"/>
  <c r="BM57"/>
  <c r="BJ58"/>
  <c r="BK58"/>
  <c r="BL58"/>
  <c r="BM58"/>
  <c r="BY6"/>
  <c r="CC86" s="1"/>
  <c r="BY9"/>
  <c r="CC89" s="1"/>
  <c r="BY13"/>
  <c r="CC93" s="1"/>
  <c r="BS25"/>
  <c r="BS45" s="1"/>
  <c r="BS65" s="1"/>
  <c r="BS85" s="1"/>
  <c r="BS105" s="1"/>
  <c r="BS13"/>
  <c r="BS9"/>
  <c r="BS6"/>
  <c r="BZ49" l="1"/>
  <c r="BZ46"/>
  <c r="BZ53"/>
  <c r="BT53"/>
  <c r="BW93"/>
  <c r="BY53"/>
  <c r="BY93"/>
  <c r="BY49"/>
  <c r="BY89"/>
  <c r="BT49"/>
  <c r="BW89"/>
  <c r="BT46"/>
  <c r="BW86"/>
  <c r="BY46"/>
  <c r="BY86"/>
  <c r="L100" i="12"/>
  <c r="M100"/>
  <c r="BY19" i="13"/>
  <c r="CC99" s="1"/>
  <c r="BS19"/>
  <c r="BZ59" l="1"/>
  <c r="BW99"/>
  <c r="BT59"/>
  <c r="BY59"/>
  <c r="BY99"/>
  <c r="BY21"/>
  <c r="CC101" s="1"/>
  <c r="BS21"/>
  <c r="BZ61" l="1"/>
  <c r="BY101"/>
  <c r="BY61"/>
  <c r="BT61"/>
  <c r="BW101"/>
  <c r="A100" i="23"/>
  <c r="A101"/>
  <c r="A102"/>
  <c r="A45" i="20"/>
  <c r="A45" i="19"/>
  <c r="A46" i="18"/>
  <c r="A43" i="17"/>
  <c r="A44"/>
  <c r="A45"/>
  <c r="BR25" i="13" l="1"/>
  <c r="BR45" s="1"/>
  <c r="BR65" s="1"/>
  <c r="BR85" s="1"/>
  <c r="BR105" s="1"/>
  <c r="BR13"/>
  <c r="BR9"/>
  <c r="BR6"/>
  <c r="A97" i="23"/>
  <c r="A98"/>
  <c r="A99"/>
  <c r="A24" i="21"/>
  <c r="A25"/>
  <c r="A26"/>
  <c r="A27"/>
  <c r="A28"/>
  <c r="A29"/>
  <c r="A30"/>
  <c r="A31"/>
  <c r="A32"/>
  <c r="A33"/>
  <c r="A34"/>
  <c r="A35"/>
  <c r="A36"/>
  <c r="A23"/>
  <c r="A12" i="20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9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8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11"/>
  <c r="A12" i="17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11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L25"/>
  <c r="BM25"/>
  <c r="BM45" s="1"/>
  <c r="BM65" s="1"/>
  <c r="BM85" s="1"/>
  <c r="BM105" s="1"/>
  <c r="BN25"/>
  <c r="BN45" s="1"/>
  <c r="BN65" s="1"/>
  <c r="BN85" s="1"/>
  <c r="BN105" s="1"/>
  <c r="BO25"/>
  <c r="BO45" s="1"/>
  <c r="BO65" s="1"/>
  <c r="BO85" s="1"/>
  <c r="BO105" s="1"/>
  <c r="BP25"/>
  <c r="BP45" s="1"/>
  <c r="BP65" s="1"/>
  <c r="BP85" s="1"/>
  <c r="BP105" s="1"/>
  <c r="BQ25"/>
  <c r="BQ45" s="1"/>
  <c r="BQ65" s="1"/>
  <c r="BQ85" s="1"/>
  <c r="BQ105" s="1"/>
  <c r="BQ13"/>
  <c r="BU93" s="1"/>
  <c r="BQ9"/>
  <c r="BU89" s="1"/>
  <c r="BQ6"/>
  <c r="BU86" s="1"/>
  <c r="BV93" l="1"/>
  <c r="BS53"/>
  <c r="BV89"/>
  <c r="BS49"/>
  <c r="BV86"/>
  <c r="BS46"/>
  <c r="BR53"/>
  <c r="BR49"/>
  <c r="BR46"/>
  <c r="D46" i="18"/>
  <c r="E46"/>
  <c r="BR19" i="13"/>
  <c r="BQ33"/>
  <c r="BQ29"/>
  <c r="BQ19"/>
  <c r="BU99" s="1"/>
  <c r="A27" i="23"/>
  <c r="A28"/>
  <c r="A89" s="1"/>
  <c r="A29"/>
  <c r="A90" s="1"/>
  <c r="A30"/>
  <c r="A91" s="1"/>
  <c r="A31"/>
  <c r="A92" s="1"/>
  <c r="A32"/>
  <c r="A93" s="1"/>
  <c r="A33"/>
  <c r="A94" s="1"/>
  <c r="A34"/>
  <c r="A95" s="1"/>
  <c r="A35"/>
  <c r="A96" s="1"/>
  <c r="N24" i="3"/>
  <c r="BP6" i="13"/>
  <c r="BT86" s="1"/>
  <c r="BP9"/>
  <c r="BT89" s="1"/>
  <c r="BP13"/>
  <c r="BT93" s="1"/>
  <c r="B29" i="12"/>
  <c r="C29"/>
  <c r="B33"/>
  <c r="C33"/>
  <c r="BO6" i="13"/>
  <c r="BO9"/>
  <c r="BO13"/>
  <c r="BN6"/>
  <c r="BR86" s="1"/>
  <c r="BN9"/>
  <c r="BN13"/>
  <c r="BU109" l="1"/>
  <c r="BU113"/>
  <c r="BQ46"/>
  <c r="BQ53"/>
  <c r="BV99"/>
  <c r="BS59"/>
  <c r="BO53"/>
  <c r="BS93"/>
  <c r="BP53"/>
  <c r="BR93"/>
  <c r="BP49"/>
  <c r="BQ49"/>
  <c r="BO49"/>
  <c r="BS89"/>
  <c r="BR89"/>
  <c r="BO46"/>
  <c r="BS86"/>
  <c r="BR59"/>
  <c r="BP46"/>
  <c r="E45" i="17"/>
  <c r="E45" i="19"/>
  <c r="E45" i="20"/>
  <c r="D44" i="17"/>
  <c r="D43"/>
  <c r="E44"/>
  <c r="E43"/>
  <c r="D45"/>
  <c r="D45" i="19"/>
  <c r="D45" i="20"/>
  <c r="D41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Q21"/>
  <c r="BU101" s="1"/>
  <c r="BP19"/>
  <c r="BT99" s="1"/>
  <c r="BO19"/>
  <c r="BN19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G167"/>
  <c r="H167"/>
  <c r="I167"/>
  <c r="J167"/>
  <c r="K167"/>
  <c r="L167"/>
  <c r="M167"/>
  <c r="N167"/>
  <c r="G168"/>
  <c r="H168"/>
  <c r="I168"/>
  <c r="J168"/>
  <c r="K168"/>
  <c r="L168"/>
  <c r="M168"/>
  <c r="N168"/>
  <c r="G169"/>
  <c r="H169"/>
  <c r="I169"/>
  <c r="J169"/>
  <c r="K169"/>
  <c r="L169"/>
  <c r="M169"/>
  <c r="N169"/>
  <c r="G170"/>
  <c r="H170"/>
  <c r="I170"/>
  <c r="J170"/>
  <c r="K170"/>
  <c r="L170"/>
  <c r="M170"/>
  <c r="N170"/>
  <c r="G171"/>
  <c r="H171"/>
  <c r="I171"/>
  <c r="J171"/>
  <c r="K171"/>
  <c r="L171"/>
  <c r="M171"/>
  <c r="N171"/>
  <c r="G172"/>
  <c r="H172"/>
  <c r="I172"/>
  <c r="J172"/>
  <c r="K172"/>
  <c r="L172"/>
  <c r="M172"/>
  <c r="N172"/>
  <c r="G173"/>
  <c r="H173"/>
  <c r="I173"/>
  <c r="J173"/>
  <c r="K173"/>
  <c r="L173"/>
  <c r="M173"/>
  <c r="N173"/>
  <c r="G174"/>
  <c r="H174"/>
  <c r="I174"/>
  <c r="J174"/>
  <c r="K174"/>
  <c r="L174"/>
  <c r="M174"/>
  <c r="N174"/>
  <c r="G175"/>
  <c r="H175"/>
  <c r="I175"/>
  <c r="J175"/>
  <c r="K175"/>
  <c r="L175"/>
  <c r="M175"/>
  <c r="N175"/>
  <c r="G176"/>
  <c r="H176"/>
  <c r="I176"/>
  <c r="J176"/>
  <c r="K176"/>
  <c r="L176"/>
  <c r="M176"/>
  <c r="N176"/>
  <c r="G177"/>
  <c r="H177"/>
  <c r="I177"/>
  <c r="J177"/>
  <c r="K177"/>
  <c r="L177"/>
  <c r="M177"/>
  <c r="N177"/>
  <c r="G178"/>
  <c r="H178"/>
  <c r="I178"/>
  <c r="J178"/>
  <c r="K178"/>
  <c r="L178"/>
  <c r="M178"/>
  <c r="N178"/>
  <c r="G179"/>
  <c r="H179"/>
  <c r="I179"/>
  <c r="J179"/>
  <c r="K179"/>
  <c r="L179"/>
  <c r="M179"/>
  <c r="N179"/>
  <c r="G180"/>
  <c r="H180"/>
  <c r="I180"/>
  <c r="J180"/>
  <c r="K180"/>
  <c r="L180"/>
  <c r="M180"/>
  <c r="N180"/>
  <c r="G181"/>
  <c r="H181"/>
  <c r="I181"/>
  <c r="J181"/>
  <c r="K181"/>
  <c r="L181"/>
  <c r="M181"/>
  <c r="N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BF27" i="13"/>
  <c r="BF28"/>
  <c r="BF30"/>
  <c r="BF31"/>
  <c r="BF32"/>
  <c r="BF34"/>
  <c r="BF35"/>
  <c r="BF36"/>
  <c r="BF37"/>
  <c r="BF38"/>
  <c r="P59" i="12"/>
  <c r="BM6" i="13"/>
  <c r="BQ86" s="1"/>
  <c r="BM9"/>
  <c r="BQ89" s="1"/>
  <c r="BM13"/>
  <c r="BQ93" s="1"/>
  <c r="Q6" i="12"/>
  <c r="Q9"/>
  <c r="Q13"/>
  <c r="R72" l="1"/>
  <c r="R68"/>
  <c r="R65"/>
  <c r="BN53" i="13"/>
  <c r="BN49"/>
  <c r="BN46"/>
  <c r="BV101"/>
  <c r="BS61"/>
  <c r="Q52" i="12"/>
  <c r="Q48"/>
  <c r="Q45"/>
  <c r="BP59" i="13"/>
  <c r="BQ59"/>
  <c r="BO59"/>
  <c r="BS99"/>
  <c r="BR61"/>
  <c r="BR99"/>
  <c r="BN21"/>
  <c r="BR101" s="1"/>
  <c r="BP21"/>
  <c r="BT101" s="1"/>
  <c r="BO21"/>
  <c r="Q19" i="12"/>
  <c r="BM19" i="13"/>
  <c r="BQ99" s="1"/>
  <c r="BL6"/>
  <c r="BP86" s="1"/>
  <c r="BL9"/>
  <c r="BP89" s="1"/>
  <c r="BL13"/>
  <c r="BL45"/>
  <c r="BL65" s="1"/>
  <c r="BL85" s="1"/>
  <c r="BL105" s="1"/>
  <c r="BH87"/>
  <c r="BI87"/>
  <c r="BH88"/>
  <c r="BI88"/>
  <c r="BH90"/>
  <c r="BI90"/>
  <c r="BH91"/>
  <c r="BI91"/>
  <c r="BH92"/>
  <c r="BI92"/>
  <c r="BH94"/>
  <c r="BI94"/>
  <c r="BH95"/>
  <c r="BI95"/>
  <c r="BH96"/>
  <c r="BI96"/>
  <c r="BH97"/>
  <c r="BI97"/>
  <c r="BH98"/>
  <c r="BI98"/>
  <c r="BH47"/>
  <c r="BI47"/>
  <c r="BH48"/>
  <c r="BI48"/>
  <c r="BH50"/>
  <c r="BI50"/>
  <c r="BH51"/>
  <c r="BI51"/>
  <c r="BH52"/>
  <c r="BI52"/>
  <c r="BH54"/>
  <c r="BI54"/>
  <c r="BH55"/>
  <c r="BI55"/>
  <c r="BH56"/>
  <c r="BI56"/>
  <c r="BH57"/>
  <c r="BI57"/>
  <c r="BH58"/>
  <c r="BI58"/>
  <c r="BJ45"/>
  <c r="BJ65" s="1"/>
  <c r="BJ85" s="1"/>
  <c r="BJ105" s="1"/>
  <c r="BN93"/>
  <c r="BN89"/>
  <c r="BJ6"/>
  <c r="O87" i="15"/>
  <c r="P87"/>
  <c r="E4" i="6"/>
  <c r="E5"/>
  <c r="E6"/>
  <c r="E7"/>
  <c r="E8"/>
  <c r="E9"/>
  <c r="E10"/>
  <c r="E11"/>
  <c r="E12"/>
  <c r="E13"/>
  <c r="E14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D4" i="6"/>
  <c r="D5"/>
  <c r="D6"/>
  <c r="D7"/>
  <c r="D8"/>
  <c r="D9"/>
  <c r="D10"/>
  <c r="D11"/>
  <c r="D11" i="18" s="1"/>
  <c r="D12" i="6"/>
  <c r="D12" i="18" s="1"/>
  <c r="D13" i="6"/>
  <c r="D13" i="18" s="1"/>
  <c r="D14" i="6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BK6" i="13"/>
  <c r="BO89"/>
  <c r="BO93"/>
  <c r="BK45"/>
  <c r="BK65" s="1"/>
  <c r="BK85" s="1"/>
  <c r="BK105" s="1"/>
  <c r="R13" i="6"/>
  <c r="R14" s="1"/>
  <c r="R15" s="1"/>
  <c r="R16" s="1"/>
  <c r="R17" s="1"/>
  <c r="R18" s="1"/>
  <c r="R19" s="1"/>
  <c r="R20" s="1"/>
  <c r="R21" s="1"/>
  <c r="R22" s="1"/>
  <c r="R23" s="1"/>
  <c r="R13" i="17"/>
  <c r="R14" s="1"/>
  <c r="R15" s="1"/>
  <c r="R16" s="1"/>
  <c r="R17" s="1"/>
  <c r="R18" s="1"/>
  <c r="R19" s="1"/>
  <c r="R20" s="1"/>
  <c r="R21" s="1"/>
  <c r="R22" s="1"/>
  <c r="R23" s="1"/>
  <c r="R24" s="1"/>
  <c r="R13" i="18"/>
  <c r="R14" s="1"/>
  <c r="R15" s="1"/>
  <c r="R16" s="1"/>
  <c r="R17" s="1"/>
  <c r="R18" s="1"/>
  <c r="R19" s="1"/>
  <c r="R20" s="1"/>
  <c r="R21" s="1"/>
  <c r="R22" s="1"/>
  <c r="R23" s="1"/>
  <c r="R24" s="1"/>
  <c r="R13" i="20"/>
  <c r="R14" s="1"/>
  <c r="R15" s="1"/>
  <c r="R16" s="1"/>
  <c r="R17" s="1"/>
  <c r="R18" s="1"/>
  <c r="R19" s="1"/>
  <c r="R20" s="1"/>
  <c r="R21" s="1"/>
  <c r="R22" s="1"/>
  <c r="R23" s="1"/>
  <c r="R24" s="1"/>
  <c r="I38"/>
  <c r="R13" i="19"/>
  <c r="R14" s="1"/>
  <c r="R15" s="1"/>
  <c r="R16" s="1"/>
  <c r="R17" s="1"/>
  <c r="R18" s="1"/>
  <c r="R19" s="1"/>
  <c r="R20" s="1"/>
  <c r="R21" s="1"/>
  <c r="R22" s="1"/>
  <c r="R23" s="1"/>
  <c r="R24" s="1"/>
  <c r="I38" i="18"/>
  <c r="I38" i="17"/>
  <c r="L15"/>
  <c r="L16"/>
  <c r="L17"/>
  <c r="L18"/>
  <c r="L19"/>
  <c r="L20"/>
  <c r="L14"/>
  <c r="L19" i="6"/>
  <c r="L20"/>
  <c r="L21"/>
  <c r="L22"/>
  <c r="L23"/>
  <c r="L24"/>
  <c r="L18"/>
  <c r="L25" i="20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L25" i="1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C25" i="8"/>
  <c r="D25"/>
  <c r="E25"/>
  <c r="F25"/>
  <c r="G25"/>
  <c r="H25"/>
  <c r="I25"/>
  <c r="J25"/>
  <c r="K25"/>
  <c r="L25"/>
  <c r="M25"/>
  <c r="N25"/>
  <c r="B25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24" i="2"/>
  <c r="P24"/>
  <c r="O24"/>
  <c r="K24"/>
  <c r="L24"/>
  <c r="M24"/>
  <c r="N24"/>
  <c r="J24"/>
  <c r="I24"/>
  <c r="G24"/>
  <c r="H24"/>
  <c r="F24"/>
  <c r="E24"/>
  <c r="D24"/>
  <c r="C24"/>
  <c r="BI45" i="13"/>
  <c r="BI65" s="1"/>
  <c r="BI85" s="1"/>
  <c r="BI105" s="1"/>
  <c r="BI6"/>
  <c r="BM86" s="1"/>
  <c r="BI9"/>
  <c r="BM89" s="1"/>
  <c r="BI13"/>
  <c r="BM93" s="1"/>
  <c r="O67" i="12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O59" i="12"/>
  <c r="BD34" i="13"/>
  <c r="BB35"/>
  <c r="BD36"/>
  <c r="BB38"/>
  <c r="BC30"/>
  <c r="BE31"/>
  <c r="BE32"/>
  <c r="V25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W13"/>
  <c r="X13"/>
  <c r="Y13"/>
  <c r="V9"/>
  <c r="W9"/>
  <c r="X9"/>
  <c r="Y9"/>
  <c r="Z9"/>
  <c r="Z89" s="1"/>
  <c r="V6"/>
  <c r="W6"/>
  <c r="X6"/>
  <c r="Y6"/>
  <c r="B6"/>
  <c r="C6"/>
  <c r="D6"/>
  <c r="E6"/>
  <c r="F6"/>
  <c r="F86" s="1"/>
  <c r="G6"/>
  <c r="H6"/>
  <c r="H86" s="1"/>
  <c r="I6"/>
  <c r="J6"/>
  <c r="K6"/>
  <c r="K86" s="1"/>
  <c r="L6"/>
  <c r="M6"/>
  <c r="N6"/>
  <c r="O6"/>
  <c r="P6"/>
  <c r="Q6"/>
  <c r="Q86" s="1"/>
  <c r="R6"/>
  <c r="S6"/>
  <c r="T6"/>
  <c r="T86" s="1"/>
  <c r="U6"/>
  <c r="B9"/>
  <c r="C9"/>
  <c r="D9"/>
  <c r="E9"/>
  <c r="F9"/>
  <c r="F89" s="1"/>
  <c r="G9"/>
  <c r="H9"/>
  <c r="H89" s="1"/>
  <c r="I9"/>
  <c r="J9"/>
  <c r="J89" s="1"/>
  <c r="K9"/>
  <c r="K89" s="1"/>
  <c r="L9"/>
  <c r="L89" s="1"/>
  <c r="M9"/>
  <c r="N9"/>
  <c r="O9"/>
  <c r="P9"/>
  <c r="P89" s="1"/>
  <c r="Q9"/>
  <c r="R9"/>
  <c r="R89" s="1"/>
  <c r="S9"/>
  <c r="S89" s="1"/>
  <c r="T9"/>
  <c r="T89" s="1"/>
  <c r="U9"/>
  <c r="B13"/>
  <c r="C13"/>
  <c r="D13"/>
  <c r="E13"/>
  <c r="F13"/>
  <c r="G13"/>
  <c r="H13"/>
  <c r="I13"/>
  <c r="J13"/>
  <c r="K13"/>
  <c r="L13"/>
  <c r="M13"/>
  <c r="N13"/>
  <c r="O13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33" i="12"/>
  <c r="E33"/>
  <c r="F33"/>
  <c r="B26"/>
  <c r="C26"/>
  <c r="D26"/>
  <c r="E26"/>
  <c r="D29"/>
  <c r="E29"/>
  <c r="F29"/>
  <c r="G88" s="1"/>
  <c r="C86"/>
  <c r="D86"/>
  <c r="E86"/>
  <c r="F86"/>
  <c r="G86"/>
  <c r="C87"/>
  <c r="D87"/>
  <c r="E87"/>
  <c r="F87"/>
  <c r="G87"/>
  <c r="C89"/>
  <c r="D89"/>
  <c r="E89"/>
  <c r="F89"/>
  <c r="G89"/>
  <c r="C90"/>
  <c r="D90"/>
  <c r="E90"/>
  <c r="F90"/>
  <c r="G90"/>
  <c r="C91"/>
  <c r="D91"/>
  <c r="E91"/>
  <c r="F91"/>
  <c r="G91"/>
  <c r="C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59"/>
  <c r="C59"/>
  <c r="D59"/>
  <c r="E59"/>
  <c r="F59"/>
  <c r="B6"/>
  <c r="C6"/>
  <c r="D6"/>
  <c r="E6"/>
  <c r="F6"/>
  <c r="F45" s="1"/>
  <c r="B9"/>
  <c r="C9"/>
  <c r="C48" s="1"/>
  <c r="D9"/>
  <c r="E9"/>
  <c r="F9"/>
  <c r="B13"/>
  <c r="C13"/>
  <c r="D13"/>
  <c r="E13"/>
  <c r="F13"/>
  <c r="A4" i="23"/>
  <c r="A65" s="1"/>
  <c r="A5"/>
  <c r="A66" s="1"/>
  <c r="A6"/>
  <c r="A67" s="1"/>
  <c r="A7"/>
  <c r="A68" s="1"/>
  <c r="A8"/>
  <c r="A69" s="1"/>
  <c r="A9"/>
  <c r="A70" s="1"/>
  <c r="A10"/>
  <c r="A71" s="1"/>
  <c r="A11"/>
  <c r="A72" s="1"/>
  <c r="A12"/>
  <c r="A73" s="1"/>
  <c r="A13"/>
  <c r="A74" s="1"/>
  <c r="A14"/>
  <c r="A75" s="1"/>
  <c r="A15"/>
  <c r="A76" s="1"/>
  <c r="A16"/>
  <c r="A77" s="1"/>
  <c r="A17"/>
  <c r="A78" s="1"/>
  <c r="A18"/>
  <c r="A79" s="1"/>
  <c r="A19"/>
  <c r="A80" s="1"/>
  <c r="A20"/>
  <c r="A81" s="1"/>
  <c r="A21"/>
  <c r="A82" s="1"/>
  <c r="A22"/>
  <c r="A83" s="1"/>
  <c r="A23"/>
  <c r="A84" s="1"/>
  <c r="A24"/>
  <c r="A85" s="1"/>
  <c r="A25"/>
  <c r="A86" s="1"/>
  <c r="A26"/>
  <c r="A87" s="1"/>
  <c r="A88"/>
  <c r="A3"/>
  <c r="A64" s="1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7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Z6"/>
  <c r="AA6"/>
  <c r="AB6"/>
  <c r="AC6"/>
  <c r="AD6"/>
  <c r="AD86" s="1"/>
  <c r="AE6"/>
  <c r="AF6"/>
  <c r="AF86" s="1"/>
  <c r="AG6"/>
  <c r="AG86" s="1"/>
  <c r="AH6"/>
  <c r="AH86" s="1"/>
  <c r="AI6"/>
  <c r="AJ6"/>
  <c r="AK6"/>
  <c r="AL6"/>
  <c r="AM6"/>
  <c r="AN6"/>
  <c r="AO6"/>
  <c r="AO86" s="1"/>
  <c r="AP6"/>
  <c r="AQ6"/>
  <c r="AQ86" s="1"/>
  <c r="AR6"/>
  <c r="AS6"/>
  <c r="AT6"/>
  <c r="AU6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9"/>
  <c r="AT9"/>
  <c r="AT89" s="1"/>
  <c r="AU9"/>
  <c r="AU89" s="1"/>
  <c r="AV9"/>
  <c r="AV89" s="1"/>
  <c r="AW9"/>
  <c r="AX9"/>
  <c r="AY9"/>
  <c r="AY89" s="1"/>
  <c r="AZ9"/>
  <c r="AZ89" s="1"/>
  <c r="Z13"/>
  <c r="AA13"/>
  <c r="AB13"/>
  <c r="AC13"/>
  <c r="AD13"/>
  <c r="AE13"/>
  <c r="AE93" s="1"/>
  <c r="AF13"/>
  <c r="AF93" s="1"/>
  <c r="AG13"/>
  <c r="AH13"/>
  <c r="AI13"/>
  <c r="AJ13"/>
  <c r="AJ93" s="1"/>
  <c r="AK13"/>
  <c r="AK93" s="1"/>
  <c r="AL13"/>
  <c r="AM13"/>
  <c r="AM93" s="1"/>
  <c r="AN13"/>
  <c r="AN93" s="1"/>
  <c r="AO13"/>
  <c r="AP13"/>
  <c r="AQ13"/>
  <c r="AR13"/>
  <c r="AS13"/>
  <c r="AT13"/>
  <c r="AU13"/>
  <c r="AU93" s="1"/>
  <c r="AV13"/>
  <c r="AV93" s="1"/>
  <c r="AW13"/>
  <c r="AX13"/>
  <c r="AY13"/>
  <c r="AY93" s="1"/>
  <c r="AZ13"/>
  <c r="AZ93" s="1"/>
  <c r="BA13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K99" i="12"/>
  <c r="J99"/>
  <c r="I99"/>
  <c r="H99"/>
  <c r="K97"/>
  <c r="J97"/>
  <c r="I97"/>
  <c r="H97"/>
  <c r="K96"/>
  <c r="J96"/>
  <c r="I96"/>
  <c r="H96"/>
  <c r="K95"/>
  <c r="J95"/>
  <c r="I95"/>
  <c r="H95"/>
  <c r="K94"/>
  <c r="J94"/>
  <c r="I94"/>
  <c r="H94"/>
  <c r="K93"/>
  <c r="J93"/>
  <c r="I93"/>
  <c r="H93"/>
  <c r="I92"/>
  <c r="H92"/>
  <c r="K91"/>
  <c r="J91"/>
  <c r="I91"/>
  <c r="H91"/>
  <c r="K90"/>
  <c r="J90"/>
  <c r="I90"/>
  <c r="H90"/>
  <c r="K89"/>
  <c r="J89"/>
  <c r="I89"/>
  <c r="H89"/>
  <c r="I88"/>
  <c r="H88"/>
  <c r="K87"/>
  <c r="J87"/>
  <c r="I87"/>
  <c r="H87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H13"/>
  <c r="BG13"/>
  <c r="BF13"/>
  <c r="BE13"/>
  <c r="BD13"/>
  <c r="BC13"/>
  <c r="BB13"/>
  <c r="BG9"/>
  <c r="BF9"/>
  <c r="BE9"/>
  <c r="BD9"/>
  <c r="BC9"/>
  <c r="BB9"/>
  <c r="BG6"/>
  <c r="BF6"/>
  <c r="BE6"/>
  <c r="BD6"/>
  <c r="BC6"/>
  <c r="BB6"/>
  <c r="AC27"/>
  <c r="AE27"/>
  <c r="AI27"/>
  <c r="AM27"/>
  <c r="AV27"/>
  <c r="AZ27"/>
  <c r="AG28"/>
  <c r="AI28"/>
  <c r="AM28"/>
  <c r="AT28"/>
  <c r="BA28"/>
  <c r="AB30"/>
  <c r="AG30"/>
  <c r="AJ30"/>
  <c r="AN30"/>
  <c r="AR30"/>
  <c r="AT30"/>
  <c r="AX30"/>
  <c r="AC31"/>
  <c r="AD31"/>
  <c r="AH31"/>
  <c r="AN31"/>
  <c r="AQ31"/>
  <c r="AV31"/>
  <c r="AA32"/>
  <c r="AE32"/>
  <c r="AI32"/>
  <c r="AM32"/>
  <c r="AQ32"/>
  <c r="AU32"/>
  <c r="BA32"/>
  <c r="AE34"/>
  <c r="AK34"/>
  <c r="AL34"/>
  <c r="AQ34"/>
  <c r="AU34"/>
  <c r="AX34"/>
  <c r="Z35"/>
  <c r="AF35"/>
  <c r="AK35"/>
  <c r="AL35"/>
  <c r="AS35"/>
  <c r="AW35"/>
  <c r="BA35"/>
  <c r="AC36"/>
  <c r="AD36"/>
  <c r="AH36"/>
  <c r="AM36"/>
  <c r="AS36"/>
  <c r="AW36"/>
  <c r="BA36"/>
  <c r="AA37"/>
  <c r="AE37"/>
  <c r="AJ37"/>
  <c r="AL37"/>
  <c r="AQ37"/>
  <c r="AU37"/>
  <c r="AX37"/>
  <c r="AF38"/>
  <c r="AK38"/>
  <c r="AM38"/>
  <c r="AQ38"/>
  <c r="AV38"/>
  <c r="AZ38"/>
  <c r="H59" i="12"/>
  <c r="I59"/>
  <c r="J59"/>
  <c r="K59"/>
  <c r="L59"/>
  <c r="M59"/>
  <c r="N59"/>
  <c r="W27" i="13"/>
  <c r="X28"/>
  <c r="Y30"/>
  <c r="X31"/>
  <c r="W32"/>
  <c r="X34"/>
  <c r="W37"/>
  <c r="G59" i="12"/>
  <c r="J85"/>
  <c r="P6"/>
  <c r="Q65" s="1"/>
  <c r="P9"/>
  <c r="Q68" s="1"/>
  <c r="P13"/>
  <c r="Q72" s="1"/>
  <c r="O13"/>
  <c r="O52" s="1"/>
  <c r="N13"/>
  <c r="M13"/>
  <c r="L13"/>
  <c r="K13"/>
  <c r="K52" s="1"/>
  <c r="J13"/>
  <c r="I13"/>
  <c r="H13"/>
  <c r="G13"/>
  <c r="G52" s="1"/>
  <c r="O9"/>
  <c r="N9"/>
  <c r="M9"/>
  <c r="L9"/>
  <c r="L48" s="1"/>
  <c r="K9"/>
  <c r="J9"/>
  <c r="I9"/>
  <c r="H9"/>
  <c r="G9"/>
  <c r="O6"/>
  <c r="N6"/>
  <c r="M6"/>
  <c r="L6"/>
  <c r="K6"/>
  <c r="K45" s="1"/>
  <c r="J6"/>
  <c r="I6"/>
  <c r="I45" s="1"/>
  <c r="H6"/>
  <c r="G6"/>
  <c r="G45" s="1"/>
  <c r="C24" i="3"/>
  <c r="D24"/>
  <c r="E24"/>
  <c r="F24"/>
  <c r="G24"/>
  <c r="H24"/>
  <c r="I24"/>
  <c r="J24"/>
  <c r="K24"/>
  <c r="L24"/>
  <c r="M24"/>
  <c r="B24"/>
  <c r="AD27" i="13"/>
  <c r="AL27"/>
  <c r="AN27"/>
  <c r="AO27"/>
  <c r="K88" i="12"/>
  <c r="K85"/>
  <c r="J88"/>
  <c r="J92"/>
  <c r="K92"/>
  <c r="Y38" i="13"/>
  <c r="W38"/>
  <c r="Y36"/>
  <c r="W34"/>
  <c r="Y34"/>
  <c r="W28"/>
  <c r="AR38"/>
  <c r="AB35"/>
  <c r="AC35"/>
  <c r="AY31"/>
  <c r="BA31"/>
  <c r="AJ31"/>
  <c r="AI31"/>
  <c r="Z31"/>
  <c r="AV30"/>
  <c r="AW30"/>
  <c r="AC30"/>
  <c r="Y35"/>
  <c r="W35"/>
  <c r="X35"/>
  <c r="Y32"/>
  <c r="W30"/>
  <c r="Y27"/>
  <c r="AA38"/>
  <c r="AB38"/>
  <c r="Z38"/>
  <c r="AC38"/>
  <c r="AM37"/>
  <c r="Z36"/>
  <c r="AB34"/>
  <c r="AA34"/>
  <c r="AC34"/>
  <c r="Z34"/>
  <c r="AN32"/>
  <c r="AO32"/>
  <c r="Z32"/>
  <c r="AE30"/>
  <c r="AD30"/>
  <c r="AP28"/>
  <c r="AQ28"/>
  <c r="AR28"/>
  <c r="AS28"/>
  <c r="Z28"/>
  <c r="AA28"/>
  <c r="AB28"/>
  <c r="AC28"/>
  <c r="BD28"/>
  <c r="BC28"/>
  <c r="C88" i="12"/>
  <c r="G85"/>
  <c r="L136"/>
  <c r="L138"/>
  <c r="L140"/>
  <c r="L142"/>
  <c r="L144"/>
  <c r="L146"/>
  <c r="L135"/>
  <c r="L139"/>
  <c r="L143"/>
  <c r="L145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A4" i="2"/>
  <c r="A5" s="1"/>
  <c r="A6" s="1"/>
  <c r="A7" s="1"/>
  <c r="A8" s="1"/>
  <c r="A9" s="1"/>
  <c r="A10" s="1"/>
  <c r="A11" s="1"/>
  <c r="A12" s="1"/>
  <c r="A13" s="1"/>
  <c r="A14" s="1"/>
  <c r="A15" s="1"/>
  <c r="A16" s="1"/>
  <c r="D68" i="12" l="1"/>
  <c r="E65"/>
  <c r="AX89" i="13"/>
  <c r="R78" i="12"/>
  <c r="BN86" i="13"/>
  <c r="BJ19"/>
  <c r="BJ21" s="1"/>
  <c r="BO86"/>
  <c r="BK19"/>
  <c r="BK21" s="1"/>
  <c r="F93"/>
  <c r="G89"/>
  <c r="J68" i="12"/>
  <c r="AI86" i="13"/>
  <c r="S49"/>
  <c r="AS49"/>
  <c r="Z46"/>
  <c r="W53"/>
  <c r="AP49"/>
  <c r="D65" i="12"/>
  <c r="E48"/>
  <c r="E6" i="20"/>
  <c r="E6" i="19"/>
  <c r="D3" i="20"/>
  <c r="D3" i="19"/>
  <c r="D8" i="20"/>
  <c r="J8" s="1"/>
  <c r="D8" i="19"/>
  <c r="J8" s="1"/>
  <c r="D4" i="20"/>
  <c r="D4" i="19"/>
  <c r="B5" i="23"/>
  <c r="E9" i="20"/>
  <c r="E9" i="19"/>
  <c r="E5" i="20"/>
  <c r="E5" i="19"/>
  <c r="D9"/>
  <c r="J9" s="1"/>
  <c r="D9" i="20"/>
  <c r="J9" s="1"/>
  <c r="E10"/>
  <c r="E10" i="19"/>
  <c r="B6" i="23"/>
  <c r="D10" i="20"/>
  <c r="J10" s="1"/>
  <c r="D10" i="19"/>
  <c r="J10" s="1"/>
  <c r="D6" i="20"/>
  <c r="D6" i="19"/>
  <c r="E7" i="20"/>
  <c r="E7" i="19"/>
  <c r="D5"/>
  <c r="D5" i="20"/>
  <c r="D7"/>
  <c r="J7" s="1"/>
  <c r="D7" i="19"/>
  <c r="J7" s="1"/>
  <c r="E3" i="20"/>
  <c r="E3" i="19"/>
  <c r="E8" i="20"/>
  <c r="E8" i="19"/>
  <c r="B4" i="23"/>
  <c r="E4" i="20"/>
  <c r="E4" i="19"/>
  <c r="O53" i="13"/>
  <c r="BE53"/>
  <c r="X89"/>
  <c r="BN59"/>
  <c r="G86"/>
  <c r="G46"/>
  <c r="BG86"/>
  <c r="H155" i="12"/>
  <c r="H52"/>
  <c r="C155"/>
  <c r="C52"/>
  <c r="I155"/>
  <c r="I52"/>
  <c r="B155"/>
  <c r="B52"/>
  <c r="H19"/>
  <c r="H58" s="1"/>
  <c r="H48"/>
  <c r="B151"/>
  <c r="B48"/>
  <c r="G151"/>
  <c r="G48"/>
  <c r="D48"/>
  <c r="I151"/>
  <c r="I48"/>
  <c r="C68"/>
  <c r="F19"/>
  <c r="F48"/>
  <c r="H148"/>
  <c r="H45"/>
  <c r="B39"/>
  <c r="B41" s="1"/>
  <c r="B45"/>
  <c r="E85"/>
  <c r="D45"/>
  <c r="Q58"/>
  <c r="F85"/>
  <c r="E45"/>
  <c r="E19"/>
  <c r="E21" s="1"/>
  <c r="C45"/>
  <c r="BM53" i="13"/>
  <c r="BP93"/>
  <c r="BP61"/>
  <c r="BO61"/>
  <c r="BS101"/>
  <c r="BQ61"/>
  <c r="N155" i="12"/>
  <c r="N52"/>
  <c r="M155"/>
  <c r="M52"/>
  <c r="J155"/>
  <c r="J52"/>
  <c r="L155"/>
  <c r="L52"/>
  <c r="P72"/>
  <c r="P52"/>
  <c r="N151"/>
  <c r="N48"/>
  <c r="M151"/>
  <c r="M48"/>
  <c r="J151"/>
  <c r="J48"/>
  <c r="P68"/>
  <c r="P48"/>
  <c r="K151"/>
  <c r="K48"/>
  <c r="O151"/>
  <c r="O48"/>
  <c r="J148"/>
  <c r="J45"/>
  <c r="N148"/>
  <c r="N45"/>
  <c r="M148"/>
  <c r="M45"/>
  <c r="L148"/>
  <c r="L45"/>
  <c r="P65"/>
  <c r="P45"/>
  <c r="O148"/>
  <c r="O45"/>
  <c r="E13" i="18"/>
  <c r="B9" i="23"/>
  <c r="E12" i="18"/>
  <c r="B8" i="23"/>
  <c r="E11" i="18"/>
  <c r="B7" i="23"/>
  <c r="E92" i="12"/>
  <c r="E52"/>
  <c r="G92"/>
  <c r="F52"/>
  <c r="D92"/>
  <c r="D52"/>
  <c r="D5" i="17"/>
  <c r="D5" i="18"/>
  <c r="E6" i="17"/>
  <c r="E6" i="18"/>
  <c r="D6" i="17"/>
  <c r="D6" i="18"/>
  <c r="D3" i="17"/>
  <c r="D3" i="18"/>
  <c r="D8" i="17"/>
  <c r="J8" s="1"/>
  <c r="D8" i="18"/>
  <c r="J8" s="1"/>
  <c r="D4" i="17"/>
  <c r="D4" i="18"/>
  <c r="E9" i="17"/>
  <c r="E9" i="18"/>
  <c r="E5" i="17"/>
  <c r="E5" i="18"/>
  <c r="D9" i="17"/>
  <c r="J9" s="1"/>
  <c r="D9" i="18"/>
  <c r="J9" s="1"/>
  <c r="E10"/>
  <c r="D10" i="17"/>
  <c r="J10" s="1"/>
  <c r="D10" i="18"/>
  <c r="J10" s="1"/>
  <c r="B3" i="23"/>
  <c r="E7" i="18"/>
  <c r="J7" i="6"/>
  <c r="D7" i="18"/>
  <c r="J7" s="1"/>
  <c r="E3" i="17"/>
  <c r="E3" i="18"/>
  <c r="K8" i="6"/>
  <c r="E8" i="18"/>
  <c r="E4" i="17"/>
  <c r="E4" i="18"/>
  <c r="BJ53" i="13"/>
  <c r="BJ93"/>
  <c r="AI93"/>
  <c r="V53"/>
  <c r="BG93"/>
  <c r="BK53"/>
  <c r="BK93"/>
  <c r="BL93"/>
  <c r="BL53"/>
  <c r="M53"/>
  <c r="BK49"/>
  <c r="BK89"/>
  <c r="O89"/>
  <c r="BJ89"/>
  <c r="BJ49"/>
  <c r="BL49"/>
  <c r="BL89"/>
  <c r="BM49"/>
  <c r="G49"/>
  <c r="X19"/>
  <c r="X21" s="1"/>
  <c r="BL86"/>
  <c r="BL46"/>
  <c r="BM46"/>
  <c r="BK46"/>
  <c r="BK86"/>
  <c r="C46"/>
  <c r="W46"/>
  <c r="BJ46"/>
  <c r="BJ86"/>
  <c r="E72" i="12"/>
  <c r="C72"/>
  <c r="C19"/>
  <c r="C21" s="1"/>
  <c r="E68"/>
  <c r="E88"/>
  <c r="C65"/>
  <c r="E148"/>
  <c r="F155"/>
  <c r="D151"/>
  <c r="F88"/>
  <c r="AU36" i="13"/>
  <c r="AA35"/>
  <c r="Y37"/>
  <c r="Y33" s="1"/>
  <c r="N72" i="12"/>
  <c r="AA36" i="13"/>
  <c r="BA37"/>
  <c r="X38"/>
  <c r="B19" i="12"/>
  <c r="B21" s="1"/>
  <c r="AB31" i="13"/>
  <c r="AB111" s="1"/>
  <c r="X32"/>
  <c r="X72" s="1"/>
  <c r="AA31"/>
  <c r="F65" i="12"/>
  <c r="AA27" i="13"/>
  <c r="AY38"/>
  <c r="AS30"/>
  <c r="AK28"/>
  <c r="AG27"/>
  <c r="AG107" s="1"/>
  <c r="BA53"/>
  <c r="AG19"/>
  <c r="AG21" s="1"/>
  <c r="AE19"/>
  <c r="AE21" s="1"/>
  <c r="AK53"/>
  <c r="BE46"/>
  <c r="BC89"/>
  <c r="AS53"/>
  <c r="Q46"/>
  <c r="P49"/>
  <c r="AN53"/>
  <c r="BD93"/>
  <c r="BE36"/>
  <c r="AT37"/>
  <c r="AN35"/>
  <c r="AJ35"/>
  <c r="AH34"/>
  <c r="AJ38"/>
  <c r="AZ34"/>
  <c r="BB36"/>
  <c r="AP36"/>
  <c r="AF37"/>
  <c r="BC36"/>
  <c r="AQ36"/>
  <c r="AD37"/>
  <c r="AV37"/>
  <c r="AJ34"/>
  <c r="AO35"/>
  <c r="AI38"/>
  <c r="AM118" s="1"/>
  <c r="BR29"/>
  <c r="AO30"/>
  <c r="AU31"/>
  <c r="BE37"/>
  <c r="AH37"/>
  <c r="AN38"/>
  <c r="AN34"/>
  <c r="AF36"/>
  <c r="AY36"/>
  <c r="AQ35"/>
  <c r="AK36"/>
  <c r="AO37"/>
  <c r="BC34"/>
  <c r="AU35"/>
  <c r="AJ36"/>
  <c r="AS34"/>
  <c r="AG35"/>
  <c r="AK115" s="1"/>
  <c r="BE38"/>
  <c r="AX36"/>
  <c r="AP38"/>
  <c r="AT35"/>
  <c r="AT75" s="1"/>
  <c r="AP34"/>
  <c r="AE35"/>
  <c r="AO28"/>
  <c r="BC37"/>
  <c r="AG36"/>
  <c r="J72" i="12"/>
  <c r="BD37" i="13"/>
  <c r="AO34"/>
  <c r="AV35"/>
  <c r="AE36"/>
  <c r="AI36"/>
  <c r="AV36"/>
  <c r="AZ36"/>
  <c r="AN37"/>
  <c r="AO38"/>
  <c r="AR34"/>
  <c r="AD35"/>
  <c r="AD115" s="1"/>
  <c r="AR35"/>
  <c r="AI37"/>
  <c r="AZ37"/>
  <c r="AS38"/>
  <c r="AM34"/>
  <c r="AT36"/>
  <c r="AL38"/>
  <c r="AP35"/>
  <c r="AK37"/>
  <c r="AY37"/>
  <c r="BB37"/>
  <c r="BB32"/>
  <c r="AJ32"/>
  <c r="AF31"/>
  <c r="AS31"/>
  <c r="N68" i="12"/>
  <c r="BC32" i="13"/>
  <c r="AV32"/>
  <c r="AP31"/>
  <c r="AM30"/>
  <c r="AF32"/>
  <c r="AW32"/>
  <c r="AK30"/>
  <c r="AG32"/>
  <c r="AI30"/>
  <c r="AH30"/>
  <c r="AL30"/>
  <c r="AD32"/>
  <c r="AP32"/>
  <c r="AT32"/>
  <c r="AR31"/>
  <c r="O68" i="12"/>
  <c r="AZ30" i="13"/>
  <c r="AE28"/>
  <c r="M65" i="12"/>
  <c r="AF28" i="13"/>
  <c r="AL28"/>
  <c r="AD28"/>
  <c r="AA118"/>
  <c r="AN46"/>
  <c r="AB46"/>
  <c r="I53"/>
  <c r="BR33"/>
  <c r="K19" i="12"/>
  <c r="K21" s="1"/>
  <c r="K60" s="1"/>
  <c r="K46" i="13"/>
  <c r="V86"/>
  <c r="W93"/>
  <c r="W118"/>
  <c r="Z115"/>
  <c r="X74"/>
  <c r="G68" i="12"/>
  <c r="BG49" i="13"/>
  <c r="AU46"/>
  <c r="AE46"/>
  <c r="B24" i="21"/>
  <c r="D32" i="19"/>
  <c r="J32" s="1"/>
  <c r="D32" i="18"/>
  <c r="J32" s="1"/>
  <c r="D32" i="20"/>
  <c r="J32" s="1"/>
  <c r="D32" i="17"/>
  <c r="J32" s="1"/>
  <c r="D24" i="19"/>
  <c r="J24" s="1"/>
  <c r="D24" i="18"/>
  <c r="J24" s="1"/>
  <c r="D24" i="20"/>
  <c r="J24" s="1"/>
  <c r="D24" i="17"/>
  <c r="J24" s="1"/>
  <c r="D16" i="19"/>
  <c r="J16" s="1"/>
  <c r="D16" i="20"/>
  <c r="J16" s="1"/>
  <c r="D16" i="17"/>
  <c r="J16" s="1"/>
  <c r="D16" i="18"/>
  <c r="J16" s="1"/>
  <c r="B29" i="21"/>
  <c r="D37" i="20"/>
  <c r="J37" s="1"/>
  <c r="D37" i="19"/>
  <c r="J37" s="1"/>
  <c r="D37" i="17"/>
  <c r="J37" s="1"/>
  <c r="D37" i="18"/>
  <c r="J37" s="1"/>
  <c r="B33" i="21"/>
  <c r="D29" i="20"/>
  <c r="J29" s="1"/>
  <c r="D29" i="19"/>
  <c r="J29" s="1"/>
  <c r="D29" i="17"/>
  <c r="D29" i="18"/>
  <c r="J29" s="1"/>
  <c r="D21" i="17"/>
  <c r="J21" s="1"/>
  <c r="D21" i="20"/>
  <c r="J21" s="1"/>
  <c r="D21" i="19"/>
  <c r="J21" s="1"/>
  <c r="D21" i="18"/>
  <c r="J21" s="1"/>
  <c r="D17" i="20"/>
  <c r="J17" s="1"/>
  <c r="D17" i="19"/>
  <c r="J17" s="1"/>
  <c r="D17" i="17"/>
  <c r="J17" s="1"/>
  <c r="D17" i="18"/>
  <c r="J17" s="1"/>
  <c r="B32" i="21"/>
  <c r="D40" i="19"/>
  <c r="D40" i="18"/>
  <c r="D40" i="20"/>
  <c r="D40" i="17"/>
  <c r="D38" i="19"/>
  <c r="J38" s="1"/>
  <c r="D38" i="20"/>
  <c r="J38" s="1"/>
  <c r="D38" i="18"/>
  <c r="J38" s="1"/>
  <c r="D38" i="17"/>
  <c r="B30" i="21"/>
  <c r="B34"/>
  <c r="D34" i="19"/>
  <c r="J34" s="1"/>
  <c r="D34" i="20"/>
  <c r="J34" s="1"/>
  <c r="D34" i="18"/>
  <c r="J34" s="1"/>
  <c r="D34" i="17"/>
  <c r="J34" s="1"/>
  <c r="B26" i="21"/>
  <c r="J30" i="6"/>
  <c r="D30" i="19"/>
  <c r="J30" s="1"/>
  <c r="D30" i="20"/>
  <c r="J30" s="1"/>
  <c r="D30" i="18"/>
  <c r="J30" s="1"/>
  <c r="D30" i="17"/>
  <c r="J30" s="1"/>
  <c r="D26" i="19"/>
  <c r="J26" s="1"/>
  <c r="D26" i="20"/>
  <c r="J26" s="1"/>
  <c r="D26" i="18"/>
  <c r="J26" s="1"/>
  <c r="D26" i="17"/>
  <c r="J26" s="1"/>
  <c r="J22" i="6"/>
  <c r="D22" i="19"/>
  <c r="J22" s="1"/>
  <c r="D22" i="18"/>
  <c r="J22" s="1"/>
  <c r="D22" i="17"/>
  <c r="J22" s="1"/>
  <c r="D22" i="20"/>
  <c r="J22" s="1"/>
  <c r="D18" i="19"/>
  <c r="J18" s="1"/>
  <c r="D18" i="18"/>
  <c r="J18" s="1"/>
  <c r="D18" i="17"/>
  <c r="J18" s="1"/>
  <c r="D18" i="20"/>
  <c r="J18" s="1"/>
  <c r="J14" i="6"/>
  <c r="D14" i="19"/>
  <c r="J14" s="1"/>
  <c r="D14" i="18"/>
  <c r="J14" s="1"/>
  <c r="D14" i="17"/>
  <c r="J14" s="1"/>
  <c r="D14" i="20"/>
  <c r="J14" s="1"/>
  <c r="B28" i="21"/>
  <c r="D36" i="19"/>
  <c r="J36" s="1"/>
  <c r="D36" i="17"/>
  <c r="J36" s="1"/>
  <c r="D36" i="18"/>
  <c r="J36" s="1"/>
  <c r="D36" i="20"/>
  <c r="J36" s="1"/>
  <c r="D28" i="19"/>
  <c r="J28" s="1"/>
  <c r="D28" i="17"/>
  <c r="J28" s="1"/>
  <c r="D28" i="18"/>
  <c r="J28" s="1"/>
  <c r="D28" i="20"/>
  <c r="J28" s="1"/>
  <c r="D20" i="19"/>
  <c r="J20" s="1"/>
  <c r="D20" i="20"/>
  <c r="J20" s="1"/>
  <c r="D20" i="18"/>
  <c r="J20" s="1"/>
  <c r="D20" i="17"/>
  <c r="J20" s="1"/>
  <c r="D12" i="19"/>
  <c r="J12" s="1"/>
  <c r="D12" i="20"/>
  <c r="J12" s="1"/>
  <c r="J12" i="18"/>
  <c r="D12" i="17"/>
  <c r="J12" s="1"/>
  <c r="D33"/>
  <c r="J33" s="1"/>
  <c r="D33" i="20"/>
  <c r="J33" s="1"/>
  <c r="D33" i="19"/>
  <c r="J33" s="1"/>
  <c r="B25" i="21"/>
  <c r="D33" i="18"/>
  <c r="J33" s="1"/>
  <c r="D25" i="20"/>
  <c r="J25" s="1"/>
  <c r="D25" i="19"/>
  <c r="J25" s="1"/>
  <c r="D25" i="17"/>
  <c r="J25" s="1"/>
  <c r="D25" i="18"/>
  <c r="J25" s="1"/>
  <c r="D13" i="20"/>
  <c r="J13" s="1"/>
  <c r="D13" i="19"/>
  <c r="J13" s="1"/>
  <c r="D13" i="17"/>
  <c r="J13" s="1"/>
  <c r="J13" i="18"/>
  <c r="D39" i="17"/>
  <c r="D39" i="19"/>
  <c r="D39" i="18"/>
  <c r="B31" i="21"/>
  <c r="D39" i="20"/>
  <c r="D35" i="17"/>
  <c r="J35" s="1"/>
  <c r="D35" i="18"/>
  <c r="J35" s="1"/>
  <c r="B27" i="21"/>
  <c r="D35" i="20"/>
  <c r="J35" s="1"/>
  <c r="D35" i="19"/>
  <c r="J35" s="1"/>
  <c r="B23" i="21"/>
  <c r="D31" i="17"/>
  <c r="J31" s="1"/>
  <c r="D31" i="18"/>
  <c r="J31" s="1"/>
  <c r="D31" i="20"/>
  <c r="J31" s="1"/>
  <c r="D31" i="19"/>
  <c r="J31" s="1"/>
  <c r="D27" i="17"/>
  <c r="J27" s="1"/>
  <c r="D27" i="18"/>
  <c r="J27" s="1"/>
  <c r="D27" i="20"/>
  <c r="J27" s="1"/>
  <c r="D27" i="19"/>
  <c r="J27" s="1"/>
  <c r="D23" i="17"/>
  <c r="J23" s="1"/>
  <c r="D23" i="18"/>
  <c r="J23" s="1"/>
  <c r="D23" i="20"/>
  <c r="J23" s="1"/>
  <c r="D23" i="19"/>
  <c r="J23" s="1"/>
  <c r="D19" i="17"/>
  <c r="J19" s="1"/>
  <c r="D19" i="18"/>
  <c r="J19" s="1"/>
  <c r="D19" i="20"/>
  <c r="J19" s="1"/>
  <c r="D19" i="19"/>
  <c r="J19" s="1"/>
  <c r="D15" i="17"/>
  <c r="J15" s="1"/>
  <c r="D15" i="18"/>
  <c r="J15" s="1"/>
  <c r="D15" i="20"/>
  <c r="J15" s="1"/>
  <c r="D15" i="19"/>
  <c r="J15" s="1"/>
  <c r="D11" i="17"/>
  <c r="J11" s="1"/>
  <c r="D11" i="19"/>
  <c r="J11" s="1"/>
  <c r="J11" i="18"/>
  <c r="D11" i="20"/>
  <c r="J11" s="1"/>
  <c r="E38" i="19"/>
  <c r="E38" i="18"/>
  <c r="C30" i="21"/>
  <c r="E38" i="20"/>
  <c r="E38" i="17"/>
  <c r="K38" s="1"/>
  <c r="M38" s="1"/>
  <c r="D34" i="23" s="1"/>
  <c r="C34" i="21"/>
  <c r="E34" i="19"/>
  <c r="E34" i="17"/>
  <c r="K34" s="1"/>
  <c r="M34" s="1"/>
  <c r="D30" i="23" s="1"/>
  <c r="C26" i="21"/>
  <c r="E34" i="20"/>
  <c r="E34" i="18"/>
  <c r="E26" i="19"/>
  <c r="E26" i="18"/>
  <c r="E26" i="17"/>
  <c r="E26" i="20"/>
  <c r="K18" i="6"/>
  <c r="E18" i="19"/>
  <c r="E18" i="18"/>
  <c r="E18" i="20"/>
  <c r="E18" i="17"/>
  <c r="C31" i="21"/>
  <c r="E39" i="20"/>
  <c r="E39" i="17"/>
  <c r="E39" i="19"/>
  <c r="E39" i="18"/>
  <c r="E27" i="20"/>
  <c r="E27" i="17"/>
  <c r="K27" s="1"/>
  <c r="E27" i="18"/>
  <c r="E27" i="19"/>
  <c r="E19" i="20"/>
  <c r="E19" i="17"/>
  <c r="K19" s="1"/>
  <c r="E19" i="19"/>
  <c r="E19" i="18"/>
  <c r="E15" i="20"/>
  <c r="E15" i="17"/>
  <c r="K15" s="1"/>
  <c r="E15" i="18"/>
  <c r="E15" i="19"/>
  <c r="E37" i="18"/>
  <c r="E37" i="17"/>
  <c r="E37" i="19"/>
  <c r="C29" i="21"/>
  <c r="E37" i="20"/>
  <c r="E33" i="18"/>
  <c r="E33" i="17"/>
  <c r="K33" s="1"/>
  <c r="M33" s="1"/>
  <c r="D29" i="23" s="1"/>
  <c r="E33" i="20"/>
  <c r="E33" i="19"/>
  <c r="C25" i="21"/>
  <c r="E29" i="18"/>
  <c r="E29" i="17"/>
  <c r="K29" s="1"/>
  <c r="E29" i="19"/>
  <c r="E29" i="20"/>
  <c r="E25" i="18"/>
  <c r="E25" i="17"/>
  <c r="E25" i="19"/>
  <c r="E25" i="20"/>
  <c r="E21" i="18"/>
  <c r="E21" i="17"/>
  <c r="K21" s="1"/>
  <c r="E21" i="19"/>
  <c r="E21" i="20"/>
  <c r="K17" i="6"/>
  <c r="E17" i="18"/>
  <c r="E17" i="17"/>
  <c r="E17" i="19"/>
  <c r="E17" i="20"/>
  <c r="E13" i="17"/>
  <c r="K13" s="1"/>
  <c r="E13" i="19"/>
  <c r="E13" i="20"/>
  <c r="E40" i="17"/>
  <c r="E40" i="18"/>
  <c r="C32" i="21"/>
  <c r="E40" i="20"/>
  <c r="E40" i="19"/>
  <c r="E30"/>
  <c r="E30" i="17"/>
  <c r="K30" s="1"/>
  <c r="E30" i="20"/>
  <c r="E30" i="18"/>
  <c r="K22" i="6"/>
  <c r="E22" i="19"/>
  <c r="E22" i="20"/>
  <c r="E22" i="18"/>
  <c r="E22" i="17"/>
  <c r="E14" i="19"/>
  <c r="E14" i="20"/>
  <c r="E14" i="18"/>
  <c r="E14" i="17"/>
  <c r="K14" s="1"/>
  <c r="C27" i="21"/>
  <c r="E35" i="20"/>
  <c r="E35" i="17"/>
  <c r="K35" s="1"/>
  <c r="M35" s="1"/>
  <c r="D31" i="23" s="1"/>
  <c r="E35" i="19"/>
  <c r="E35" i="18"/>
  <c r="E31" i="20"/>
  <c r="E31" i="17"/>
  <c r="K31" s="1"/>
  <c r="M31" s="1"/>
  <c r="D27" i="23" s="1"/>
  <c r="E31" i="19"/>
  <c r="E31" i="18"/>
  <c r="E23" i="20"/>
  <c r="E23" i="17"/>
  <c r="K23" s="1"/>
  <c r="E23" i="19"/>
  <c r="E23" i="18"/>
  <c r="E11" i="17"/>
  <c r="K11" s="1"/>
  <c r="E11" i="19"/>
  <c r="E11" i="20"/>
  <c r="E41" i="18"/>
  <c r="E41" i="17"/>
  <c r="E41" i="20"/>
  <c r="E41" i="19"/>
  <c r="C33" i="21"/>
  <c r="E36" i="19"/>
  <c r="E36" i="18"/>
  <c r="C28" i="21"/>
  <c r="E36" i="20"/>
  <c r="E36" i="17"/>
  <c r="K36" s="1"/>
  <c r="M36" s="1"/>
  <c r="D32" i="23" s="1"/>
  <c r="E32" i="20"/>
  <c r="E32" i="18"/>
  <c r="C24" i="21"/>
  <c r="E32" i="19"/>
  <c r="E32" i="17"/>
  <c r="K32" s="1"/>
  <c r="M32" s="1"/>
  <c r="D28" i="23" s="1"/>
  <c r="K28" i="6"/>
  <c r="E28" i="18"/>
  <c r="E28" i="20"/>
  <c r="E28" i="19"/>
  <c r="E28" i="17"/>
  <c r="K28" s="1"/>
  <c r="K24" i="6"/>
  <c r="E24" i="20"/>
  <c r="E24" i="19"/>
  <c r="E24" i="18"/>
  <c r="E24" i="17"/>
  <c r="K24" s="1"/>
  <c r="K20" i="6"/>
  <c r="E20" i="17"/>
  <c r="K20" s="1"/>
  <c r="E20" i="18"/>
  <c r="E20" i="20"/>
  <c r="E20" i="19"/>
  <c r="K16" i="6"/>
  <c r="E16" i="17"/>
  <c r="K16" s="1"/>
  <c r="E16" i="18"/>
  <c r="E16" i="20"/>
  <c r="E16" i="19"/>
  <c r="K12" i="6"/>
  <c r="E12" i="20"/>
  <c r="E12" i="19"/>
  <c r="E12" i="17"/>
  <c r="K12" s="1"/>
  <c r="C67" i="13"/>
  <c r="T108"/>
  <c r="I49"/>
  <c r="AO49"/>
  <c r="BD19"/>
  <c r="BD21" s="1"/>
  <c r="BF89"/>
  <c r="AA19"/>
  <c r="AA21" s="1"/>
  <c r="M93"/>
  <c r="I93"/>
  <c r="D46"/>
  <c r="L49"/>
  <c r="U86"/>
  <c r="N86"/>
  <c r="X49"/>
  <c r="X53"/>
  <c r="H46"/>
  <c r="AQ19"/>
  <c r="AQ21" s="1"/>
  <c r="H49"/>
  <c r="AQ46"/>
  <c r="AH89"/>
  <c r="AG46"/>
  <c r="T49"/>
  <c r="BF49"/>
  <c r="AF46"/>
  <c r="AI89"/>
  <c r="AB49"/>
  <c r="AY46"/>
  <c r="J19"/>
  <c r="J21" s="1"/>
  <c r="J46"/>
  <c r="K33" i="6"/>
  <c r="M33" s="1"/>
  <c r="Z78" i="13"/>
  <c r="AD116"/>
  <c r="W115"/>
  <c r="E8" i="17"/>
  <c r="K26" i="6"/>
  <c r="AN72" i="13"/>
  <c r="Q70"/>
  <c r="AH116"/>
  <c r="V115"/>
  <c r="AD76"/>
  <c r="K29" i="6"/>
  <c r="K34"/>
  <c r="M34" s="1"/>
  <c r="Q34" s="1"/>
  <c r="K21"/>
  <c r="K13"/>
  <c r="K10"/>
  <c r="K9"/>
  <c r="K25"/>
  <c r="BD53" i="13"/>
  <c r="BD46"/>
  <c r="BE86"/>
  <c r="BA46"/>
  <c r="AX46"/>
  <c r="Y116"/>
  <c r="AV34"/>
  <c r="O114"/>
  <c r="M75"/>
  <c r="F92" i="12"/>
  <c r="T76" i="13"/>
  <c r="J117"/>
  <c r="BE34"/>
  <c r="BD38"/>
  <c r="O115"/>
  <c r="T116"/>
  <c r="AF34"/>
  <c r="AB36"/>
  <c r="AR36"/>
  <c r="AG37"/>
  <c r="AW37"/>
  <c r="X37"/>
  <c r="AI34"/>
  <c r="AY34"/>
  <c r="AM35"/>
  <c r="AH38"/>
  <c r="AX38"/>
  <c r="BB118" s="1"/>
  <c r="BC38"/>
  <c r="BC78" s="1"/>
  <c r="N116"/>
  <c r="BB34"/>
  <c r="I76"/>
  <c r="AZ35"/>
  <c r="BA34"/>
  <c r="BA38"/>
  <c r="BB31"/>
  <c r="BD31"/>
  <c r="J71"/>
  <c r="AX32"/>
  <c r="AA30"/>
  <c r="AE31"/>
  <c r="AW31"/>
  <c r="F39" i="12"/>
  <c r="F135" s="1"/>
  <c r="AI71" i="13"/>
  <c r="BD32"/>
  <c r="S111"/>
  <c r="K72"/>
  <c r="BC31"/>
  <c r="AF30"/>
  <c r="AH32"/>
  <c r="AL32"/>
  <c r="AY32"/>
  <c r="X30"/>
  <c r="Y70" s="1"/>
  <c r="Z30"/>
  <c r="AP30"/>
  <c r="AU30"/>
  <c r="AG31"/>
  <c r="AG111" s="1"/>
  <c r="AK31"/>
  <c r="AT31"/>
  <c r="AX31"/>
  <c r="AX70"/>
  <c r="F151" i="12"/>
  <c r="AK32" i="13"/>
  <c r="AQ30"/>
  <c r="AZ32"/>
  <c r="AZ31"/>
  <c r="E39" i="12"/>
  <c r="W26" i="13"/>
  <c r="W67"/>
  <c r="AH28"/>
  <c r="AH68" s="1"/>
  <c r="AF27"/>
  <c r="W108"/>
  <c r="BE28"/>
  <c r="AN28"/>
  <c r="X27"/>
  <c r="AJ28"/>
  <c r="AZ28"/>
  <c r="Y28"/>
  <c r="BA27"/>
  <c r="AX28"/>
  <c r="AW27"/>
  <c r="F148" i="12"/>
  <c r="BB28" i="13"/>
  <c r="BC68" s="1"/>
  <c r="AY28"/>
  <c r="AT27"/>
  <c r="AU27"/>
  <c r="AH27"/>
  <c r="C85" i="12"/>
  <c r="L114" i="13"/>
  <c r="C39" i="12"/>
  <c r="C134" s="1"/>
  <c r="J107" i="13"/>
  <c r="C148" i="12"/>
  <c r="K107" i="13"/>
  <c r="G107"/>
  <c r="B148" i="12"/>
  <c r="E77" i="13"/>
  <c r="L110"/>
  <c r="E71"/>
  <c r="M117"/>
  <c r="G78"/>
  <c r="P19" i="12"/>
  <c r="Q78" s="1"/>
  <c r="O86" i="13"/>
  <c r="S86"/>
  <c r="P46"/>
  <c r="AC89"/>
  <c r="Y49"/>
  <c r="Z49"/>
  <c r="BC27"/>
  <c r="BB27"/>
  <c r="BD27"/>
  <c r="BE27"/>
  <c r="BB30"/>
  <c r="BD30"/>
  <c r="BE30"/>
  <c r="BE35"/>
  <c r="BD35"/>
  <c r="BC35"/>
  <c r="L70"/>
  <c r="O110"/>
  <c r="H117"/>
  <c r="AC75"/>
  <c r="K19" i="6"/>
  <c r="E7" i="17"/>
  <c r="K7" i="6"/>
  <c r="R77" i="13"/>
  <c r="K110"/>
  <c r="AT68"/>
  <c r="AF49"/>
  <c r="G148" i="12"/>
  <c r="G65"/>
  <c r="H65"/>
  <c r="K148"/>
  <c r="L65"/>
  <c r="D155"/>
  <c r="D19"/>
  <c r="E151"/>
  <c r="F68"/>
  <c r="J77" i="13"/>
  <c r="P78"/>
  <c r="AB68"/>
  <c r="H151" i="12"/>
  <c r="H68"/>
  <c r="I68"/>
  <c r="L151"/>
  <c r="M68"/>
  <c r="L19"/>
  <c r="L58" s="1"/>
  <c r="G155"/>
  <c r="G19"/>
  <c r="G58" s="1"/>
  <c r="K155"/>
  <c r="K72"/>
  <c r="O155"/>
  <c r="O19"/>
  <c r="O21" s="1"/>
  <c r="O60" s="1"/>
  <c r="W36" i="13"/>
  <c r="X36"/>
  <c r="Y31"/>
  <c r="W31"/>
  <c r="AW38"/>
  <c r="AT38"/>
  <c r="AU38"/>
  <c r="AG38"/>
  <c r="AD38"/>
  <c r="AE38"/>
  <c r="AP37"/>
  <c r="AR37"/>
  <c r="AS37"/>
  <c r="Z37"/>
  <c r="AA77" s="1"/>
  <c r="AB37"/>
  <c r="AC37"/>
  <c r="AN36"/>
  <c r="AL36"/>
  <c r="AO36"/>
  <c r="AX35"/>
  <c r="AY35"/>
  <c r="AH35"/>
  <c r="AI35"/>
  <c r="AT34"/>
  <c r="AW34"/>
  <c r="AD34"/>
  <c r="AD74" s="1"/>
  <c r="AG34"/>
  <c r="AS32"/>
  <c r="AR32"/>
  <c r="AC32"/>
  <c r="AB32"/>
  <c r="AO31"/>
  <c r="AM31"/>
  <c r="AL31"/>
  <c r="AY30"/>
  <c r="BA30"/>
  <c r="AV28"/>
  <c r="AU28"/>
  <c r="AW28"/>
  <c r="AQ27"/>
  <c r="AP27"/>
  <c r="AP67" s="1"/>
  <c r="AW93"/>
  <c r="AW53"/>
  <c r="AO93"/>
  <c r="AO53"/>
  <c r="AG93"/>
  <c r="AH53"/>
  <c r="AG53"/>
  <c r="AC93"/>
  <c r="AC53"/>
  <c r="AC46"/>
  <c r="AD46"/>
  <c r="D39" i="12"/>
  <c r="D85"/>
  <c r="AK19" i="13"/>
  <c r="AK21" s="1"/>
  <c r="U67"/>
  <c r="L23" i="17"/>
  <c r="BL36" i="13"/>
  <c r="BL31"/>
  <c r="Y93"/>
  <c r="BL38"/>
  <c r="BL34"/>
  <c r="BL28"/>
  <c r="BE49"/>
  <c r="BF93"/>
  <c r="BA49"/>
  <c r="AG89"/>
  <c r="AD49"/>
  <c r="E155" i="12"/>
  <c r="D148"/>
  <c r="D88"/>
  <c r="K93" i="13"/>
  <c r="R86"/>
  <c r="L86"/>
  <c r="E19"/>
  <c r="E21" s="1"/>
  <c r="Y19"/>
  <c r="Y21" s="1"/>
  <c r="V89"/>
  <c r="V19"/>
  <c r="V21" s="1"/>
  <c r="BL37"/>
  <c r="BL32"/>
  <c r="AC114"/>
  <c r="BG19"/>
  <c r="BG21" s="1"/>
  <c r="AR53"/>
  <c r="T53"/>
  <c r="L53"/>
  <c r="P86"/>
  <c r="K23" i="6"/>
  <c r="H35"/>
  <c r="K35"/>
  <c r="M35" s="1"/>
  <c r="H19"/>
  <c r="J34"/>
  <c r="J18"/>
  <c r="J10"/>
  <c r="H15"/>
  <c r="H31"/>
  <c r="J26"/>
  <c r="H18"/>
  <c r="H14"/>
  <c r="H22"/>
  <c r="J21"/>
  <c r="K14"/>
  <c r="K30"/>
  <c r="H7"/>
  <c r="K11"/>
  <c r="H23"/>
  <c r="K27"/>
  <c r="H30"/>
  <c r="J29"/>
  <c r="J13"/>
  <c r="E10" i="17"/>
  <c r="L26" i="6"/>
  <c r="M17" s="1"/>
  <c r="C13" i="23" s="1"/>
  <c r="H10" i="6"/>
  <c r="H26"/>
  <c r="H34"/>
  <c r="H11"/>
  <c r="K15"/>
  <c r="H27"/>
  <c r="K31"/>
  <c r="M31" s="1"/>
  <c r="C27" i="23" s="1"/>
  <c r="J33" i="6"/>
  <c r="J25"/>
  <c r="J17"/>
  <c r="J9"/>
  <c r="C23" i="21"/>
  <c r="J35" i="6"/>
  <c r="J27"/>
  <c r="J19"/>
  <c r="J11"/>
  <c r="H8"/>
  <c r="H12"/>
  <c r="H16"/>
  <c r="H20"/>
  <c r="H24"/>
  <c r="H28"/>
  <c r="K32"/>
  <c r="M32" s="1"/>
  <c r="H9"/>
  <c r="H13"/>
  <c r="H17"/>
  <c r="H21"/>
  <c r="H25"/>
  <c r="H29"/>
  <c r="H33"/>
  <c r="J32"/>
  <c r="J28"/>
  <c r="J24"/>
  <c r="J20"/>
  <c r="J16"/>
  <c r="J12"/>
  <c r="J8"/>
  <c r="H32"/>
  <c r="J31"/>
  <c r="J23"/>
  <c r="J15"/>
  <c r="D7" i="17"/>
  <c r="J7" s="1"/>
  <c r="N89" i="13"/>
  <c r="M46"/>
  <c r="U46"/>
  <c r="K49"/>
  <c r="G53"/>
  <c r="Q53"/>
  <c r="AI19"/>
  <c r="AI21" s="1"/>
  <c r="L46"/>
  <c r="T46"/>
  <c r="N53"/>
  <c r="E46"/>
  <c r="I86"/>
  <c r="L67"/>
  <c r="Y107"/>
  <c r="S71"/>
  <c r="AE112"/>
  <c r="AA74"/>
  <c r="AF118"/>
  <c r="Y112"/>
  <c r="AN111"/>
  <c r="AQ118"/>
  <c r="X114"/>
  <c r="AJ49"/>
  <c r="AV53"/>
  <c r="AI46"/>
  <c r="AI49"/>
  <c r="AB53"/>
  <c r="BB89"/>
  <c r="AF19"/>
  <c r="AR89"/>
  <c r="AM49"/>
  <c r="AL49"/>
  <c r="AE49"/>
  <c r="AM86"/>
  <c r="N19"/>
  <c r="N21" s="1"/>
  <c r="X46"/>
  <c r="S46"/>
  <c r="X86"/>
  <c r="AY19"/>
  <c r="AY21" s="1"/>
  <c r="R46"/>
  <c r="F53"/>
  <c r="I46"/>
  <c r="E67"/>
  <c r="K67"/>
  <c r="AH49"/>
  <c r="AF53"/>
  <c r="AG49"/>
  <c r="BE89"/>
  <c r="BC93"/>
  <c r="BG53"/>
  <c r="AM89"/>
  <c r="AK89"/>
  <c r="AA49"/>
  <c r="AH46"/>
  <c r="F19"/>
  <c r="F21" s="1"/>
  <c r="R49"/>
  <c r="M86"/>
  <c r="O46"/>
  <c r="O49"/>
  <c r="U53"/>
  <c r="N46"/>
  <c r="L117"/>
  <c r="H76"/>
  <c r="AP46"/>
  <c r="AN49"/>
  <c r="AJ53"/>
  <c r="AZ53"/>
  <c r="AK49"/>
  <c r="AA46"/>
  <c r="K19"/>
  <c r="J93"/>
  <c r="C53"/>
  <c r="C49"/>
  <c r="Q68"/>
  <c r="X108"/>
  <c r="Y74"/>
  <c r="AT108"/>
  <c r="V70"/>
  <c r="AB114"/>
  <c r="W75"/>
  <c r="AU114"/>
  <c r="AE114"/>
  <c r="P116"/>
  <c r="K118"/>
  <c r="BB75"/>
  <c r="T72"/>
  <c r="P74"/>
  <c r="AF115"/>
  <c r="C72"/>
  <c r="AJ71"/>
  <c r="Z76"/>
  <c r="Z72"/>
  <c r="AR68"/>
  <c r="AZ118"/>
  <c r="W70"/>
  <c r="AV118"/>
  <c r="AA114"/>
  <c r="D77"/>
  <c r="AB108"/>
  <c r="AD70"/>
  <c r="X68"/>
  <c r="AB74"/>
  <c r="D67"/>
  <c r="I114"/>
  <c r="U74"/>
  <c r="BC46"/>
  <c r="BB46"/>
  <c r="BF46"/>
  <c r="BF86"/>
  <c r="BF19"/>
  <c r="BG46"/>
  <c r="D53"/>
  <c r="D19"/>
  <c r="D21" s="1"/>
  <c r="AO67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AW19"/>
  <c r="G114"/>
  <c r="BB19"/>
  <c r="AO46"/>
  <c r="W19"/>
  <c r="P53"/>
  <c r="O93"/>
  <c r="I111"/>
  <c r="AW86"/>
  <c r="AW46"/>
  <c r="BA86"/>
  <c r="AL86"/>
  <c r="AL46"/>
  <c r="L93"/>
  <c r="L19"/>
  <c r="L21" s="1"/>
  <c r="U89"/>
  <c r="V49"/>
  <c r="U49"/>
  <c r="Q89"/>
  <c r="Q19"/>
  <c r="Q21" s="1"/>
  <c r="M89"/>
  <c r="N49"/>
  <c r="M49"/>
  <c r="I89"/>
  <c r="I19"/>
  <c r="I21" s="1"/>
  <c r="E49"/>
  <c r="F49"/>
  <c r="F110"/>
  <c r="F71"/>
  <c r="F111"/>
  <c r="K76"/>
  <c r="J118"/>
  <c r="P110"/>
  <c r="O68"/>
  <c r="C71"/>
  <c r="T71"/>
  <c r="X111"/>
  <c r="X115"/>
  <c r="AG110"/>
  <c r="AW115"/>
  <c r="AC116"/>
  <c r="BA116"/>
  <c r="AE117"/>
  <c r="AM77"/>
  <c r="AQ117"/>
  <c r="AU117"/>
  <c r="AB78"/>
  <c r="AA78"/>
  <c r="W107"/>
  <c r="AC110"/>
  <c r="Y110"/>
  <c r="Y75"/>
  <c r="AA117"/>
  <c r="AV110"/>
  <c r="AD111"/>
  <c r="Z75"/>
  <c r="W68"/>
  <c r="V111"/>
  <c r="V114"/>
  <c r="W74"/>
  <c r="AT86"/>
  <c r="AT46"/>
  <c r="AB86"/>
  <c r="AB19"/>
  <c r="T93"/>
  <c r="T19"/>
  <c r="T21" s="1"/>
  <c r="Y46"/>
  <c r="Y86"/>
  <c r="AO19"/>
  <c r="O19"/>
  <c r="S93"/>
  <c r="E53"/>
  <c r="Q49"/>
  <c r="Y89"/>
  <c r="J49"/>
  <c r="M70"/>
  <c r="AA89"/>
  <c r="U19"/>
  <c r="U21" s="1"/>
  <c r="BE93"/>
  <c r="BE19"/>
  <c r="AZ86"/>
  <c r="AZ46"/>
  <c r="AJ86"/>
  <c r="AJ46"/>
  <c r="J68"/>
  <c r="J108"/>
  <c r="G117"/>
  <c r="S118"/>
  <c r="AM112"/>
  <c r="BA115"/>
  <c r="BH19"/>
  <c r="BH21" s="1"/>
  <c r="BA93"/>
  <c r="BB53"/>
  <c r="BA19"/>
  <c r="BA21" s="1"/>
  <c r="AR93"/>
  <c r="AR19"/>
  <c r="AR21" s="1"/>
  <c r="P93"/>
  <c r="P19"/>
  <c r="H93"/>
  <c r="H19"/>
  <c r="H21" s="1"/>
  <c r="K53"/>
  <c r="S53"/>
  <c r="AM19"/>
  <c r="AU19"/>
  <c r="J53"/>
  <c r="R53"/>
  <c r="X93"/>
  <c r="BG89"/>
  <c r="C77"/>
  <c r="AA108"/>
  <c r="AI112"/>
  <c r="AV46"/>
  <c r="AM46"/>
  <c r="BD86"/>
  <c r="AB93"/>
  <c r="AX86"/>
  <c r="AU86"/>
  <c r="AS46"/>
  <c r="AP86"/>
  <c r="AK46"/>
  <c r="R19"/>
  <c r="R21" s="1"/>
  <c r="M19"/>
  <c r="M21" s="1"/>
  <c r="U93"/>
  <c r="J86"/>
  <c r="AR86"/>
  <c r="AR46"/>
  <c r="BH89"/>
  <c r="AC86"/>
  <c r="Y53"/>
  <c r="AC19"/>
  <c r="BC49"/>
  <c r="F46"/>
  <c r="V93"/>
  <c r="W86"/>
  <c r="I77"/>
  <c r="U71"/>
  <c r="O118"/>
  <c r="AC74"/>
  <c r="AR78"/>
  <c r="BF53"/>
  <c r="BA89"/>
  <c r="AV86"/>
  <c r="AS86"/>
  <c r="AN86"/>
  <c r="AK86"/>
  <c r="AA86"/>
  <c r="S19"/>
  <c r="C19"/>
  <c r="C21" s="1"/>
  <c r="N93"/>
  <c r="D49"/>
  <c r="BM21"/>
  <c r="BQ101" s="1"/>
  <c r="P68"/>
  <c r="W110"/>
  <c r="U72"/>
  <c r="G68"/>
  <c r="BC86"/>
  <c r="BC53"/>
  <c r="AA93"/>
  <c r="AD89"/>
  <c r="AB89"/>
  <c r="AE86"/>
  <c r="B19"/>
  <c r="B21" s="1"/>
  <c r="O108"/>
  <c r="K111"/>
  <c r="Q112"/>
  <c r="O75"/>
  <c r="Q116"/>
  <c r="N76"/>
  <c r="M76"/>
  <c r="O77"/>
  <c r="R78"/>
  <c r="T107"/>
  <c r="P107"/>
  <c r="G70"/>
  <c r="G110"/>
  <c r="F74"/>
  <c r="Z114"/>
  <c r="Z74"/>
  <c r="AC78"/>
  <c r="X75"/>
  <c r="AB115"/>
  <c r="AL75"/>
  <c r="Z108"/>
  <c r="Y114"/>
  <c r="H112"/>
  <c r="AL74"/>
  <c r="AO72"/>
  <c r="N72"/>
  <c r="K116"/>
  <c r="U112"/>
  <c r="V72"/>
  <c r="W114"/>
  <c r="N67"/>
  <c r="R71"/>
  <c r="R111"/>
  <c r="P72"/>
  <c r="J115"/>
  <c r="K75"/>
  <c r="R75"/>
  <c r="R115"/>
  <c r="I117"/>
  <c r="Q118"/>
  <c r="Q78"/>
  <c r="M77"/>
  <c r="L77"/>
  <c r="G74"/>
  <c r="Q72"/>
  <c r="AD71"/>
  <c r="AC118"/>
  <c r="AG108"/>
  <c r="Q108"/>
  <c r="M108"/>
  <c r="Q111"/>
  <c r="U111"/>
  <c r="S72"/>
  <c r="U114"/>
  <c r="E78"/>
  <c r="T78"/>
  <c r="N108"/>
  <c r="N68"/>
  <c r="U110"/>
  <c r="S112"/>
  <c r="O72"/>
  <c r="T114"/>
  <c r="Q74"/>
  <c r="P114"/>
  <c r="E75"/>
  <c r="Q115"/>
  <c r="N75"/>
  <c r="T115"/>
  <c r="H116"/>
  <c r="L116"/>
  <c r="K117"/>
  <c r="K77"/>
  <c r="F78"/>
  <c r="AW116"/>
  <c r="W112"/>
  <c r="AA112"/>
  <c r="AC115"/>
  <c r="Y115"/>
  <c r="AC70"/>
  <c r="P117"/>
  <c r="AR110"/>
  <c r="AH111"/>
  <c r="Q75"/>
  <c r="R112"/>
  <c r="I71"/>
  <c r="T112"/>
  <c r="N115"/>
  <c r="O117"/>
  <c r="K78"/>
  <c r="L76"/>
  <c r="S67"/>
  <c r="BI89"/>
  <c r="BI53"/>
  <c r="BI46"/>
  <c r="F115"/>
  <c r="N71"/>
  <c r="BH86"/>
  <c r="AT19"/>
  <c r="AP19"/>
  <c r="AN19"/>
  <c r="AL19"/>
  <c r="AJ19"/>
  <c r="AH19"/>
  <c r="Z19"/>
  <c r="Z21" s="1"/>
  <c r="AS93"/>
  <c r="AQ93"/>
  <c r="AC49"/>
  <c r="S78"/>
  <c r="P70"/>
  <c r="R72"/>
  <c r="P115"/>
  <c r="H71"/>
  <c r="V118"/>
  <c r="W78"/>
  <c r="Z118"/>
  <c r="BJ37"/>
  <c r="BM37"/>
  <c r="BJ35"/>
  <c r="BJ32"/>
  <c r="BJ29" s="1"/>
  <c r="BM32"/>
  <c r="BJ38"/>
  <c r="BM38"/>
  <c r="BJ36"/>
  <c r="BM36"/>
  <c r="BJ34"/>
  <c r="BM34"/>
  <c r="BM31"/>
  <c r="BJ108"/>
  <c r="BM28"/>
  <c r="Q21" i="12"/>
  <c r="M111" i="13"/>
  <c r="Q110"/>
  <c r="R107"/>
  <c r="T67"/>
  <c r="M78"/>
  <c r="P77"/>
  <c r="H77"/>
  <c r="M67"/>
  <c r="N107"/>
  <c r="L78"/>
  <c r="P75"/>
  <c r="T74"/>
  <c r="L74"/>
  <c r="F70"/>
  <c r="R74"/>
  <c r="K70"/>
  <c r="L72" i="12"/>
  <c r="N19"/>
  <c r="J19"/>
  <c r="I65"/>
  <c r="K68"/>
  <c r="O72"/>
  <c r="H72"/>
  <c r="M19"/>
  <c r="M58" s="1"/>
  <c r="I19"/>
  <c r="I58" s="1"/>
  <c r="N65"/>
  <c r="J65"/>
  <c r="M72"/>
  <c r="I72"/>
  <c r="L68"/>
  <c r="O65"/>
  <c r="K65"/>
  <c r="AX27" i="13"/>
  <c r="AS27"/>
  <c r="AK27"/>
  <c r="AY27"/>
  <c r="AR27"/>
  <c r="AJ27"/>
  <c r="AB27"/>
  <c r="Z27"/>
  <c r="G72" i="12"/>
  <c r="G111" i="13"/>
  <c r="K68"/>
  <c r="S74"/>
  <c r="S114"/>
  <c r="K114"/>
  <c r="BD68"/>
  <c r="AA68"/>
  <c r="AM108"/>
  <c r="AS68"/>
  <c r="AQ68"/>
  <c r="AQ112"/>
  <c r="AU112"/>
  <c r="AW70"/>
  <c r="BE111"/>
  <c r="BH53"/>
  <c r="BI93"/>
  <c r="BB93"/>
  <c r="AZ19"/>
  <c r="AV19"/>
  <c r="BI19"/>
  <c r="BM99" s="1"/>
  <c r="BH93"/>
  <c r="BC19"/>
  <c r="BD49"/>
  <c r="BB49"/>
  <c r="AR49"/>
  <c r="AV49"/>
  <c r="AZ49"/>
  <c r="AQ49"/>
  <c r="AU49"/>
  <c r="AY49"/>
  <c r="BD89"/>
  <c r="BI49"/>
  <c r="BL19"/>
  <c r="BP99" s="1"/>
  <c r="BH49"/>
  <c r="BB86"/>
  <c r="BH46"/>
  <c r="BI86"/>
  <c r="F72" i="12"/>
  <c r="D72"/>
  <c r="U70" i="13"/>
  <c r="T70"/>
  <c r="T110"/>
  <c r="F21" i="12"/>
  <c r="I110" i="13"/>
  <c r="D72"/>
  <c r="M110"/>
  <c r="C70"/>
  <c r="J70"/>
  <c r="J110"/>
  <c r="G71"/>
  <c r="S110"/>
  <c r="E72"/>
  <c r="BF71"/>
  <c r="AE70"/>
  <c r="AX110"/>
  <c r="AA72"/>
  <c r="C151" i="12"/>
  <c r="M68" i="13"/>
  <c r="L68"/>
  <c r="P108"/>
  <c r="I148" i="12"/>
  <c r="I137"/>
  <c r="I141"/>
  <c r="G134"/>
  <c r="AN110" i="13"/>
  <c r="P153" i="12"/>
  <c r="AQ108" i="13"/>
  <c r="AC68"/>
  <c r="BF72"/>
  <c r="BF29"/>
  <c r="BE112"/>
  <c r="P159" i="12"/>
  <c r="AN29" i="13"/>
  <c r="P150" i="12"/>
  <c r="P160"/>
  <c r="P158"/>
  <c r="P156"/>
  <c r="O137"/>
  <c r="O135"/>
  <c r="O143"/>
  <c r="O136"/>
  <c r="O140"/>
  <c r="O144"/>
  <c r="O141"/>
  <c r="O139"/>
  <c r="O145"/>
  <c r="O138"/>
  <c r="O142"/>
  <c r="O146"/>
  <c r="O134"/>
  <c r="M135"/>
  <c r="M143"/>
  <c r="M136"/>
  <c r="M140"/>
  <c r="M144"/>
  <c r="M139"/>
  <c r="M145"/>
  <c r="M138"/>
  <c r="M142"/>
  <c r="M146"/>
  <c r="M134"/>
  <c r="M137"/>
  <c r="M141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J98"/>
  <c r="I135"/>
  <c r="I143"/>
  <c r="I136"/>
  <c r="I140"/>
  <c r="I144"/>
  <c r="I134"/>
  <c r="G139"/>
  <c r="G145"/>
  <c r="G138"/>
  <c r="G142"/>
  <c r="G146"/>
  <c r="H98"/>
  <c r="G135"/>
  <c r="G143"/>
  <c r="G136"/>
  <c r="G140"/>
  <c r="G144"/>
  <c r="G137"/>
  <c r="G141"/>
  <c r="P149"/>
  <c r="P154"/>
  <c r="P152"/>
  <c r="P157"/>
  <c r="H100"/>
  <c r="AN67" i="13"/>
  <c r="AM67"/>
  <c r="AM107"/>
  <c r="AM26"/>
  <c r="AE67"/>
  <c r="BH27"/>
  <c r="BI27"/>
  <c r="BG27"/>
  <c r="BK32"/>
  <c r="BK29" s="1"/>
  <c r="BH32"/>
  <c r="BG32"/>
  <c r="BI32"/>
  <c r="BH30"/>
  <c r="BG30"/>
  <c r="BI30"/>
  <c r="BG37"/>
  <c r="BK37"/>
  <c r="BH37"/>
  <c r="BI37"/>
  <c r="BI35"/>
  <c r="BH35"/>
  <c r="BG35"/>
  <c r="AZ107"/>
  <c r="AI107"/>
  <c r="AI26"/>
  <c r="AD67"/>
  <c r="AC107"/>
  <c r="AC26"/>
  <c r="BG28"/>
  <c r="BI28"/>
  <c r="BH28"/>
  <c r="BG31"/>
  <c r="BI31"/>
  <c r="BH31"/>
  <c r="BK38"/>
  <c r="BH38"/>
  <c r="BG38"/>
  <c r="BI38"/>
  <c r="BK36"/>
  <c r="BG36"/>
  <c r="BI36"/>
  <c r="BH36"/>
  <c r="BK34"/>
  <c r="BH34"/>
  <c r="BG34"/>
  <c r="BI34"/>
  <c r="R80" i="12" l="1"/>
  <c r="BN99" i="13"/>
  <c r="BO99"/>
  <c r="H21" i="12"/>
  <c r="H60" s="1"/>
  <c r="BL108" i="13"/>
  <c r="BM111"/>
  <c r="BQ111"/>
  <c r="BM112"/>
  <c r="BQ112"/>
  <c r="BL118"/>
  <c r="BP118"/>
  <c r="BJ116"/>
  <c r="BN116"/>
  <c r="BL112"/>
  <c r="BP112"/>
  <c r="BK116"/>
  <c r="BO116"/>
  <c r="BK117"/>
  <c r="BO117"/>
  <c r="BK112"/>
  <c r="BO112"/>
  <c r="BM108"/>
  <c r="BM118"/>
  <c r="BQ118"/>
  <c r="BL117"/>
  <c r="BP117"/>
  <c r="BL111"/>
  <c r="BP111"/>
  <c r="BK111"/>
  <c r="BO111"/>
  <c r="BM116"/>
  <c r="BQ116"/>
  <c r="BJ117"/>
  <c r="BN117"/>
  <c r="BJ111"/>
  <c r="BN111"/>
  <c r="BJ112"/>
  <c r="BN112"/>
  <c r="BK114"/>
  <c r="BO114"/>
  <c r="BK118"/>
  <c r="BO118"/>
  <c r="BK108"/>
  <c r="BM114"/>
  <c r="BQ114"/>
  <c r="BJ115"/>
  <c r="BN115"/>
  <c r="BK107"/>
  <c r="BO107"/>
  <c r="BJ114"/>
  <c r="BN114"/>
  <c r="BJ118"/>
  <c r="BN118"/>
  <c r="BM117"/>
  <c r="BQ117"/>
  <c r="BL114"/>
  <c r="BP114"/>
  <c r="BL116"/>
  <c r="BP116"/>
  <c r="BJ110"/>
  <c r="BN110"/>
  <c r="B59" i="21"/>
  <c r="B60"/>
  <c r="B61"/>
  <c r="B62"/>
  <c r="C61"/>
  <c r="C60"/>
  <c r="C62"/>
  <c r="C59"/>
  <c r="M9" i="17"/>
  <c r="D5" i="23" s="1"/>
  <c r="D66" s="1"/>
  <c r="M25" i="6"/>
  <c r="C21" i="23" s="1"/>
  <c r="C82" s="1"/>
  <c r="M16" i="6"/>
  <c r="C12" i="23" s="1"/>
  <c r="C73" s="1"/>
  <c r="BD59" i="13"/>
  <c r="Y117"/>
  <c r="M18" i="17"/>
  <c r="D14" i="23" s="1"/>
  <c r="D75" s="1"/>
  <c r="M26" i="17"/>
  <c r="Q26" s="1"/>
  <c r="K9"/>
  <c r="H9" i="20"/>
  <c r="K9"/>
  <c r="K10" i="19"/>
  <c r="H10"/>
  <c r="K8" i="20"/>
  <c r="H8"/>
  <c r="H7"/>
  <c r="K7"/>
  <c r="K9" i="19"/>
  <c r="H9"/>
  <c r="H8"/>
  <c r="K8"/>
  <c r="H7"/>
  <c r="K7"/>
  <c r="K10" i="20"/>
  <c r="H10"/>
  <c r="K59" i="13"/>
  <c r="AI101"/>
  <c r="AF59"/>
  <c r="B146" i="12"/>
  <c r="B135"/>
  <c r="B142"/>
  <c r="B137"/>
  <c r="F78"/>
  <c r="B134"/>
  <c r="B143"/>
  <c r="E78"/>
  <c r="B145"/>
  <c r="B136"/>
  <c r="B139"/>
  <c r="B141"/>
  <c r="B138"/>
  <c r="B144"/>
  <c r="B140"/>
  <c r="B60"/>
  <c r="Q60"/>
  <c r="X112" i="13"/>
  <c r="BN61"/>
  <c r="BS73"/>
  <c r="BS69"/>
  <c r="P21" i="12"/>
  <c r="Q80" s="1"/>
  <c r="P78"/>
  <c r="H37" i="17"/>
  <c r="BR69" i="13"/>
  <c r="Y72"/>
  <c r="BR73"/>
  <c r="M28" i="17"/>
  <c r="Q28" s="1"/>
  <c r="C28" i="23"/>
  <c r="C89" s="1"/>
  <c r="O36" i="6"/>
  <c r="D28" i="21" s="1"/>
  <c r="C30" i="23"/>
  <c r="C91" s="1"/>
  <c r="O38" i="6"/>
  <c r="D30" i="21" s="1"/>
  <c r="C29" i="23"/>
  <c r="C90" s="1"/>
  <c r="O37" i="6"/>
  <c r="D29" i="21" s="1"/>
  <c r="Q35" i="6"/>
  <c r="C31" i="23"/>
  <c r="C92" s="1"/>
  <c r="N36" i="6"/>
  <c r="BN71" i="13"/>
  <c r="BN76"/>
  <c r="BN72"/>
  <c r="BN77"/>
  <c r="BN74"/>
  <c r="BN78"/>
  <c r="M21" i="6"/>
  <c r="M28"/>
  <c r="C24" i="23" s="1"/>
  <c r="M18" i="6"/>
  <c r="C14" i="23" s="1"/>
  <c r="C75" s="1"/>
  <c r="M10" i="6"/>
  <c r="M29"/>
  <c r="M20"/>
  <c r="C16" i="23" s="1"/>
  <c r="C77" s="1"/>
  <c r="M14" i="6"/>
  <c r="C10" i="23" s="1"/>
  <c r="C71" s="1"/>
  <c r="M22" i="6"/>
  <c r="C18" i="23" s="1"/>
  <c r="C79" s="1"/>
  <c r="M27" i="6"/>
  <c r="M9"/>
  <c r="M13"/>
  <c r="C9" i="23" s="1"/>
  <c r="C70" s="1"/>
  <c r="M11" i="6"/>
  <c r="C7" i="23" s="1"/>
  <c r="C68" s="1"/>
  <c r="M23" i="6"/>
  <c r="C19" i="23" s="1"/>
  <c r="M19" i="6"/>
  <c r="M12"/>
  <c r="C8" i="23" s="1"/>
  <c r="C69" s="1"/>
  <c r="M30" i="6"/>
  <c r="C26" i="23" s="1"/>
  <c r="C87" s="1"/>
  <c r="M8" i="6"/>
  <c r="M24"/>
  <c r="M15"/>
  <c r="C11" i="23" s="1"/>
  <c r="C72" s="1"/>
  <c r="M7" i="6"/>
  <c r="M26"/>
  <c r="H17" i="17"/>
  <c r="H9"/>
  <c r="H8"/>
  <c r="K8" i="18"/>
  <c r="H8"/>
  <c r="K9"/>
  <c r="H9"/>
  <c r="K7"/>
  <c r="H7"/>
  <c r="K10"/>
  <c r="H10"/>
  <c r="H28" i="17"/>
  <c r="AA115" i="13"/>
  <c r="Y78"/>
  <c r="AQ99"/>
  <c r="BH101"/>
  <c r="AE101"/>
  <c r="AA33"/>
  <c r="T118"/>
  <c r="AK101"/>
  <c r="Q117"/>
  <c r="R76"/>
  <c r="Q71"/>
  <c r="BF112"/>
  <c r="AI99"/>
  <c r="Y59"/>
  <c r="T111"/>
  <c r="AC71"/>
  <c r="BL59"/>
  <c r="BL99"/>
  <c r="BK59"/>
  <c r="BK99"/>
  <c r="BM59"/>
  <c r="BJ99"/>
  <c r="BJ59"/>
  <c r="AK68"/>
  <c r="B58" i="12"/>
  <c r="C78"/>
  <c r="F146"/>
  <c r="F145"/>
  <c r="F138"/>
  <c r="F41"/>
  <c r="F144"/>
  <c r="F58"/>
  <c r="F142"/>
  <c r="AE107" i="13"/>
  <c r="AG26"/>
  <c r="AG106" s="1"/>
  <c r="AB118"/>
  <c r="U117"/>
  <c r="Z112"/>
  <c r="R108"/>
  <c r="R116"/>
  <c r="X78"/>
  <c r="AA71"/>
  <c r="W72"/>
  <c r="AA26"/>
  <c r="AA106" s="1"/>
  <c r="X118"/>
  <c r="Q77"/>
  <c r="R68"/>
  <c r="AA107"/>
  <c r="AB71"/>
  <c r="V112"/>
  <c r="W77"/>
  <c r="Z117"/>
  <c r="V75"/>
  <c r="P76"/>
  <c r="T75"/>
  <c r="AA75"/>
  <c r="V77"/>
  <c r="C80" i="12"/>
  <c r="AA76" i="13"/>
  <c r="V117"/>
  <c r="Q73"/>
  <c r="S75"/>
  <c r="AB75"/>
  <c r="N117"/>
  <c r="S115"/>
  <c r="O76"/>
  <c r="Q76"/>
  <c r="U75"/>
  <c r="U115"/>
  <c r="O116"/>
  <c r="R117"/>
  <c r="G115"/>
  <c r="V74"/>
  <c r="N77"/>
  <c r="C75"/>
  <c r="D75"/>
  <c r="M72"/>
  <c r="P112"/>
  <c r="N112"/>
  <c r="AT70"/>
  <c r="L112"/>
  <c r="B29"/>
  <c r="C69" s="1"/>
  <c r="AO111"/>
  <c r="AW110"/>
  <c r="S68"/>
  <c r="V108"/>
  <c r="Z33"/>
  <c r="Z73" s="1"/>
  <c r="D76"/>
  <c r="AR118"/>
  <c r="BD76"/>
  <c r="AZ78"/>
  <c r="AD75"/>
  <c r="BD114"/>
  <c r="AS70"/>
  <c r="AF71"/>
  <c r="AK108"/>
  <c r="BM76"/>
  <c r="BJ77"/>
  <c r="BL76"/>
  <c r="BL78"/>
  <c r="BJ74"/>
  <c r="BJ78"/>
  <c r="BM77"/>
  <c r="BL74"/>
  <c r="BK77"/>
  <c r="BM74"/>
  <c r="BM78"/>
  <c r="BJ75"/>
  <c r="BL77"/>
  <c r="BK74"/>
  <c r="BK76"/>
  <c r="BK78"/>
  <c r="BJ76"/>
  <c r="AF77"/>
  <c r="BJ71"/>
  <c r="BJ72"/>
  <c r="BL72"/>
  <c r="BM72"/>
  <c r="BK71"/>
  <c r="BL71"/>
  <c r="BM71"/>
  <c r="BK72"/>
  <c r="BJ70"/>
  <c r="BJ68"/>
  <c r="BL68"/>
  <c r="BM68"/>
  <c r="AM68"/>
  <c r="BK68"/>
  <c r="AL68"/>
  <c r="H25" i="17"/>
  <c r="M11"/>
  <c r="H27"/>
  <c r="M12"/>
  <c r="K37"/>
  <c r="M37" s="1"/>
  <c r="H35"/>
  <c r="M25"/>
  <c r="D21" i="23" s="1"/>
  <c r="M21" i="17"/>
  <c r="D17" i="23" s="1"/>
  <c r="D78" s="1"/>
  <c r="BH99" i="13"/>
  <c r="L72"/>
  <c r="BE116"/>
  <c r="BB77"/>
  <c r="AR111"/>
  <c r="AO115"/>
  <c r="AF108"/>
  <c r="BF116"/>
  <c r="K71"/>
  <c r="AR75"/>
  <c r="Z70"/>
  <c r="N109"/>
  <c r="AJ118"/>
  <c r="AH74"/>
  <c r="AY111"/>
  <c r="O71"/>
  <c r="AJ108"/>
  <c r="AU77"/>
  <c r="BC118"/>
  <c r="C76"/>
  <c r="C39"/>
  <c r="AG68"/>
  <c r="O111"/>
  <c r="U77"/>
  <c r="T117"/>
  <c r="X29"/>
  <c r="X109" s="1"/>
  <c r="J111"/>
  <c r="AS115"/>
  <c r="AF99"/>
  <c r="AF21"/>
  <c r="F59"/>
  <c r="AI108"/>
  <c r="AF68"/>
  <c r="AH77"/>
  <c r="AE108"/>
  <c r="F72"/>
  <c r="N111"/>
  <c r="AC33"/>
  <c r="AC113" s="1"/>
  <c r="G116"/>
  <c r="AJ78"/>
  <c r="V99"/>
  <c r="K99"/>
  <c r="AL108"/>
  <c r="S108"/>
  <c r="AJ117"/>
  <c r="AO116"/>
  <c r="AP77"/>
  <c r="AP108"/>
  <c r="AN115"/>
  <c r="D70"/>
  <c r="H110"/>
  <c r="F75"/>
  <c r="AW76"/>
  <c r="F108"/>
  <c r="AY117"/>
  <c r="AJ115"/>
  <c r="C68"/>
  <c r="B26"/>
  <c r="C66" s="1"/>
  <c r="AK75"/>
  <c r="H70"/>
  <c r="AG75"/>
  <c r="BF117"/>
  <c r="AP114"/>
  <c r="BC76"/>
  <c r="BE76"/>
  <c r="BE117"/>
  <c r="AS78"/>
  <c r="BC116"/>
  <c r="AU116"/>
  <c r="AQ76"/>
  <c r="AK78"/>
  <c r="BF76"/>
  <c r="AL114"/>
  <c r="AQ74"/>
  <c r="AE76"/>
  <c r="AO75"/>
  <c r="AX117"/>
  <c r="AH115"/>
  <c r="AQ116"/>
  <c r="AE77"/>
  <c r="BD74"/>
  <c r="AV76"/>
  <c r="BD116"/>
  <c r="BB76"/>
  <c r="AG116"/>
  <c r="AU115"/>
  <c r="AZ76"/>
  <c r="AW75"/>
  <c r="BB117"/>
  <c r="AU75"/>
  <c r="AZ117"/>
  <c r="AL78"/>
  <c r="AR74"/>
  <c r="AP74"/>
  <c r="AV77"/>
  <c r="AG115"/>
  <c r="AH76"/>
  <c r="BA76"/>
  <c r="AQ33"/>
  <c r="AK74"/>
  <c r="AV75"/>
  <c r="AT116"/>
  <c r="AN78"/>
  <c r="AM78"/>
  <c r="AN114"/>
  <c r="AY116"/>
  <c r="AN118"/>
  <c r="AU111"/>
  <c r="AF111"/>
  <c r="AV71"/>
  <c r="AL70"/>
  <c r="AJ111"/>
  <c r="AS110"/>
  <c r="AO70"/>
  <c r="AO110"/>
  <c r="AO77"/>
  <c r="AG76"/>
  <c r="AQ75"/>
  <c r="AH117"/>
  <c r="AE33"/>
  <c r="AT118"/>
  <c r="AK116"/>
  <c r="BF77"/>
  <c r="AQ78"/>
  <c r="AL117"/>
  <c r="AE116"/>
  <c r="AJ33"/>
  <c r="AP115"/>
  <c r="AX76"/>
  <c r="AO118"/>
  <c r="AI77"/>
  <c r="AO78"/>
  <c r="AX116"/>
  <c r="AF76"/>
  <c r="AM74"/>
  <c r="AR115"/>
  <c r="AF75"/>
  <c r="AY76"/>
  <c r="AN77"/>
  <c r="AN117"/>
  <c r="AT115"/>
  <c r="AE115"/>
  <c r="AS114"/>
  <c r="AG77"/>
  <c r="AK76"/>
  <c r="AV115"/>
  <c r="AP75"/>
  <c r="AP118"/>
  <c r="AJ116"/>
  <c r="AS75"/>
  <c r="BB116"/>
  <c r="BB72"/>
  <c r="AJ72"/>
  <c r="AQ71"/>
  <c r="AI29"/>
  <c r="AJ29"/>
  <c r="AN109" s="1"/>
  <c r="AN112"/>
  <c r="AJ112"/>
  <c r="AO108"/>
  <c r="AS108"/>
  <c r="AO26"/>
  <c r="AP68"/>
  <c r="AE75"/>
  <c r="BC117"/>
  <c r="BD117"/>
  <c r="AI116"/>
  <c r="AM117"/>
  <c r="AJ77"/>
  <c r="BD77"/>
  <c r="BE77"/>
  <c r="AK77"/>
  <c r="AS118"/>
  <c r="AO114"/>
  <c r="AO117"/>
  <c r="AJ76"/>
  <c r="AZ77"/>
  <c r="AM116"/>
  <c r="BA77"/>
  <c r="AF114"/>
  <c r="AR114"/>
  <c r="AU76"/>
  <c r="AI76"/>
  <c r="AK33"/>
  <c r="AZ115"/>
  <c r="AN74"/>
  <c r="BC77"/>
  <c r="AL77"/>
  <c r="AY77"/>
  <c r="AS74"/>
  <c r="AZ116"/>
  <c r="AO74"/>
  <c r="AI117"/>
  <c r="AT76"/>
  <c r="AQ114"/>
  <c r="AP78"/>
  <c r="AV29"/>
  <c r="AW72"/>
  <c r="BC72"/>
  <c r="AJ70"/>
  <c r="AF112"/>
  <c r="AI110"/>
  <c r="AK111"/>
  <c r="BA112"/>
  <c r="AP71"/>
  <c r="AV72"/>
  <c r="AM110"/>
  <c r="AE72"/>
  <c r="AZ110"/>
  <c r="AS71"/>
  <c r="AN70"/>
  <c r="AK110"/>
  <c r="AR71"/>
  <c r="AF72"/>
  <c r="AD112"/>
  <c r="AD29"/>
  <c r="AF29"/>
  <c r="AV111"/>
  <c r="AM70"/>
  <c r="AG72"/>
  <c r="AK70"/>
  <c r="AE71"/>
  <c r="AQ72"/>
  <c r="AI70"/>
  <c r="K78" i="12"/>
  <c r="AP72" i="13"/>
  <c r="AU72"/>
  <c r="AH72"/>
  <c r="AL110"/>
  <c r="AT112"/>
  <c r="K58" i="12"/>
  <c r="O78"/>
  <c r="AH70" i="13"/>
  <c r="AW71"/>
  <c r="AW112"/>
  <c r="AH110"/>
  <c r="AE26"/>
  <c r="AI106" s="1"/>
  <c r="AE68"/>
  <c r="AD108"/>
  <c r="AD26"/>
  <c r="AZ67"/>
  <c r="O58" i="12"/>
  <c r="AL26" i="13"/>
  <c r="AM66" s="1"/>
  <c r="AD68"/>
  <c r="BI112"/>
  <c r="AD107"/>
  <c r="AP26"/>
  <c r="AD72"/>
  <c r="AE74"/>
  <c r="AH75"/>
  <c r="AL33"/>
  <c r="AI118"/>
  <c r="V71"/>
  <c r="W33"/>
  <c r="BD26"/>
  <c r="Z68"/>
  <c r="AN68"/>
  <c r="AT111"/>
  <c r="AP110"/>
  <c r="AP112"/>
  <c r="BC71"/>
  <c r="V110"/>
  <c r="BF111"/>
  <c r="P118"/>
  <c r="L75"/>
  <c r="BE74"/>
  <c r="S76"/>
  <c r="AU108"/>
  <c r="AK114"/>
  <c r="AJ75"/>
  <c r="AP76"/>
  <c r="AU33"/>
  <c r="I118"/>
  <c r="BA67"/>
  <c r="X26"/>
  <c r="V106"/>
  <c r="AY71"/>
  <c r="AU70"/>
  <c r="N78"/>
  <c r="AR61"/>
  <c r="M7" i="17"/>
  <c r="D3" i="23" s="1"/>
  <c r="D64" s="1"/>
  <c r="J99" i="13"/>
  <c r="M23" i="17"/>
  <c r="BH108" i="13"/>
  <c r="AZ70"/>
  <c r="AU74"/>
  <c r="AX115"/>
  <c r="AR77"/>
  <c r="BD115"/>
  <c r="BC70"/>
  <c r="I106"/>
  <c r="V68"/>
  <c r="W106"/>
  <c r="AI68"/>
  <c r="X70"/>
  <c r="AF70"/>
  <c r="O69"/>
  <c r="AE29"/>
  <c r="N110"/>
  <c r="BA74"/>
  <c r="BB33"/>
  <c r="AF116"/>
  <c r="BD78"/>
  <c r="J114"/>
  <c r="U76"/>
  <c r="AU59"/>
  <c r="AL67"/>
  <c r="AQ26"/>
  <c r="AQ106" s="1"/>
  <c r="BA70"/>
  <c r="AM29"/>
  <c r="AN69" s="1"/>
  <c r="AR29"/>
  <c r="AW114"/>
  <c r="AN116"/>
  <c r="AT77"/>
  <c r="AD78"/>
  <c r="AW78"/>
  <c r="X71"/>
  <c r="BB68"/>
  <c r="S107"/>
  <c r="BA68"/>
  <c r="BE108"/>
  <c r="AK72"/>
  <c r="AK71"/>
  <c r="BB78"/>
  <c r="AV116"/>
  <c r="W117"/>
  <c r="M29" i="17"/>
  <c r="H24"/>
  <c r="H13"/>
  <c r="M24"/>
  <c r="M30"/>
  <c r="M27"/>
  <c r="M13"/>
  <c r="H12"/>
  <c r="H29"/>
  <c r="H11"/>
  <c r="J29"/>
  <c r="H24" i="19"/>
  <c r="K24"/>
  <c r="H11"/>
  <c r="K11"/>
  <c r="K22" i="18"/>
  <c r="H22"/>
  <c r="K13" i="20"/>
  <c r="H13"/>
  <c r="K17"/>
  <c r="H17"/>
  <c r="K21" i="18"/>
  <c r="H21"/>
  <c r="H29"/>
  <c r="K29"/>
  <c r="H15" i="19"/>
  <c r="K15"/>
  <c r="H27"/>
  <c r="K27"/>
  <c r="K18" i="20"/>
  <c r="H18"/>
  <c r="K26"/>
  <c r="H26"/>
  <c r="H38" i="19"/>
  <c r="K38"/>
  <c r="M38" s="1"/>
  <c r="G34" i="23" s="1"/>
  <c r="H20" i="18"/>
  <c r="K20"/>
  <c r="K32"/>
  <c r="M32" s="1"/>
  <c r="E28" i="23" s="1"/>
  <c r="H32" i="18"/>
  <c r="K11" i="20"/>
  <c r="H11"/>
  <c r="H23" i="19"/>
  <c r="K23"/>
  <c r="H31"/>
  <c r="K31"/>
  <c r="M31" s="1"/>
  <c r="G27" i="23" s="1"/>
  <c r="H35" i="19"/>
  <c r="K35"/>
  <c r="M35" s="1"/>
  <c r="G31" i="23" s="1"/>
  <c r="H30" i="19"/>
  <c r="K30"/>
  <c r="K13" i="18"/>
  <c r="H13"/>
  <c r="K17"/>
  <c r="H17"/>
  <c r="K33" i="20"/>
  <c r="M33" s="1"/>
  <c r="F29" i="23" s="1"/>
  <c r="H33" i="20"/>
  <c r="K37"/>
  <c r="M37" s="1"/>
  <c r="F33" i="23" s="1"/>
  <c r="H37" i="20"/>
  <c r="K37" i="18"/>
  <c r="M37" s="1"/>
  <c r="E33" i="23" s="1"/>
  <c r="H37" i="18"/>
  <c r="K15" i="20"/>
  <c r="H15"/>
  <c r="K19"/>
  <c r="H19"/>
  <c r="K27"/>
  <c r="H27"/>
  <c r="H26" i="19"/>
  <c r="K26"/>
  <c r="K38" i="18"/>
  <c r="M38" s="1"/>
  <c r="E34" i="23" s="1"/>
  <c r="H38" i="18"/>
  <c r="K12" i="20"/>
  <c r="H12"/>
  <c r="H16" i="18"/>
  <c r="K16"/>
  <c r="K20" i="20"/>
  <c r="H20"/>
  <c r="K28" i="18"/>
  <c r="H28"/>
  <c r="H36" i="19"/>
  <c r="K36"/>
  <c r="M36" s="1"/>
  <c r="G32" i="23" s="1"/>
  <c r="K11" i="18"/>
  <c r="H11"/>
  <c r="H23"/>
  <c r="K23"/>
  <c r="H31"/>
  <c r="K31"/>
  <c r="M31" s="1"/>
  <c r="E27" i="23" s="1"/>
  <c r="H35" i="18"/>
  <c r="K35"/>
  <c r="M35" s="1"/>
  <c r="E31" i="23" s="1"/>
  <c r="H14" i="19"/>
  <c r="K14"/>
  <c r="H22"/>
  <c r="K22"/>
  <c r="H21"/>
  <c r="K21"/>
  <c r="H25"/>
  <c r="K25"/>
  <c r="H29"/>
  <c r="K29"/>
  <c r="H33"/>
  <c r="K33"/>
  <c r="M33" s="1"/>
  <c r="G29" i="23" s="1"/>
  <c r="H18" i="19"/>
  <c r="K18"/>
  <c r="K26" i="18"/>
  <c r="H26"/>
  <c r="K34" i="20"/>
  <c r="M34" s="1"/>
  <c r="F30" i="23" s="1"/>
  <c r="H34" i="20"/>
  <c r="H23" i="17"/>
  <c r="H21"/>
  <c r="K25"/>
  <c r="H16" i="19"/>
  <c r="K16"/>
  <c r="H28"/>
  <c r="K28"/>
  <c r="K32" i="20"/>
  <c r="M32" s="1"/>
  <c r="F28" i="23" s="1"/>
  <c r="H32" i="20"/>
  <c r="K14" i="18"/>
  <c r="H14"/>
  <c r="K30"/>
  <c r="H30"/>
  <c r="H25"/>
  <c r="K25"/>
  <c r="K19"/>
  <c r="H19"/>
  <c r="K12"/>
  <c r="H12"/>
  <c r="K24"/>
  <c r="H24"/>
  <c r="K36" i="20"/>
  <c r="M36" s="1"/>
  <c r="F32" i="23" s="1"/>
  <c r="H36" i="20"/>
  <c r="H12" i="19"/>
  <c r="K12"/>
  <c r="K16" i="20"/>
  <c r="H16"/>
  <c r="H20" i="19"/>
  <c r="K20"/>
  <c r="K24" i="20"/>
  <c r="H24"/>
  <c r="K28"/>
  <c r="H28"/>
  <c r="H32" i="19"/>
  <c r="K32"/>
  <c r="M32" s="1"/>
  <c r="G28" i="23" s="1"/>
  <c r="K36" i="18"/>
  <c r="M36" s="1"/>
  <c r="E32" i="23" s="1"/>
  <c r="H36" i="18"/>
  <c r="K23" i="20"/>
  <c r="H23"/>
  <c r="K31"/>
  <c r="M31" s="1"/>
  <c r="F27" i="23" s="1"/>
  <c r="H31" i="20"/>
  <c r="K35"/>
  <c r="M35" s="1"/>
  <c r="F31" i="23" s="1"/>
  <c r="H35" i="20"/>
  <c r="K14"/>
  <c r="H14"/>
  <c r="K22"/>
  <c r="H22"/>
  <c r="K30"/>
  <c r="H30"/>
  <c r="H13" i="19"/>
  <c r="K13"/>
  <c r="H17"/>
  <c r="K17"/>
  <c r="K21" i="20"/>
  <c r="H21"/>
  <c r="K25"/>
  <c r="H25"/>
  <c r="K29"/>
  <c r="H29"/>
  <c r="H33" i="18"/>
  <c r="K33"/>
  <c r="M33" s="1"/>
  <c r="E29" i="23" s="1"/>
  <c r="H37" i="19"/>
  <c r="K37"/>
  <c r="M37" s="1"/>
  <c r="G33" i="23" s="1"/>
  <c r="K15" i="18"/>
  <c r="H15"/>
  <c r="H19" i="19"/>
  <c r="K19"/>
  <c r="H27" i="18"/>
  <c r="K27"/>
  <c r="H18"/>
  <c r="K18"/>
  <c r="K34"/>
  <c r="M34" s="1"/>
  <c r="E30" i="23" s="1"/>
  <c r="H34" i="18"/>
  <c r="H34" i="19"/>
  <c r="K34"/>
  <c r="M34" s="1"/>
  <c r="G30" i="23" s="1"/>
  <c r="H38" i="20"/>
  <c r="K38"/>
  <c r="M38" s="1"/>
  <c r="F34" i="23" s="1"/>
  <c r="Q33" i="6"/>
  <c r="C93" i="23"/>
  <c r="V116" i="13"/>
  <c r="AL115"/>
  <c r="G77"/>
  <c r="AE78"/>
  <c r="AF107"/>
  <c r="AI67"/>
  <c r="BF70"/>
  <c r="AC108"/>
  <c r="AM75"/>
  <c r="AC29"/>
  <c r="Z111"/>
  <c r="AR70"/>
  <c r="AH26"/>
  <c r="AZ111"/>
  <c r="C74" i="23"/>
  <c r="D93"/>
  <c r="Q35" i="17"/>
  <c r="K8"/>
  <c r="M8"/>
  <c r="AU107" i="13"/>
  <c r="W71"/>
  <c r="AW118"/>
  <c r="AN71"/>
  <c r="O107"/>
  <c r="BD111"/>
  <c r="AQ107"/>
  <c r="BE29"/>
  <c r="BD110"/>
  <c r="P67"/>
  <c r="AL72"/>
  <c r="AN76"/>
  <c r="AQ115"/>
  <c r="Z77"/>
  <c r="AW33"/>
  <c r="AO68"/>
  <c r="I74"/>
  <c r="Q66"/>
  <c r="AF78"/>
  <c r="J59"/>
  <c r="V69"/>
  <c r="AE118"/>
  <c r="AG59"/>
  <c r="E59"/>
  <c r="AK99"/>
  <c r="P111"/>
  <c r="H107"/>
  <c r="AN26"/>
  <c r="AN66" s="1"/>
  <c r="AA116"/>
  <c r="N99"/>
  <c r="F114"/>
  <c r="BF107"/>
  <c r="BD70"/>
  <c r="D74"/>
  <c r="AN33"/>
  <c r="BF115"/>
  <c r="AV67"/>
  <c r="BA59"/>
  <c r="AG67"/>
  <c r="AY112"/>
  <c r="F77"/>
  <c r="K21"/>
  <c r="L61" s="1"/>
  <c r="AT78"/>
  <c r="O78"/>
  <c r="BA71"/>
  <c r="U116"/>
  <c r="AD117"/>
  <c r="V59"/>
  <c r="BA33"/>
  <c r="AE99"/>
  <c r="AA99"/>
  <c r="D66"/>
  <c r="G106"/>
  <c r="N34" i="6"/>
  <c r="H36" i="17"/>
  <c r="N36"/>
  <c r="C94" i="23"/>
  <c r="M19" i="17"/>
  <c r="D92" i="23"/>
  <c r="C95"/>
  <c r="N35" i="6"/>
  <c r="Q32"/>
  <c r="Q31"/>
  <c r="C88" i="23"/>
  <c r="O35" i="17"/>
  <c r="E27" i="21" s="1"/>
  <c r="Q36" i="17"/>
  <c r="Q31"/>
  <c r="K7"/>
  <c r="D95" i="23"/>
  <c r="Q33" i="17"/>
  <c r="D90" i="23"/>
  <c r="Q34" i="17"/>
  <c r="D91" i="23"/>
  <c r="Q32" i="17"/>
  <c r="D89" i="23"/>
  <c r="H19" i="17"/>
  <c r="AB116" i="13"/>
  <c r="BF118"/>
  <c r="BA114"/>
  <c r="AC76"/>
  <c r="AQ110"/>
  <c r="BD72"/>
  <c r="BE118"/>
  <c r="BE75"/>
  <c r="X110"/>
  <c r="P71"/>
  <c r="BD108"/>
  <c r="H68"/>
  <c r="F118"/>
  <c r="AG118"/>
  <c r="T77"/>
  <c r="AI78"/>
  <c r="AG71"/>
  <c r="AU29"/>
  <c r="X33"/>
  <c r="AX114"/>
  <c r="I78"/>
  <c r="BC67"/>
  <c r="AW108"/>
  <c r="BE33"/>
  <c r="O70"/>
  <c r="X116"/>
  <c r="AU118"/>
  <c r="S77"/>
  <c r="J78"/>
  <c r="H78"/>
  <c r="AU68"/>
  <c r="AV70"/>
  <c r="W76"/>
  <c r="K108"/>
  <c r="C74"/>
  <c r="BD33"/>
  <c r="AU110"/>
  <c r="AH118"/>
  <c r="M118"/>
  <c r="AB29"/>
  <c r="L71"/>
  <c r="BH118"/>
  <c r="BD75"/>
  <c r="BD29"/>
  <c r="AJ110"/>
  <c r="AF110"/>
  <c r="BE72"/>
  <c r="N70"/>
  <c r="AQ29"/>
  <c r="Q67"/>
  <c r="AP33"/>
  <c r="AV33"/>
  <c r="AB110"/>
  <c r="AG70"/>
  <c r="M115"/>
  <c r="I115"/>
  <c r="G108"/>
  <c r="Q107"/>
  <c r="AH71"/>
  <c r="X117"/>
  <c r="M116"/>
  <c r="BE71"/>
  <c r="AV78"/>
  <c r="X76"/>
  <c r="AB70"/>
  <c r="AG29"/>
  <c r="R67"/>
  <c r="M114"/>
  <c r="Y76"/>
  <c r="AZ108"/>
  <c r="BC33"/>
  <c r="BE26"/>
  <c r="AZ72"/>
  <c r="BD71"/>
  <c r="C78"/>
  <c r="O73"/>
  <c r="AW117"/>
  <c r="AH67"/>
  <c r="AY29"/>
  <c r="BC110"/>
  <c r="AK29"/>
  <c r="AY70"/>
  <c r="V67"/>
  <c r="G109"/>
  <c r="AT29"/>
  <c r="AJ114"/>
  <c r="H108"/>
  <c r="BI76"/>
  <c r="BE115"/>
  <c r="BC112"/>
  <c r="AT72"/>
  <c r="K74"/>
  <c r="J74"/>
  <c r="L111"/>
  <c r="G112"/>
  <c r="AW77"/>
  <c r="BA118"/>
  <c r="AY110"/>
  <c r="E74"/>
  <c r="X77"/>
  <c r="AS33"/>
  <c r="Z116"/>
  <c r="AL118"/>
  <c r="AN108"/>
  <c r="AS117"/>
  <c r="AB76"/>
  <c r="AT74"/>
  <c r="B33"/>
  <c r="F107"/>
  <c r="BB26"/>
  <c r="AM115"/>
  <c r="X67"/>
  <c r="AM33"/>
  <c r="AC117"/>
  <c r="AG74"/>
  <c r="BE78"/>
  <c r="T68"/>
  <c r="AG78"/>
  <c r="AA29"/>
  <c r="F116"/>
  <c r="BF33"/>
  <c r="AA110"/>
  <c r="BA29"/>
  <c r="Y77"/>
  <c r="AS111"/>
  <c r="AQ67"/>
  <c r="AL29"/>
  <c r="AH33"/>
  <c r="BF74"/>
  <c r="M71"/>
  <c r="N74"/>
  <c r="AN75"/>
  <c r="R118"/>
  <c r="F76"/>
  <c r="Y29"/>
  <c r="AS29"/>
  <c r="AT33"/>
  <c r="H72"/>
  <c r="F117"/>
  <c r="AV117"/>
  <c r="BA108"/>
  <c r="AO29"/>
  <c r="AO69" s="1"/>
  <c r="AH107"/>
  <c r="AX77"/>
  <c r="AF74"/>
  <c r="N118"/>
  <c r="H114"/>
  <c r="AW26"/>
  <c r="AV107"/>
  <c r="BB115"/>
  <c r="BD118"/>
  <c r="AS112"/>
  <c r="BA72"/>
  <c r="AS72"/>
  <c r="D78"/>
  <c r="AL107"/>
  <c r="AF33"/>
  <c r="D68"/>
  <c r="G118"/>
  <c r="AT114"/>
  <c r="V107"/>
  <c r="V76"/>
  <c r="AH78"/>
  <c r="AO71"/>
  <c r="AP29"/>
  <c r="AJ68"/>
  <c r="AK118"/>
  <c r="AG117"/>
  <c r="AS77"/>
  <c r="AH108"/>
  <c r="BF78"/>
  <c r="R110"/>
  <c r="AE110"/>
  <c r="J116"/>
  <c r="X107"/>
  <c r="Y67"/>
  <c r="BB67"/>
  <c r="AR116"/>
  <c r="AG33"/>
  <c r="G76"/>
  <c r="AA70"/>
  <c r="AZ75"/>
  <c r="J76"/>
  <c r="H15" i="17"/>
  <c r="O35" i="6"/>
  <c r="D27" i="21" s="1"/>
  <c r="M15" i="17"/>
  <c r="H34"/>
  <c r="H26"/>
  <c r="H32"/>
  <c r="O36"/>
  <c r="E28" i="21" s="1"/>
  <c r="N32" i="17"/>
  <c r="AY114" i="13"/>
  <c r="AZ74"/>
  <c r="AX75"/>
  <c r="AZ33"/>
  <c r="AY33"/>
  <c r="BB74"/>
  <c r="BC114"/>
  <c r="BF75"/>
  <c r="BA75"/>
  <c r="BF59"/>
  <c r="AY115"/>
  <c r="AY74"/>
  <c r="BB110"/>
  <c r="BC29"/>
  <c r="BE70"/>
  <c r="BB111"/>
  <c r="BB29"/>
  <c r="BF109" s="1"/>
  <c r="AX112"/>
  <c r="AX71"/>
  <c r="AY99"/>
  <c r="AZ71"/>
  <c r="BL21"/>
  <c r="BF26"/>
  <c r="BB108"/>
  <c r="BO101"/>
  <c r="BC26"/>
  <c r="BH59"/>
  <c r="BA26"/>
  <c r="AX108"/>
  <c r="BA107"/>
  <c r="BF108"/>
  <c r="AY68"/>
  <c r="BE67"/>
  <c r="BA117"/>
  <c r="AO33"/>
  <c r="S117"/>
  <c r="I116"/>
  <c r="E98" i="12"/>
  <c r="AV74" i="13"/>
  <c r="BG115"/>
  <c r="BC74"/>
  <c r="M39"/>
  <c r="M41" s="1"/>
  <c r="G75"/>
  <c r="AB33"/>
  <c r="U78"/>
  <c r="O74"/>
  <c r="Y118"/>
  <c r="AX78"/>
  <c r="AQ77"/>
  <c r="AS76"/>
  <c r="AH114"/>
  <c r="BF114"/>
  <c r="AW74"/>
  <c r="AU78"/>
  <c r="Q114"/>
  <c r="BC115"/>
  <c r="I75"/>
  <c r="V113"/>
  <c r="BE114"/>
  <c r="S116"/>
  <c r="U73"/>
  <c r="U118"/>
  <c r="J75"/>
  <c r="R114"/>
  <c r="AD114"/>
  <c r="K115"/>
  <c r="AY78"/>
  <c r="AT117"/>
  <c r="AB117"/>
  <c r="AK117"/>
  <c r="AO76"/>
  <c r="AD33"/>
  <c r="AI33"/>
  <c r="AM114"/>
  <c r="AD77"/>
  <c r="AI74"/>
  <c r="M74"/>
  <c r="BC75"/>
  <c r="V78"/>
  <c r="AI114"/>
  <c r="AY118"/>
  <c r="AJ74"/>
  <c r="BA78"/>
  <c r="AX33"/>
  <c r="N114"/>
  <c r="AR33"/>
  <c r="AX118"/>
  <c r="AP117"/>
  <c r="AR76"/>
  <c r="BB114"/>
  <c r="AC77"/>
  <c r="AV114"/>
  <c r="AZ114"/>
  <c r="AF117"/>
  <c r="F98" i="12"/>
  <c r="AW29" i="13"/>
  <c r="AW111"/>
  <c r="AL71"/>
  <c r="AM71"/>
  <c r="AL111"/>
  <c r="Z29"/>
  <c r="G98" i="12"/>
  <c r="G100" s="1"/>
  <c r="AK112" i="13"/>
  <c r="BF110"/>
  <c r="AM72"/>
  <c r="AI72"/>
  <c r="K69"/>
  <c r="AX72"/>
  <c r="I109"/>
  <c r="R109"/>
  <c r="BM30"/>
  <c r="AP111"/>
  <c r="AH112"/>
  <c r="BB71"/>
  <c r="AC111"/>
  <c r="BA111"/>
  <c r="Z71"/>
  <c r="AT71"/>
  <c r="Z110"/>
  <c r="AC112"/>
  <c r="AU71"/>
  <c r="AL112"/>
  <c r="I112"/>
  <c r="Y71"/>
  <c r="BB112"/>
  <c r="F141" i="12"/>
  <c r="F139"/>
  <c r="F134"/>
  <c r="F140"/>
  <c r="BD112" i="13"/>
  <c r="E134" i="12"/>
  <c r="E145"/>
  <c r="E142"/>
  <c r="E138"/>
  <c r="E146"/>
  <c r="E41"/>
  <c r="E60" s="1"/>
  <c r="E136"/>
  <c r="E143"/>
  <c r="E140"/>
  <c r="E141"/>
  <c r="E139"/>
  <c r="E135"/>
  <c r="E144"/>
  <c r="E137"/>
  <c r="AZ112" i="13"/>
  <c r="BC111"/>
  <c r="AI111"/>
  <c r="AE111"/>
  <c r="AG112"/>
  <c r="M112"/>
  <c r="J72"/>
  <c r="AD110"/>
  <c r="AH29"/>
  <c r="I72"/>
  <c r="AO112"/>
  <c r="BB70"/>
  <c r="E58" i="12"/>
  <c r="AZ29" i="13"/>
  <c r="AX29"/>
  <c r="S70"/>
  <c r="E70"/>
  <c r="R70"/>
  <c r="AX111"/>
  <c r="Y111"/>
  <c r="AC72"/>
  <c r="AT110"/>
  <c r="AB112"/>
  <c r="AB72"/>
  <c r="AY72"/>
  <c r="AP70"/>
  <c r="O112"/>
  <c r="AQ70"/>
  <c r="F143" i="12"/>
  <c r="F137"/>
  <c r="F136"/>
  <c r="U108" i="13"/>
  <c r="U68"/>
  <c r="Y26"/>
  <c r="AC106" s="1"/>
  <c r="AR108"/>
  <c r="BC108"/>
  <c r="BD107"/>
  <c r="AV68"/>
  <c r="AW68"/>
  <c r="BI108"/>
  <c r="AW67"/>
  <c r="BE68"/>
  <c r="L108"/>
  <c r="AJ107"/>
  <c r="AW107"/>
  <c r="I68"/>
  <c r="Y108"/>
  <c r="G67"/>
  <c r="AF26"/>
  <c r="AP107"/>
  <c r="H66"/>
  <c r="U66"/>
  <c r="U107"/>
  <c r="AT26"/>
  <c r="Y68"/>
  <c r="AU67"/>
  <c r="O67"/>
  <c r="AZ68"/>
  <c r="AZ26"/>
  <c r="AF67"/>
  <c r="G66"/>
  <c r="AT107"/>
  <c r="AV26"/>
  <c r="BF68"/>
  <c r="AX107"/>
  <c r="F67"/>
  <c r="AV108"/>
  <c r="C98" i="12"/>
  <c r="H67" i="13"/>
  <c r="F69"/>
  <c r="H75"/>
  <c r="G72"/>
  <c r="D71"/>
  <c r="L115"/>
  <c r="H118"/>
  <c r="K112"/>
  <c r="F112"/>
  <c r="E69"/>
  <c r="H111"/>
  <c r="J67"/>
  <c r="L107"/>
  <c r="I107"/>
  <c r="J112"/>
  <c r="H74"/>
  <c r="C41" i="12"/>
  <c r="C167" s="1"/>
  <c r="C143"/>
  <c r="C140"/>
  <c r="C139"/>
  <c r="C146"/>
  <c r="C58"/>
  <c r="C136"/>
  <c r="C137"/>
  <c r="C145"/>
  <c r="C142"/>
  <c r="C138"/>
  <c r="C135"/>
  <c r="C144"/>
  <c r="C141"/>
  <c r="I67" i="13"/>
  <c r="M107"/>
  <c r="L118"/>
  <c r="H115"/>
  <c r="L109"/>
  <c r="E68"/>
  <c r="E76"/>
  <c r="I70"/>
  <c r="F68"/>
  <c r="I108"/>
  <c r="BM35"/>
  <c r="BK35"/>
  <c r="P58" i="12"/>
  <c r="BA110" i="13"/>
  <c r="AM111"/>
  <c r="AQ111"/>
  <c r="AR112"/>
  <c r="AV112"/>
  <c r="AX74"/>
  <c r="AL116"/>
  <c r="AP116"/>
  <c r="AL76"/>
  <c r="X59"/>
  <c r="AR72"/>
  <c r="AS116"/>
  <c r="G21" i="12"/>
  <c r="G78"/>
  <c r="BD67" i="13"/>
  <c r="H78" i="12"/>
  <c r="BL27" i="13"/>
  <c r="D41" i="12"/>
  <c r="D98"/>
  <c r="D142"/>
  <c r="D140"/>
  <c r="D135"/>
  <c r="D137"/>
  <c r="D136"/>
  <c r="D144"/>
  <c r="D143"/>
  <c r="D139"/>
  <c r="D146"/>
  <c r="D134"/>
  <c r="D138"/>
  <c r="D145"/>
  <c r="D141"/>
  <c r="AU26" i="13"/>
  <c r="AY108"/>
  <c r="BL30"/>
  <c r="AG114"/>
  <c r="AI115"/>
  <c r="AI75"/>
  <c r="BL35"/>
  <c r="AR117"/>
  <c r="AA111"/>
  <c r="W111"/>
  <c r="L78" i="12"/>
  <c r="L21"/>
  <c r="L60" s="1"/>
  <c r="D58"/>
  <c r="D21"/>
  <c r="D80" s="1"/>
  <c r="D78"/>
  <c r="BE107" i="13"/>
  <c r="M69"/>
  <c r="AB77"/>
  <c r="AX68"/>
  <c r="AM76"/>
  <c r="W29"/>
  <c r="BE110"/>
  <c r="AD118"/>
  <c r="W116"/>
  <c r="BF67"/>
  <c r="AY75"/>
  <c r="D88" i="23"/>
  <c r="H20" i="17"/>
  <c r="K26"/>
  <c r="H18"/>
  <c r="M20"/>
  <c r="D16" i="23" s="1"/>
  <c r="H16" i="17"/>
  <c r="N32" i="6"/>
  <c r="N33" i="17"/>
  <c r="M16"/>
  <c r="H22"/>
  <c r="H30"/>
  <c r="M10"/>
  <c r="K10"/>
  <c r="Q38"/>
  <c r="H33"/>
  <c r="S19"/>
  <c r="O38"/>
  <c r="E30" i="21" s="1"/>
  <c r="K18" i="17"/>
  <c r="M22"/>
  <c r="D18" i="23" s="1"/>
  <c r="K22" i="17"/>
  <c r="H10"/>
  <c r="H14"/>
  <c r="N35"/>
  <c r="N34"/>
  <c r="H38"/>
  <c r="M14"/>
  <c r="D10" i="23" s="1"/>
  <c r="J38" i="17"/>
  <c r="H40"/>
  <c r="H39"/>
  <c r="K17"/>
  <c r="M17"/>
  <c r="H31"/>
  <c r="S19" i="6"/>
  <c r="N33"/>
  <c r="H7" i="17"/>
  <c r="BN101" i="13"/>
  <c r="BI99"/>
  <c r="E61"/>
  <c r="BE99"/>
  <c r="Y99"/>
  <c r="AR59"/>
  <c r="Y61"/>
  <c r="BH71"/>
  <c r="AJ67"/>
  <c r="U109"/>
  <c r="Q109"/>
  <c r="AC67"/>
  <c r="K106"/>
  <c r="AC99"/>
  <c r="AC21"/>
  <c r="AC59"/>
  <c r="AO99"/>
  <c r="AO21"/>
  <c r="AO101" s="1"/>
  <c r="G99"/>
  <c r="G59"/>
  <c r="BF99"/>
  <c r="BF21"/>
  <c r="P99"/>
  <c r="P59"/>
  <c r="Q99"/>
  <c r="Q59"/>
  <c r="W21"/>
  <c r="X61" s="1"/>
  <c r="W59"/>
  <c r="W99"/>
  <c r="BA99"/>
  <c r="AW21"/>
  <c r="AW99"/>
  <c r="AS59"/>
  <c r="AS99"/>
  <c r="AS21"/>
  <c r="AX59"/>
  <c r="AX21"/>
  <c r="U99"/>
  <c r="U59"/>
  <c r="I99"/>
  <c r="I59"/>
  <c r="AG99"/>
  <c r="BE21"/>
  <c r="BE61" s="1"/>
  <c r="BE59"/>
  <c r="BG59"/>
  <c r="BH68"/>
  <c r="T69"/>
  <c r="BH61"/>
  <c r="P21"/>
  <c r="P101" s="1"/>
  <c r="C59"/>
  <c r="M99"/>
  <c r="M59"/>
  <c r="N59"/>
  <c r="AU21"/>
  <c r="AU99"/>
  <c r="O99"/>
  <c r="O59"/>
  <c r="L99"/>
  <c r="L59"/>
  <c r="S99"/>
  <c r="S59"/>
  <c r="R99"/>
  <c r="R59"/>
  <c r="AM21"/>
  <c r="AM99"/>
  <c r="H99"/>
  <c r="H59"/>
  <c r="T99"/>
  <c r="T59"/>
  <c r="X99"/>
  <c r="AB21"/>
  <c r="AB59"/>
  <c r="BB99"/>
  <c r="BB59"/>
  <c r="BB21"/>
  <c r="AD21"/>
  <c r="AE61" s="1"/>
  <c r="AD59"/>
  <c r="AE59"/>
  <c r="AY59"/>
  <c r="N69"/>
  <c r="C61"/>
  <c r="G21"/>
  <c r="H61" s="1"/>
  <c r="O21"/>
  <c r="S21"/>
  <c r="T61" s="1"/>
  <c r="AX99"/>
  <c r="F99"/>
  <c r="AB99"/>
  <c r="D59"/>
  <c r="T113"/>
  <c r="S66"/>
  <c r="R106"/>
  <c r="N66"/>
  <c r="R73"/>
  <c r="P113"/>
  <c r="P73"/>
  <c r="AR67"/>
  <c r="BH110"/>
  <c r="BH77"/>
  <c r="AT67"/>
  <c r="E66"/>
  <c r="F101"/>
  <c r="F61"/>
  <c r="H101"/>
  <c r="J101"/>
  <c r="J61"/>
  <c r="L101"/>
  <c r="N101"/>
  <c r="N61"/>
  <c r="R101"/>
  <c r="V101"/>
  <c r="R61"/>
  <c r="AH99"/>
  <c r="AH21"/>
  <c r="AH59"/>
  <c r="AI59"/>
  <c r="AL99"/>
  <c r="AL21"/>
  <c r="AM59"/>
  <c r="AL59"/>
  <c r="AP99"/>
  <c r="AP21"/>
  <c r="AP59"/>
  <c r="AQ59"/>
  <c r="D61"/>
  <c r="X101"/>
  <c r="I101"/>
  <c r="I61"/>
  <c r="M101"/>
  <c r="M61"/>
  <c r="Q101"/>
  <c r="U101"/>
  <c r="U61"/>
  <c r="V61"/>
  <c r="Y101"/>
  <c r="AA59"/>
  <c r="Z59"/>
  <c r="Z99"/>
  <c r="AJ99"/>
  <c r="AK59"/>
  <c r="AJ59"/>
  <c r="AJ21"/>
  <c r="AN99"/>
  <c r="AO59"/>
  <c r="AN21"/>
  <c r="AN59"/>
  <c r="AT99"/>
  <c r="AT21"/>
  <c r="AT59"/>
  <c r="AR99"/>
  <c r="AD99"/>
  <c r="BM27"/>
  <c r="AB107"/>
  <c r="AB26"/>
  <c r="AC66" s="1"/>
  <c r="AB67"/>
  <c r="AJ26"/>
  <c r="AJ66" s="1"/>
  <c r="AN107"/>
  <c r="BC107"/>
  <c r="AY107"/>
  <c r="AY26"/>
  <c r="AY67"/>
  <c r="AS107"/>
  <c r="AS67"/>
  <c r="AS26"/>
  <c r="M21" i="12"/>
  <c r="M60" s="1"/>
  <c r="M78"/>
  <c r="J21"/>
  <c r="J60" s="1"/>
  <c r="J78"/>
  <c r="J58"/>
  <c r="N106" i="13"/>
  <c r="BH78"/>
  <c r="BH75"/>
  <c r="BH117"/>
  <c r="BI78"/>
  <c r="BH74"/>
  <c r="BH111"/>
  <c r="BH115"/>
  <c r="BI110"/>
  <c r="Z107"/>
  <c r="Z67"/>
  <c r="Z26"/>
  <c r="AR107"/>
  <c r="AR26"/>
  <c r="AK67"/>
  <c r="AK26"/>
  <c r="AO107"/>
  <c r="AK107"/>
  <c r="BB107"/>
  <c r="AX26"/>
  <c r="AX67"/>
  <c r="I21" i="12"/>
  <c r="I78"/>
  <c r="N78"/>
  <c r="N21"/>
  <c r="N60" s="1"/>
  <c r="N58"/>
  <c r="T106" i="13"/>
  <c r="P66"/>
  <c r="AA67"/>
  <c r="K66"/>
  <c r="BI116"/>
  <c r="BH114"/>
  <c r="BI70"/>
  <c r="BI118"/>
  <c r="BI29"/>
  <c r="BI117"/>
  <c r="BI107"/>
  <c r="AV99"/>
  <c r="AW59"/>
  <c r="AV59"/>
  <c r="AV21"/>
  <c r="BI59"/>
  <c r="BI21"/>
  <c r="BM101" s="1"/>
  <c r="AZ99"/>
  <c r="AZ59"/>
  <c r="AZ21"/>
  <c r="BD99"/>
  <c r="BC21"/>
  <c r="BC59"/>
  <c r="BG99"/>
  <c r="BC99"/>
  <c r="F80" i="12"/>
  <c r="Q69" i="13"/>
  <c r="P109"/>
  <c r="T109"/>
  <c r="U69"/>
  <c r="M66"/>
  <c r="L39"/>
  <c r="L66"/>
  <c r="P106"/>
  <c r="BI33"/>
  <c r="BH76"/>
  <c r="BH70"/>
  <c r="BH72"/>
  <c r="BH67"/>
  <c r="BI67"/>
  <c r="BI115"/>
  <c r="BI71"/>
  <c r="BI114"/>
  <c r="BH107"/>
  <c r="BI77"/>
  <c r="P151" i="12"/>
  <c r="P148"/>
  <c r="I100"/>
  <c r="K100"/>
  <c r="P155"/>
  <c r="BI68" i="13"/>
  <c r="BI75"/>
  <c r="BI111"/>
  <c r="BI74"/>
  <c r="BI72"/>
  <c r="J100" i="12"/>
  <c r="BG114" i="13"/>
  <c r="BG33"/>
  <c r="BG74"/>
  <c r="BH33"/>
  <c r="BH116"/>
  <c r="BG118"/>
  <c r="BG78"/>
  <c r="BG71"/>
  <c r="BG111"/>
  <c r="BG68"/>
  <c r="BG108"/>
  <c r="BG75"/>
  <c r="BG77"/>
  <c r="BG117"/>
  <c r="BH29"/>
  <c r="BJ109"/>
  <c r="BG72"/>
  <c r="BG112"/>
  <c r="BG107"/>
  <c r="BG26"/>
  <c r="BG67"/>
  <c r="AM106"/>
  <c r="BJ33"/>
  <c r="BG116"/>
  <c r="BG76"/>
  <c r="BG70"/>
  <c r="BG29"/>
  <c r="BG110"/>
  <c r="BH112"/>
  <c r="BH26"/>
  <c r="BI26"/>
  <c r="S20" i="6"/>
  <c r="BK106" i="13" l="1"/>
  <c r="BL115"/>
  <c r="BP115"/>
  <c r="BL110"/>
  <c r="BP110"/>
  <c r="BM110"/>
  <c r="BQ110"/>
  <c r="BK115"/>
  <c r="BO115"/>
  <c r="BM107"/>
  <c r="BQ107"/>
  <c r="BL107"/>
  <c r="BP107"/>
  <c r="BM115"/>
  <c r="BQ115"/>
  <c r="BJ113"/>
  <c r="BJ107"/>
  <c r="BN107"/>
  <c r="BK110"/>
  <c r="BO110"/>
  <c r="N17" i="6"/>
  <c r="N18"/>
  <c r="O16"/>
  <c r="D8" i="21" s="1"/>
  <c r="D22" i="23"/>
  <c r="D83" s="1"/>
  <c r="C3"/>
  <c r="C64" s="1"/>
  <c r="S13" i="6"/>
  <c r="Q121" i="13"/>
  <c r="C5" i="23"/>
  <c r="C66" s="1"/>
  <c r="C4"/>
  <c r="C65" s="1"/>
  <c r="C6"/>
  <c r="C67" s="1"/>
  <c r="G101" i="13"/>
  <c r="G61"/>
  <c r="H80" i="12"/>
  <c r="G60"/>
  <c r="I80"/>
  <c r="I60"/>
  <c r="D60"/>
  <c r="O14" i="6"/>
  <c r="D6" i="21" s="1"/>
  <c r="N19" i="6"/>
  <c r="N14"/>
  <c r="N16"/>
  <c r="Q28"/>
  <c r="Q40" s="1"/>
  <c r="BM61" i="13"/>
  <c r="BP101"/>
  <c r="AA113"/>
  <c r="P80" i="12"/>
  <c r="P60"/>
  <c r="O11" i="6"/>
  <c r="D3" i="21" s="1"/>
  <c r="O34" i="6"/>
  <c r="D26" i="21" s="1"/>
  <c r="Q30" i="6"/>
  <c r="Q42" s="1"/>
  <c r="O19"/>
  <c r="D11" i="21" s="1"/>
  <c r="N31" i="6"/>
  <c r="N12"/>
  <c r="N11"/>
  <c r="O15"/>
  <c r="D7" i="21" s="1"/>
  <c r="O32" i="17"/>
  <c r="E24" i="21" s="1"/>
  <c r="D24" i="23"/>
  <c r="D85" s="1"/>
  <c r="D6"/>
  <c r="D67" s="1"/>
  <c r="D4"/>
  <c r="D65" s="1"/>
  <c r="D9"/>
  <c r="D70" s="1"/>
  <c r="D8"/>
  <c r="D69" s="1"/>
  <c r="N25" i="6"/>
  <c r="C20" i="23"/>
  <c r="C81" s="1"/>
  <c r="D7"/>
  <c r="D68" s="1"/>
  <c r="D12"/>
  <c r="D73" s="1"/>
  <c r="D11"/>
  <c r="D72" s="1"/>
  <c r="D15"/>
  <c r="D76" s="1"/>
  <c r="Q30" i="17"/>
  <c r="Q42" s="1"/>
  <c r="D26" i="23"/>
  <c r="D87" s="1"/>
  <c r="Q29" i="17"/>
  <c r="D25" i="23"/>
  <c r="D86" s="1"/>
  <c r="D19"/>
  <c r="D80" s="1"/>
  <c r="O32" i="6"/>
  <c r="D24" i="21" s="1"/>
  <c r="O28" i="6"/>
  <c r="D20" i="21" s="1"/>
  <c r="N13" i="17"/>
  <c r="O18" i="6"/>
  <c r="D10" i="21" s="1"/>
  <c r="O13" i="17"/>
  <c r="E5" i="21" s="1"/>
  <c r="O17" i="6"/>
  <c r="D9" i="21" s="1"/>
  <c r="O17" i="17"/>
  <c r="E9" i="21" s="1"/>
  <c r="D13" i="23"/>
  <c r="D74" s="1"/>
  <c r="C15"/>
  <c r="C76" s="1"/>
  <c r="O28" i="17"/>
  <c r="E20" i="21" s="1"/>
  <c r="D20" i="23"/>
  <c r="D81" s="1"/>
  <c r="D33"/>
  <c r="D94" s="1"/>
  <c r="D23"/>
  <c r="D84" s="1"/>
  <c r="O30" i="6"/>
  <c r="D22" i="21" s="1"/>
  <c r="C22" i="23"/>
  <c r="C83" s="1"/>
  <c r="S18" i="6"/>
  <c r="T19" s="1"/>
  <c r="C23" i="23"/>
  <c r="C84" s="1"/>
  <c r="N29" i="6"/>
  <c r="C25" i="23"/>
  <c r="C86" s="1"/>
  <c r="N21" i="6"/>
  <c r="C17" i="23"/>
  <c r="C78" s="1"/>
  <c r="S15" i="6"/>
  <c r="O22"/>
  <c r="D14" i="21" s="1"/>
  <c r="N15" i="6"/>
  <c r="S14"/>
  <c r="N13"/>
  <c r="BN67" i="13"/>
  <c r="BN70"/>
  <c r="BN75"/>
  <c r="S17" i="6"/>
  <c r="O26"/>
  <c r="D18" i="21" s="1"/>
  <c r="N20" i="6"/>
  <c r="N28"/>
  <c r="N9"/>
  <c r="O25"/>
  <c r="D17" i="21" s="1"/>
  <c r="O21" i="6"/>
  <c r="D13" i="21" s="1"/>
  <c r="N24" i="6"/>
  <c r="C80" i="23"/>
  <c r="S16" i="6"/>
  <c r="Q29"/>
  <c r="Q41" s="1"/>
  <c r="N8"/>
  <c r="C85" i="23"/>
  <c r="O20" i="6"/>
  <c r="D12" i="21" s="1"/>
  <c r="O12" i="6"/>
  <c r="D4" i="21" s="1"/>
  <c r="N30" i="6"/>
  <c r="N22"/>
  <c r="O24"/>
  <c r="D16" i="21" s="1"/>
  <c r="O23" i="6"/>
  <c r="D15" i="21" s="1"/>
  <c r="N10" i="6"/>
  <c r="O27"/>
  <c r="D19" i="21" s="1"/>
  <c r="O31" i="6"/>
  <c r="D23" i="21" s="1"/>
  <c r="O33" i="6"/>
  <c r="D25" i="21" s="1"/>
  <c r="O29" i="6"/>
  <c r="D21" i="21" s="1"/>
  <c r="N26" i="6"/>
  <c r="N23"/>
  <c r="N27"/>
  <c r="Q27"/>
  <c r="Q39" s="1"/>
  <c r="Q26"/>
  <c r="O13"/>
  <c r="D5" i="21" s="1"/>
  <c r="S20" i="17"/>
  <c r="T20" s="1"/>
  <c r="O37"/>
  <c r="E29" i="21" s="1"/>
  <c r="N38" i="17"/>
  <c r="Q37"/>
  <c r="N37"/>
  <c r="AC39" i="13"/>
  <c r="AC41" s="1"/>
  <c r="F181" i="12"/>
  <c r="F60"/>
  <c r="C100"/>
  <c r="C60"/>
  <c r="AB73" i="13"/>
  <c r="AA66"/>
  <c r="AB109"/>
  <c r="AE113"/>
  <c r="O11" i="17"/>
  <c r="E3" i="21" s="1"/>
  <c r="S14" i="17"/>
  <c r="N12"/>
  <c r="E73" i="13"/>
  <c r="O113"/>
  <c r="G39"/>
  <c r="G41" s="1"/>
  <c r="AK106"/>
  <c r="BL61"/>
  <c r="BL101"/>
  <c r="BK101"/>
  <c r="BK61"/>
  <c r="BJ61"/>
  <c r="BJ101"/>
  <c r="K101"/>
  <c r="F172" i="12"/>
  <c r="F170"/>
  <c r="F166"/>
  <c r="F176"/>
  <c r="F169"/>
  <c r="F178"/>
  <c r="F180"/>
  <c r="F173"/>
  <c r="F179"/>
  <c r="F167"/>
  <c r="F175"/>
  <c r="F177"/>
  <c r="F168"/>
  <c r="F171"/>
  <c r="F174"/>
  <c r="Y113" i="13"/>
  <c r="S109"/>
  <c r="M80" i="12"/>
  <c r="W66" i="13"/>
  <c r="G80" i="12"/>
  <c r="Q119" i="13"/>
  <c r="B39"/>
  <c r="B41" s="1"/>
  <c r="AO66"/>
  <c r="AA73"/>
  <c r="Y69"/>
  <c r="J39"/>
  <c r="J41" s="1"/>
  <c r="O21" i="17"/>
  <c r="E13" i="21" s="1"/>
  <c r="AK69" i="13"/>
  <c r="BM75"/>
  <c r="BK75"/>
  <c r="BJ73"/>
  <c r="BL75"/>
  <c r="BL70"/>
  <c r="BK70"/>
  <c r="BM70"/>
  <c r="BJ69"/>
  <c r="BJ67"/>
  <c r="BM67"/>
  <c r="BL67"/>
  <c r="AS106"/>
  <c r="BK67"/>
  <c r="O25" i="17"/>
  <c r="E17" i="21" s="1"/>
  <c r="N24" i="17"/>
  <c r="N29"/>
  <c r="O33"/>
  <c r="E25" i="21" s="1"/>
  <c r="N26" i="17"/>
  <c r="O23"/>
  <c r="E15" i="21" s="1"/>
  <c r="O29" i="17"/>
  <c r="E21" i="21" s="1"/>
  <c r="N30" i="17"/>
  <c r="D82" i="23"/>
  <c r="O30" i="17"/>
  <c r="E22" i="21" s="1"/>
  <c r="N31" i="17"/>
  <c r="N25"/>
  <c r="S17"/>
  <c r="S18"/>
  <c r="T19" s="1"/>
  <c r="O34"/>
  <c r="E26" i="21" s="1"/>
  <c r="BI101" i="13"/>
  <c r="BE66"/>
  <c r="AQ66"/>
  <c r="P69"/>
  <c r="AE69"/>
  <c r="J66"/>
  <c r="R113"/>
  <c r="N39"/>
  <c r="N41" s="1"/>
  <c r="AT106"/>
  <c r="AG61"/>
  <c r="AF61"/>
  <c r="K61"/>
  <c r="Q106"/>
  <c r="R66"/>
  <c r="W113"/>
  <c r="T101"/>
  <c r="M106"/>
  <c r="BD106"/>
  <c r="O106"/>
  <c r="BD66"/>
  <c r="X39"/>
  <c r="X41" s="1"/>
  <c r="O66"/>
  <c r="D69"/>
  <c r="Q113"/>
  <c r="J69"/>
  <c r="X73"/>
  <c r="T66"/>
  <c r="I66"/>
  <c r="M109"/>
  <c r="W69"/>
  <c r="S106"/>
  <c r="U113"/>
  <c r="AG39"/>
  <c r="AE66"/>
  <c r="AJ69"/>
  <c r="AL73"/>
  <c r="AV73"/>
  <c r="AI113"/>
  <c r="AF73"/>
  <c r="BA113"/>
  <c r="AP113"/>
  <c r="AQ39"/>
  <c r="AQ41" s="1"/>
  <c r="AN113"/>
  <c r="AJ109"/>
  <c r="AG69"/>
  <c r="AL113"/>
  <c r="BF113"/>
  <c r="AR113"/>
  <c r="AU73"/>
  <c r="AK73"/>
  <c r="BC113"/>
  <c r="AU113"/>
  <c r="AR69"/>
  <c r="AF69"/>
  <c r="AV109"/>
  <c r="AL69"/>
  <c r="AD66"/>
  <c r="AP106"/>
  <c r="AL39"/>
  <c r="AL41" s="1"/>
  <c r="BA106"/>
  <c r="AL106"/>
  <c r="AO113"/>
  <c r="AJ113"/>
  <c r="AY113"/>
  <c r="AK113"/>
  <c r="AR109"/>
  <c r="AS69"/>
  <c r="AI109"/>
  <c r="AH109"/>
  <c r="AP69"/>
  <c r="AV69"/>
  <c r="AD109"/>
  <c r="AE109"/>
  <c r="AM109"/>
  <c r="BE109"/>
  <c r="AQ109"/>
  <c r="AX109"/>
  <c r="AE39"/>
  <c r="AE41" s="1"/>
  <c r="AI66"/>
  <c r="AP66"/>
  <c r="AE106"/>
  <c r="BC39"/>
  <c r="BC41" s="1"/>
  <c r="BE69"/>
  <c r="AC69"/>
  <c r="X106"/>
  <c r="X66"/>
  <c r="AP109"/>
  <c r="O31" i="17"/>
  <c r="E23" i="21" s="1"/>
  <c r="N28" i="17"/>
  <c r="O27"/>
  <c r="E19" i="21" s="1"/>
  <c r="Q27" i="17"/>
  <c r="Q39" s="1"/>
  <c r="N27"/>
  <c r="Q34" i="20"/>
  <c r="F91" i="23"/>
  <c r="L22" i="20"/>
  <c r="N34"/>
  <c r="S20"/>
  <c r="N35"/>
  <c r="F92" i="23"/>
  <c r="L23" i="20"/>
  <c r="O35"/>
  <c r="H27" i="21" s="1"/>
  <c r="Q35" i="20"/>
  <c r="E88" i="23"/>
  <c r="L19" i="18"/>
  <c r="Q31"/>
  <c r="S19"/>
  <c r="G88" i="23"/>
  <c r="S19" i="19"/>
  <c r="L19"/>
  <c r="Q31"/>
  <c r="L22"/>
  <c r="Q34"/>
  <c r="G91" i="23"/>
  <c r="N34" i="19"/>
  <c r="G94" i="23"/>
  <c r="N37" i="19"/>
  <c r="O37"/>
  <c r="G29" i="21" s="1"/>
  <c r="Q37" i="19"/>
  <c r="L20"/>
  <c r="G89" i="23"/>
  <c r="N32" i="19"/>
  <c r="Q32"/>
  <c r="E94" i="23"/>
  <c r="N37" i="18"/>
  <c r="Q37"/>
  <c r="O37"/>
  <c r="F29" i="21" s="1"/>
  <c r="L21" i="20"/>
  <c r="F90" i="23"/>
  <c r="Q33" i="20"/>
  <c r="N33"/>
  <c r="E89" i="23"/>
  <c r="N32" i="18"/>
  <c r="L20"/>
  <c r="Q32"/>
  <c r="F95" i="23"/>
  <c r="O38" i="20"/>
  <c r="H30" i="21" s="1"/>
  <c r="N38" i="20"/>
  <c r="Q38"/>
  <c r="L21" i="18"/>
  <c r="E90" i="23"/>
  <c r="N33" i="18"/>
  <c r="Q33"/>
  <c r="E95" i="23"/>
  <c r="N38" i="18"/>
  <c r="O38"/>
  <c r="F30" i="21" s="1"/>
  <c r="Q38" i="18"/>
  <c r="F94" i="23"/>
  <c r="Q37" i="20"/>
  <c r="O37"/>
  <c r="H29" i="21" s="1"/>
  <c r="N37" i="20"/>
  <c r="L24"/>
  <c r="F93" i="23"/>
  <c r="Q36" i="20"/>
  <c r="N36"/>
  <c r="O36"/>
  <c r="H28" i="21" s="1"/>
  <c r="E91" i="23"/>
  <c r="L22" i="18"/>
  <c r="Q34"/>
  <c r="N34"/>
  <c r="F88" i="23"/>
  <c r="S19" i="20"/>
  <c r="Q31"/>
  <c r="L19"/>
  <c r="E93" i="23"/>
  <c r="N36" i="18"/>
  <c r="O36"/>
  <c r="F28" i="21" s="1"/>
  <c r="L24" i="18"/>
  <c r="Q36"/>
  <c r="F89" i="23"/>
  <c r="Q32" i="20"/>
  <c r="N32"/>
  <c r="L20"/>
  <c r="N33" i="19"/>
  <c r="Q33"/>
  <c r="L21"/>
  <c r="G90" i="23"/>
  <c r="E92"/>
  <c r="O35" i="18"/>
  <c r="F27" i="21" s="1"/>
  <c r="Q35" i="18"/>
  <c r="L23"/>
  <c r="N35"/>
  <c r="S20"/>
  <c r="G93" i="23"/>
  <c r="L24" i="19"/>
  <c r="Q36"/>
  <c r="O36"/>
  <c r="G28" i="21" s="1"/>
  <c r="N36" i="19"/>
  <c r="N35"/>
  <c r="O35"/>
  <c r="G27" i="21" s="1"/>
  <c r="S20" i="19"/>
  <c r="L23"/>
  <c r="Q35"/>
  <c r="G92" i="23"/>
  <c r="G95"/>
  <c r="Q38" i="19"/>
  <c r="N38"/>
  <c r="O38"/>
  <c r="G30" i="21" s="1"/>
  <c r="O12" i="17"/>
  <c r="E4" i="21" s="1"/>
  <c r="O15" i="17"/>
  <c r="E7" i="21" s="1"/>
  <c r="V73" i="13"/>
  <c r="AN39"/>
  <c r="AN41" s="1"/>
  <c r="AM69"/>
  <c r="AH66"/>
  <c r="Z113"/>
  <c r="AD69"/>
  <c r="AQ73"/>
  <c r="AF109"/>
  <c r="AJ73"/>
  <c r="AT73"/>
  <c r="AN73"/>
  <c r="AZ69"/>
  <c r="BD109"/>
  <c r="BE113"/>
  <c r="BE106"/>
  <c r="AW39"/>
  <c r="AW41" s="1"/>
  <c r="AI69"/>
  <c r="BF69"/>
  <c r="W73"/>
  <c r="N73"/>
  <c r="W109"/>
  <c r="X69"/>
  <c r="AT113"/>
  <c r="BB73"/>
  <c r="AL109"/>
  <c r="AH69"/>
  <c r="AH106"/>
  <c r="S69"/>
  <c r="AP73"/>
  <c r="BF66"/>
  <c r="AU109"/>
  <c r="AG109"/>
  <c r="AV113"/>
  <c r="N8" i="17"/>
  <c r="N9"/>
  <c r="Q61" i="13"/>
  <c r="Y73"/>
  <c r="AG73"/>
  <c r="AK109"/>
  <c r="F113"/>
  <c r="S61"/>
  <c r="AW73"/>
  <c r="E39"/>
  <c r="E41" s="1"/>
  <c r="X113"/>
  <c r="AU66"/>
  <c r="AI39"/>
  <c r="AI41" s="1"/>
  <c r="BC109"/>
  <c r="BE39"/>
  <c r="BE41" s="1"/>
  <c r="J106"/>
  <c r="AQ113"/>
  <c r="AW113"/>
  <c r="AH73"/>
  <c r="AS113"/>
  <c r="F66"/>
  <c r="G113"/>
  <c r="BE73"/>
  <c r="AG113"/>
  <c r="P61"/>
  <c r="H109"/>
  <c r="AO73"/>
  <c r="BF106"/>
  <c r="AV39"/>
  <c r="AV41" s="1"/>
  <c r="AF39"/>
  <c r="AF41" s="1"/>
  <c r="BB69"/>
  <c r="AX113"/>
  <c r="BB66"/>
  <c r="AS73"/>
  <c r="BD73"/>
  <c r="D39"/>
  <c r="D41" s="1"/>
  <c r="Q40" i="17"/>
  <c r="N19"/>
  <c r="O19"/>
  <c r="E11" i="21" s="1"/>
  <c r="N20" i="17"/>
  <c r="F73" i="13"/>
  <c r="BF73"/>
  <c r="H39"/>
  <c r="H41" s="1"/>
  <c r="AH113"/>
  <c r="T73"/>
  <c r="BD69"/>
  <c r="BC66"/>
  <c r="BD39"/>
  <c r="BD41" s="1"/>
  <c r="L106"/>
  <c r="D73"/>
  <c r="N113"/>
  <c r="AH39"/>
  <c r="AH41" s="1"/>
  <c r="BB39"/>
  <c r="BB41" s="1"/>
  <c r="AS109"/>
  <c r="K39"/>
  <c r="BC73"/>
  <c r="AB113"/>
  <c r="J113"/>
  <c r="AR73"/>
  <c r="S73"/>
  <c r="K73"/>
  <c r="AY109"/>
  <c r="AB66"/>
  <c r="BF39"/>
  <c r="BF41" s="1"/>
  <c r="AQ69"/>
  <c r="AT109"/>
  <c r="H69"/>
  <c r="L73"/>
  <c r="F106"/>
  <c r="AD73"/>
  <c r="AT39"/>
  <c r="AT41" s="1"/>
  <c r="AU69"/>
  <c r="S113"/>
  <c r="H106"/>
  <c r="Y39"/>
  <c r="Y41" s="1"/>
  <c r="J73"/>
  <c r="AW66"/>
  <c r="BC69"/>
  <c r="AO39"/>
  <c r="AO41" s="1"/>
  <c r="AM39"/>
  <c r="AM41" s="1"/>
  <c r="Y109"/>
  <c r="M73"/>
  <c r="AE73"/>
  <c r="AI73"/>
  <c r="AO109"/>
  <c r="Z109"/>
  <c r="C73"/>
  <c r="AT69"/>
  <c r="AZ73"/>
  <c r="AB69"/>
  <c r="AD113"/>
  <c r="AY73"/>
  <c r="AC109"/>
  <c r="AM113"/>
  <c r="BA66"/>
  <c r="AZ106"/>
  <c r="AA39"/>
  <c r="AA41" s="1"/>
  <c r="R69"/>
  <c r="AV106"/>
  <c r="BA39"/>
  <c r="AW109"/>
  <c r="AP39"/>
  <c r="AP41" s="1"/>
  <c r="AD39"/>
  <c r="AD41" s="1"/>
  <c r="AM73"/>
  <c r="Z69"/>
  <c r="V109"/>
  <c r="O24" i="17"/>
  <c r="E16" i="21" s="1"/>
  <c r="O16" i="17"/>
  <c r="E8" i="21" s="1"/>
  <c r="BK109" i="13"/>
  <c r="AY39"/>
  <c r="AY41" s="1"/>
  <c r="AX73"/>
  <c r="BB113"/>
  <c r="BD113"/>
  <c r="AZ39"/>
  <c r="AZ41" s="1"/>
  <c r="AZ113"/>
  <c r="BA73"/>
  <c r="I113"/>
  <c r="M113"/>
  <c r="I39"/>
  <c r="I41" s="1"/>
  <c r="G73"/>
  <c r="AC73"/>
  <c r="AF113"/>
  <c r="I73"/>
  <c r="K113"/>
  <c r="E168" i="12"/>
  <c r="E176"/>
  <c r="E171"/>
  <c r="E166"/>
  <c r="E180"/>
  <c r="E178"/>
  <c r="E173"/>
  <c r="E174"/>
  <c r="E167"/>
  <c r="E181"/>
  <c r="E169"/>
  <c r="E172"/>
  <c r="E177"/>
  <c r="E170"/>
  <c r="E175"/>
  <c r="E179"/>
  <c r="AW69" i="13"/>
  <c r="BA109"/>
  <c r="BM29"/>
  <c r="AA69"/>
  <c r="K109"/>
  <c r="L69"/>
  <c r="F100" i="12"/>
  <c r="AZ109" i="13"/>
  <c r="BA69"/>
  <c r="O109"/>
  <c r="AY69"/>
  <c r="AX69"/>
  <c r="BB109"/>
  <c r="AF66"/>
  <c r="AG66"/>
  <c r="U106"/>
  <c r="Y66"/>
  <c r="Y106"/>
  <c r="V66"/>
  <c r="AU106"/>
  <c r="C173" i="12"/>
  <c r="C168"/>
  <c r="C176"/>
  <c r="C171"/>
  <c r="C169"/>
  <c r="C178"/>
  <c r="C174"/>
  <c r="C181"/>
  <c r="C166"/>
  <c r="C172"/>
  <c r="C180"/>
  <c r="C177"/>
  <c r="C179"/>
  <c r="C170"/>
  <c r="C175"/>
  <c r="F109" i="13"/>
  <c r="H73"/>
  <c r="L113"/>
  <c r="J109"/>
  <c r="F39"/>
  <c r="H113"/>
  <c r="G69"/>
  <c r="I69"/>
  <c r="BK33"/>
  <c r="BK113" s="1"/>
  <c r="BM33"/>
  <c r="BL29"/>
  <c r="BL109" s="1"/>
  <c r="E100" i="12"/>
  <c r="D177"/>
  <c r="D172"/>
  <c r="D180"/>
  <c r="D166"/>
  <c r="D175"/>
  <c r="D170"/>
  <c r="D178"/>
  <c r="D179"/>
  <c r="D171"/>
  <c r="D168"/>
  <c r="D176"/>
  <c r="D100"/>
  <c r="D169"/>
  <c r="D173"/>
  <c r="D167"/>
  <c r="D181"/>
  <c r="D174"/>
  <c r="AV66" i="13"/>
  <c r="BI61"/>
  <c r="N17" i="17"/>
  <c r="N15"/>
  <c r="N14"/>
  <c r="E80" i="12"/>
  <c r="L80"/>
  <c r="BL33" i="13"/>
  <c r="BL113" s="1"/>
  <c r="AU39"/>
  <c r="AU41" s="1"/>
  <c r="N16" i="17"/>
  <c r="W39" i="13"/>
  <c r="W41" s="1"/>
  <c r="AR66"/>
  <c r="BF61"/>
  <c r="AA109"/>
  <c r="D77" i="23"/>
  <c r="S16" i="17"/>
  <c r="N21"/>
  <c r="T20" i="6"/>
  <c r="O20" i="17"/>
  <c r="E12" i="21" s="1"/>
  <c r="N10" i="17"/>
  <c r="N11"/>
  <c r="S13"/>
  <c r="D71" i="23"/>
  <c r="O14" i="17"/>
  <c r="E6" i="21" s="1"/>
  <c r="D79" i="23"/>
  <c r="O26" i="17"/>
  <c r="E18" i="21" s="1"/>
  <c r="N22" i="17"/>
  <c r="N23"/>
  <c r="O22"/>
  <c r="E14" i="21" s="1"/>
  <c r="O18" i="17"/>
  <c r="E10" i="21" s="1"/>
  <c r="S15" i="17"/>
  <c r="N18"/>
  <c r="BC106" i="13"/>
  <c r="W101"/>
  <c r="S101"/>
  <c r="O101"/>
  <c r="O61"/>
  <c r="AZ66"/>
  <c r="AB61"/>
  <c r="AB101"/>
  <c r="AU101"/>
  <c r="AY101"/>
  <c r="AS101"/>
  <c r="AS61"/>
  <c r="AW101"/>
  <c r="BA101"/>
  <c r="W61"/>
  <c r="AA101"/>
  <c r="AD61"/>
  <c r="AC61"/>
  <c r="AC101"/>
  <c r="AG101"/>
  <c r="BE101"/>
  <c r="AF101"/>
  <c r="BG61"/>
  <c r="AX61"/>
  <c r="AY61"/>
  <c r="AM101"/>
  <c r="AQ101"/>
  <c r="BF101"/>
  <c r="BB61"/>
  <c r="BB101"/>
  <c r="T119"/>
  <c r="AO106"/>
  <c r="AT61"/>
  <c r="AX101"/>
  <c r="AT101"/>
  <c r="AU61"/>
  <c r="AJ101"/>
  <c r="AJ61"/>
  <c r="AK61"/>
  <c r="Z61"/>
  <c r="AD101"/>
  <c r="AA61"/>
  <c r="Z101"/>
  <c r="AP101"/>
  <c r="AP61"/>
  <c r="AQ61"/>
  <c r="AL101"/>
  <c r="AM61"/>
  <c r="AL61"/>
  <c r="AH101"/>
  <c r="AI61"/>
  <c r="AH61"/>
  <c r="AO61"/>
  <c r="AN101"/>
  <c r="AN61"/>
  <c r="AR101"/>
  <c r="O80" i="12"/>
  <c r="N80"/>
  <c r="AX66" i="13"/>
  <c r="BB106"/>
  <c r="AX39"/>
  <c r="AX41" s="1"/>
  <c r="AX106"/>
  <c r="AK66"/>
  <c r="AL66"/>
  <c r="AK39"/>
  <c r="AK41" s="1"/>
  <c r="AW106"/>
  <c r="AS66"/>
  <c r="AT66"/>
  <c r="AS39"/>
  <c r="AS41" s="1"/>
  <c r="AB39"/>
  <c r="AB41" s="1"/>
  <c r="AF106"/>
  <c r="AB106"/>
  <c r="AR106"/>
  <c r="AR39"/>
  <c r="AR41" s="1"/>
  <c r="AD106"/>
  <c r="Z66"/>
  <c r="Z106"/>
  <c r="Z39"/>
  <c r="Z41" s="1"/>
  <c r="J80" i="12"/>
  <c r="K80"/>
  <c r="AY106" i="13"/>
  <c r="AY66"/>
  <c r="AN106"/>
  <c r="AJ106"/>
  <c r="AJ39"/>
  <c r="AJ41" s="1"/>
  <c r="BL26"/>
  <c r="BL106" s="1"/>
  <c r="BM26"/>
  <c r="BM106" s="1"/>
  <c r="BI113"/>
  <c r="BI109"/>
  <c r="AV101"/>
  <c r="AW61"/>
  <c r="AV61"/>
  <c r="BD101"/>
  <c r="AZ101"/>
  <c r="AZ61"/>
  <c r="BA61"/>
  <c r="BC61"/>
  <c r="BC101"/>
  <c r="BD61"/>
  <c r="BG101"/>
  <c r="Q79"/>
  <c r="C41"/>
  <c r="M79"/>
  <c r="P119"/>
  <c r="L41"/>
  <c r="P137" i="12"/>
  <c r="P134"/>
  <c r="P141"/>
  <c r="P138"/>
  <c r="P145"/>
  <c r="P139"/>
  <c r="P144"/>
  <c r="P136"/>
  <c r="P142"/>
  <c r="P140"/>
  <c r="P143"/>
  <c r="P146"/>
  <c r="P135"/>
  <c r="BI106" i="13"/>
  <c r="BI39"/>
  <c r="BI41" s="1"/>
  <c r="BI66"/>
  <c r="BG109"/>
  <c r="BG69"/>
  <c r="BG106"/>
  <c r="BG66"/>
  <c r="BH39"/>
  <c r="BH41" s="1"/>
  <c r="BH73"/>
  <c r="BH113"/>
  <c r="BI73"/>
  <c r="BH106"/>
  <c r="BH66"/>
  <c r="BI69"/>
  <c r="BH109"/>
  <c r="BH69"/>
  <c r="BG113"/>
  <c r="BG73"/>
  <c r="BG39"/>
  <c r="BG41" s="1"/>
  <c r="BM113" l="1"/>
  <c r="BQ113"/>
  <c r="BK66"/>
  <c r="BJ106"/>
  <c r="BM109"/>
  <c r="BQ109"/>
  <c r="H121"/>
  <c r="AG41"/>
  <c r="AG121" s="1"/>
  <c r="BA41"/>
  <c r="BB81" s="1"/>
  <c r="AU121"/>
  <c r="AA121"/>
  <c r="AV121"/>
  <c r="AC121"/>
  <c r="I121"/>
  <c r="AH121"/>
  <c r="BD121"/>
  <c r="N81"/>
  <c r="N121"/>
  <c r="R121"/>
  <c r="M121"/>
  <c r="BE121"/>
  <c r="AL121"/>
  <c r="G121"/>
  <c r="AR121"/>
  <c r="L121"/>
  <c r="P121"/>
  <c r="AZ121"/>
  <c r="AE121"/>
  <c r="AQ121"/>
  <c r="T14" i="6"/>
  <c r="M41"/>
  <c r="C37" i="23" s="1"/>
  <c r="M42" i="6"/>
  <c r="C38" i="23" s="1"/>
  <c r="Q46" i="6"/>
  <c r="Q44"/>
  <c r="Q43"/>
  <c r="Q45"/>
  <c r="M40"/>
  <c r="C36" i="23" s="1"/>
  <c r="Q44" i="17"/>
  <c r="T16" i="6"/>
  <c r="T17"/>
  <c r="T18"/>
  <c r="T15"/>
  <c r="Q41" i="17"/>
  <c r="M42"/>
  <c r="Q46"/>
  <c r="T14"/>
  <c r="M39" i="6"/>
  <c r="C35" i="23" s="1"/>
  <c r="AD81" i="13"/>
  <c r="T15" i="17"/>
  <c r="T18"/>
  <c r="H81" i="13"/>
  <c r="N79"/>
  <c r="C79"/>
  <c r="G119"/>
  <c r="O119"/>
  <c r="P79"/>
  <c r="O81"/>
  <c r="O79"/>
  <c r="N119"/>
  <c r="R119"/>
  <c r="T17" i="17"/>
  <c r="AG119" i="13"/>
  <c r="BK73"/>
  <c r="BL73"/>
  <c r="BM73"/>
  <c r="BM69"/>
  <c r="BL69"/>
  <c r="BK69"/>
  <c r="BL66"/>
  <c r="BM66"/>
  <c r="BJ66"/>
  <c r="K119"/>
  <c r="Y119"/>
  <c r="Y121" s="1"/>
  <c r="X119"/>
  <c r="X121" s="1"/>
  <c r="S119"/>
  <c r="T79"/>
  <c r="AQ79"/>
  <c r="AI119"/>
  <c r="AG79"/>
  <c r="AI121"/>
  <c r="AF79"/>
  <c r="AM81"/>
  <c r="AP121"/>
  <c r="BC79"/>
  <c r="AL119"/>
  <c r="BC119"/>
  <c r="AO119"/>
  <c r="V119"/>
  <c r="V121" s="1"/>
  <c r="Q43" i="17"/>
  <c r="B95" i="23"/>
  <c r="B93"/>
  <c r="B91"/>
  <c r="B94"/>
  <c r="B90"/>
  <c r="B92"/>
  <c r="T20" i="19"/>
  <c r="B89" i="23"/>
  <c r="B88"/>
  <c r="L26" i="19"/>
  <c r="T20" i="20"/>
  <c r="T20" i="18"/>
  <c r="L26"/>
  <c r="L26" i="20"/>
  <c r="BA79" i="13"/>
  <c r="AH79"/>
  <c r="AN119"/>
  <c r="H119"/>
  <c r="E81"/>
  <c r="BN33"/>
  <c r="AO79"/>
  <c r="AW79"/>
  <c r="AI79"/>
  <c r="D79"/>
  <c r="L79"/>
  <c r="W79"/>
  <c r="AT119"/>
  <c r="L119"/>
  <c r="AS119"/>
  <c r="W81"/>
  <c r="H79"/>
  <c r="F79"/>
  <c r="D81"/>
  <c r="K79"/>
  <c r="S81"/>
  <c r="AH119"/>
  <c r="E79"/>
  <c r="BF119"/>
  <c r="BE79"/>
  <c r="AP119"/>
  <c r="AM119"/>
  <c r="AQ119"/>
  <c r="AN81"/>
  <c r="AY79"/>
  <c r="AM79"/>
  <c r="AE79"/>
  <c r="AV119"/>
  <c r="BF79"/>
  <c r="BD79"/>
  <c r="BF121"/>
  <c r="BA119"/>
  <c r="Y81"/>
  <c r="AD79"/>
  <c r="T81"/>
  <c r="AN79"/>
  <c r="BE119"/>
  <c r="K41"/>
  <c r="BB79"/>
  <c r="AC119"/>
  <c r="Y79"/>
  <c r="U79"/>
  <c r="AP79"/>
  <c r="AA79"/>
  <c r="R79"/>
  <c r="U119"/>
  <c r="AE119"/>
  <c r="V79"/>
  <c r="AZ119"/>
  <c r="AB79"/>
  <c r="S79"/>
  <c r="I79"/>
  <c r="I119"/>
  <c r="AZ79"/>
  <c r="BD119"/>
  <c r="BK39"/>
  <c r="BK41" s="1"/>
  <c r="I81"/>
  <c r="AY119"/>
  <c r="M119"/>
  <c r="J81"/>
  <c r="AV79"/>
  <c r="AU119"/>
  <c r="AU79"/>
  <c r="J79"/>
  <c r="F119"/>
  <c r="X79"/>
  <c r="G79"/>
  <c r="AA119"/>
  <c r="W119"/>
  <c r="W121" s="1"/>
  <c r="J119"/>
  <c r="F41"/>
  <c r="F121" s="1"/>
  <c r="BJ39"/>
  <c r="BJ41" s="1"/>
  <c r="AK119"/>
  <c r="BN29"/>
  <c r="T16" i="17"/>
  <c r="AU81" i="13"/>
  <c r="AJ79"/>
  <c r="X81"/>
  <c r="BM39"/>
  <c r="P81"/>
  <c r="AR79"/>
  <c r="AR119"/>
  <c r="AJ121"/>
  <c r="AJ119"/>
  <c r="AS79"/>
  <c r="AT79"/>
  <c r="AW119"/>
  <c r="AS121"/>
  <c r="AL79"/>
  <c r="AK79"/>
  <c r="AX121"/>
  <c r="AX79"/>
  <c r="AX119"/>
  <c r="BB119"/>
  <c r="BL39"/>
  <c r="BL41" s="1"/>
  <c r="Z119"/>
  <c r="AD121"/>
  <c r="AD119"/>
  <c r="Z79"/>
  <c r="AF121"/>
  <c r="AF119"/>
  <c r="AB119"/>
  <c r="AC79"/>
  <c r="C81"/>
  <c r="M81"/>
  <c r="BE81"/>
  <c r="BD81"/>
  <c r="BC81"/>
  <c r="AF81"/>
  <c r="AE81"/>
  <c r="AR81"/>
  <c r="BG79"/>
  <c r="BG121"/>
  <c r="BG119"/>
  <c r="AV81"/>
  <c r="AW81"/>
  <c r="BH121"/>
  <c r="BH79"/>
  <c r="BH119"/>
  <c r="BI119"/>
  <c r="BI121"/>
  <c r="BI79"/>
  <c r="BN109" l="1"/>
  <c r="BR109"/>
  <c r="BN113"/>
  <c r="BR113"/>
  <c r="AK121"/>
  <c r="AH81"/>
  <c r="AG81"/>
  <c r="M46" i="6"/>
  <c r="C42" i="23" s="1"/>
  <c r="C103" s="1"/>
  <c r="Q50" i="17"/>
  <c r="BA121" i="13"/>
  <c r="BA81"/>
  <c r="BM119"/>
  <c r="BM41"/>
  <c r="BM121" s="1"/>
  <c r="AT121"/>
  <c r="AZ81"/>
  <c r="AY121"/>
  <c r="AO121"/>
  <c r="M45" i="6"/>
  <c r="C41" i="23" s="1"/>
  <c r="J121" i="13"/>
  <c r="AW121"/>
  <c r="AM121"/>
  <c r="AB81"/>
  <c r="AB121"/>
  <c r="BC121"/>
  <c r="AA81"/>
  <c r="Z121"/>
  <c r="K121"/>
  <c r="O121"/>
  <c r="AN121"/>
  <c r="BB121"/>
  <c r="D38" i="23"/>
  <c r="D99" s="1"/>
  <c r="M44" i="6"/>
  <c r="C40" i="23" s="1"/>
  <c r="M44" i="17"/>
  <c r="Q48" i="6"/>
  <c r="O41"/>
  <c r="N41"/>
  <c r="N42"/>
  <c r="O42"/>
  <c r="Q49"/>
  <c r="M43"/>
  <c r="C39" i="23" s="1"/>
  <c r="Q47" i="6"/>
  <c r="Q50"/>
  <c r="M43" i="17"/>
  <c r="O40" i="6"/>
  <c r="Q45" i="17"/>
  <c r="Q48"/>
  <c r="O42"/>
  <c r="E34" i="21" s="1"/>
  <c r="M46" i="17"/>
  <c r="Q47"/>
  <c r="BN69" i="13"/>
  <c r="BN73"/>
  <c r="O39" i="6"/>
  <c r="N39"/>
  <c r="N40"/>
  <c r="R81" i="13"/>
  <c r="Q81"/>
  <c r="BM79"/>
  <c r="BJ119"/>
  <c r="BJ79"/>
  <c r="BK121"/>
  <c r="BK119"/>
  <c r="BK79"/>
  <c r="BL79"/>
  <c r="BL119"/>
  <c r="AI81"/>
  <c r="AQ81"/>
  <c r="AP81"/>
  <c r="AY81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G25" i="23" s="1"/>
  <c r="M12" i="19"/>
  <c r="G8" i="23" s="1"/>
  <c r="M27" i="19"/>
  <c r="G23" i="23" s="1"/>
  <c r="M28" i="19"/>
  <c r="G24" i="23" s="1"/>
  <c r="M23" i="19"/>
  <c r="G19" i="23" s="1"/>
  <c r="M7" i="19"/>
  <c r="M19"/>
  <c r="G15" i="23" s="1"/>
  <c r="M15" i="19"/>
  <c r="G11" i="23" s="1"/>
  <c r="M24" i="19"/>
  <c r="G20" i="23" s="1"/>
  <c r="M26" i="19"/>
  <c r="G22" i="23" s="1"/>
  <c r="M18" i="19"/>
  <c r="G14" i="23" s="1"/>
  <c r="M20" i="19"/>
  <c r="G16" i="23" s="1"/>
  <c r="M22" i="19"/>
  <c r="G18" i="23" s="1"/>
  <c r="M14" i="19"/>
  <c r="G10" i="23" s="1"/>
  <c r="M30" i="19"/>
  <c r="G26" i="23" s="1"/>
  <c r="M11" i="19"/>
  <c r="G7" i="23" s="1"/>
  <c r="M17" i="19"/>
  <c r="G13" i="23" s="1"/>
  <c r="M9" i="19"/>
  <c r="G5" i="23" s="1"/>
  <c r="M25" i="19"/>
  <c r="G21" i="23" s="1"/>
  <c r="M10" i="19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BO29" i="13"/>
  <c r="BO33"/>
  <c r="AO81"/>
  <c r="BF81"/>
  <c r="U81"/>
  <c r="K81"/>
  <c r="V81"/>
  <c r="L81"/>
  <c r="BP33"/>
  <c r="BP29"/>
  <c r="G81"/>
  <c r="F81"/>
  <c r="BJ121"/>
  <c r="AJ81"/>
  <c r="Z81"/>
  <c r="BL121"/>
  <c r="AX81"/>
  <c r="AT81"/>
  <c r="AS81"/>
  <c r="AC81"/>
  <c r="AL81"/>
  <c r="AK81"/>
  <c r="BI81"/>
  <c r="BH81"/>
  <c r="BG81"/>
  <c r="M50" i="6" l="1"/>
  <c r="C46" i="23" s="1"/>
  <c r="C107" s="1"/>
  <c r="BO113" i="13"/>
  <c r="BS113"/>
  <c r="BP109"/>
  <c r="BT109"/>
  <c r="BP113"/>
  <c r="BT113"/>
  <c r="BO109"/>
  <c r="BS109"/>
  <c r="O46" i="6"/>
  <c r="D38" i="21" s="1"/>
  <c r="Q54" i="6"/>
  <c r="M48"/>
  <c r="C44" i="23" s="1"/>
  <c r="C105" s="1"/>
  <c r="M47" i="6"/>
  <c r="C43" i="23" s="1"/>
  <c r="C104" s="1"/>
  <c r="Q54" i="17"/>
  <c r="M50"/>
  <c r="Q53" i="6"/>
  <c r="Q52"/>
  <c r="Q52" i="17"/>
  <c r="O45" i="6"/>
  <c r="D37" i="21" s="1"/>
  <c r="N46" i="6"/>
  <c r="M45" i="17"/>
  <c r="N46" s="1"/>
  <c r="N45" i="6"/>
  <c r="O44"/>
  <c r="D36" i="21" s="1"/>
  <c r="D42" i="23"/>
  <c r="D103" s="1"/>
  <c r="D39"/>
  <c r="D100" s="1"/>
  <c r="D40"/>
  <c r="D101" s="1"/>
  <c r="N44" i="6"/>
  <c r="Q51" i="17"/>
  <c r="M49" i="6"/>
  <c r="Q51"/>
  <c r="N43"/>
  <c r="O43"/>
  <c r="D35" i="21" s="1"/>
  <c r="N44" i="17"/>
  <c r="N43"/>
  <c r="M48"/>
  <c r="D44" i="23" s="1"/>
  <c r="M47" i="17"/>
  <c r="Q49"/>
  <c r="O46"/>
  <c r="E38" i="21" s="1"/>
  <c r="BO69" i="13"/>
  <c r="BO73"/>
  <c r="BP73"/>
  <c r="BQ73"/>
  <c r="BP69"/>
  <c r="BQ69"/>
  <c r="BL81"/>
  <c r="BM81"/>
  <c r="BJ81"/>
  <c r="BK81"/>
  <c r="F70" i="23"/>
  <c r="N13" i="20"/>
  <c r="O13"/>
  <c r="H5" i="21" s="1"/>
  <c r="F78" i="23"/>
  <c r="N21" i="20"/>
  <c r="O21"/>
  <c r="H13" i="21" s="1"/>
  <c r="Q28" i="20"/>
  <c r="Q40" s="1"/>
  <c r="O32"/>
  <c r="H24" i="21" s="1"/>
  <c r="F85" i="23"/>
  <c r="N28" i="20"/>
  <c r="O28"/>
  <c r="H20" i="21" s="1"/>
  <c r="S18" i="20"/>
  <c r="N27"/>
  <c r="O27"/>
  <c r="H19" i="21" s="1"/>
  <c r="F84" i="23"/>
  <c r="Q27" i="20"/>
  <c r="Q39" s="1"/>
  <c r="O31"/>
  <c r="H23" i="21" s="1"/>
  <c r="O17" i="20"/>
  <c r="H9" i="21" s="1"/>
  <c r="N17" i="20"/>
  <c r="F74" i="23"/>
  <c r="F67"/>
  <c r="N10" i="20"/>
  <c r="N10" i="19"/>
  <c r="G67" i="23"/>
  <c r="O11" i="19"/>
  <c r="G3" i="21" s="1"/>
  <c r="N11" i="19"/>
  <c r="S14"/>
  <c r="G68" i="23"/>
  <c r="O20" i="19"/>
  <c r="G12" i="21" s="1"/>
  <c r="N20" i="19"/>
  <c r="G77" i="23"/>
  <c r="G72"/>
  <c r="S15" i="19"/>
  <c r="O15"/>
  <c r="G7" i="21" s="1"/>
  <c r="N15" i="19"/>
  <c r="O28"/>
  <c r="G20" i="21" s="1"/>
  <c r="N28" i="19"/>
  <c r="O32"/>
  <c r="G24" i="21" s="1"/>
  <c r="G85" i="23"/>
  <c r="Q28" i="19"/>
  <c r="Q40" s="1"/>
  <c r="G70" i="23"/>
  <c r="N13" i="19"/>
  <c r="O13"/>
  <c r="G5" i="21" s="1"/>
  <c r="N9" i="18"/>
  <c r="E66" i="23"/>
  <c r="N24" i="18"/>
  <c r="E81" i="23"/>
  <c r="O24" i="18"/>
  <c r="F16" i="21" s="1"/>
  <c r="N29" i="18"/>
  <c r="O33"/>
  <c r="F25" i="21" s="1"/>
  <c r="E86" i="23"/>
  <c r="Q29" i="18"/>
  <c r="Q41" s="1"/>
  <c r="O29"/>
  <c r="F21" i="21" s="1"/>
  <c r="N19" i="18"/>
  <c r="O19"/>
  <c r="F11" i="21" s="1"/>
  <c r="E76" i="23"/>
  <c r="S16" i="18"/>
  <c r="O25"/>
  <c r="F17" i="21" s="1"/>
  <c r="N25" i="18"/>
  <c r="E82" i="23"/>
  <c r="E67"/>
  <c r="N10" i="18"/>
  <c r="N23" i="20"/>
  <c r="S17"/>
  <c r="O23"/>
  <c r="H15" i="21" s="1"/>
  <c r="F80" i="23"/>
  <c r="F3"/>
  <c r="F64" s="1"/>
  <c r="S13" i="20"/>
  <c r="N25"/>
  <c r="O25"/>
  <c r="H17" i="21" s="1"/>
  <c r="F82" i="23"/>
  <c r="F69"/>
  <c r="O12" i="20"/>
  <c r="H4" i="21" s="1"/>
  <c r="N12" i="20"/>
  <c r="N19"/>
  <c r="F76" i="23"/>
  <c r="O19" i="20"/>
  <c r="H11" i="21" s="1"/>
  <c r="S16" i="20"/>
  <c r="N8"/>
  <c r="F65" i="23"/>
  <c r="G65"/>
  <c r="N8" i="19"/>
  <c r="G74" i="23"/>
  <c r="O17" i="19"/>
  <c r="G9" i="21" s="1"/>
  <c r="N17" i="19"/>
  <c r="O22"/>
  <c r="G14" i="21" s="1"/>
  <c r="N22" i="19"/>
  <c r="G79" i="23"/>
  <c r="G81"/>
  <c r="N24" i="19"/>
  <c r="O24"/>
  <c r="G16" i="21" s="1"/>
  <c r="S17" i="19"/>
  <c r="O23"/>
  <c r="G15" i="21" s="1"/>
  <c r="G80" i="23"/>
  <c r="N23" i="19"/>
  <c r="Q29"/>
  <c r="Q41" s="1"/>
  <c r="O33"/>
  <c r="G25" i="21" s="1"/>
  <c r="N29" i="19"/>
  <c r="O29"/>
  <c r="G21" i="21" s="1"/>
  <c r="G86" i="23"/>
  <c r="N13" i="18"/>
  <c r="O13"/>
  <c r="F5" i="21" s="1"/>
  <c r="E70" i="23"/>
  <c r="O28" i="18"/>
  <c r="F20" i="21" s="1"/>
  <c r="O32" i="18"/>
  <c r="F24" i="21" s="1"/>
  <c r="E85" i="23"/>
  <c r="Q28" i="18"/>
  <c r="Q40" s="1"/>
  <c r="N28"/>
  <c r="N21"/>
  <c r="O21"/>
  <c r="F13" i="21" s="1"/>
  <c r="E78" i="23"/>
  <c r="E74"/>
  <c r="N17" i="18"/>
  <c r="O17"/>
  <c r="F9" i="21" s="1"/>
  <c r="N20" i="18"/>
  <c r="O20"/>
  <c r="F12" i="21" s="1"/>
  <c r="E77" i="23"/>
  <c r="E83"/>
  <c r="O26" i="18"/>
  <c r="F18" i="21" s="1"/>
  <c r="Q26" i="18"/>
  <c r="N26"/>
  <c r="F77" i="23"/>
  <c r="N20" i="20"/>
  <c r="O20"/>
  <c r="H12" i="21" s="1"/>
  <c r="O22" i="20"/>
  <c r="H14" i="21" s="1"/>
  <c r="N22" i="20"/>
  <c r="F79" i="23"/>
  <c r="F72"/>
  <c r="S15" i="20"/>
  <c r="O15"/>
  <c r="H7" i="21" s="1"/>
  <c r="N15" i="20"/>
  <c r="N16"/>
  <c r="O16"/>
  <c r="H8" i="21" s="1"/>
  <c r="F73" i="23"/>
  <c r="F68"/>
  <c r="N11" i="20"/>
  <c r="S14"/>
  <c r="O11"/>
  <c r="H3" i="21" s="1"/>
  <c r="F75" i="23"/>
  <c r="N18" i="20"/>
  <c r="O18"/>
  <c r="H10" i="21" s="1"/>
  <c r="O21" i="19"/>
  <c r="G13" i="21" s="1"/>
  <c r="G78" i="23"/>
  <c r="N21" i="19"/>
  <c r="N9"/>
  <c r="G66" i="23"/>
  <c r="G71"/>
  <c r="N14" i="19"/>
  <c r="O14"/>
  <c r="G6" i="21" s="1"/>
  <c r="Q26" i="19"/>
  <c r="O26"/>
  <c r="G18" i="21" s="1"/>
  <c r="G83" i="23"/>
  <c r="N26" i="19"/>
  <c r="G3" i="23"/>
  <c r="G64" s="1"/>
  <c r="S13" i="19"/>
  <c r="N12"/>
  <c r="G69" i="23"/>
  <c r="O12" i="19"/>
  <c r="G4" i="21" s="1"/>
  <c r="S14" i="18"/>
  <c r="N11"/>
  <c r="E68" i="23"/>
  <c r="O11" i="18"/>
  <c r="F3" i="21" s="1"/>
  <c r="E3" i="23"/>
  <c r="E64" s="1"/>
  <c r="S13" i="18"/>
  <c r="N8"/>
  <c r="E65" i="23"/>
  <c r="O16" i="18"/>
  <c r="F8" i="21" s="1"/>
  <c r="E73" i="23"/>
  <c r="N16" i="18"/>
  <c r="S17"/>
  <c r="O23"/>
  <c r="F15" i="21" s="1"/>
  <c r="E80" i="23"/>
  <c r="N23" i="18"/>
  <c r="O18"/>
  <c r="F10" i="21" s="1"/>
  <c r="E75" i="23"/>
  <c r="N18" i="18"/>
  <c r="F81" i="23"/>
  <c r="N24" i="20"/>
  <c r="O24"/>
  <c r="H16" i="21" s="1"/>
  <c r="O29" i="20"/>
  <c r="H21" i="21" s="1"/>
  <c r="O33" i="20"/>
  <c r="H25" i="21" s="1"/>
  <c r="F86" i="23"/>
  <c r="Q29" i="20"/>
  <c r="Q41" s="1"/>
  <c r="N29"/>
  <c r="F83" i="23"/>
  <c r="N26" i="20"/>
  <c r="O26"/>
  <c r="H18" i="21" s="1"/>
  <c r="Q26" i="20"/>
  <c r="F66" i="23"/>
  <c r="N9" i="20"/>
  <c r="O14"/>
  <c r="H6" i="21" s="1"/>
  <c r="N14" i="20"/>
  <c r="F71" i="23"/>
  <c r="N31" i="20"/>
  <c r="O30"/>
  <c r="H22" i="21" s="1"/>
  <c r="Q30" i="20"/>
  <c r="Q42" s="1"/>
  <c r="N30"/>
  <c r="F87" i="23"/>
  <c r="O34" i="20"/>
  <c r="H26" i="21" s="1"/>
  <c r="N16" i="19"/>
  <c r="O16"/>
  <c r="G8" i="21" s="1"/>
  <c r="G73" i="23"/>
  <c r="G82"/>
  <c r="N25" i="19"/>
  <c r="O25"/>
  <c r="G17" i="21" s="1"/>
  <c r="N30" i="19"/>
  <c r="O34"/>
  <c r="G26" i="21" s="1"/>
  <c r="G87" i="23"/>
  <c r="N31" i="19"/>
  <c r="Q30"/>
  <c r="Q42" s="1"/>
  <c r="O30"/>
  <c r="G22" i="21" s="1"/>
  <c r="G75" i="23"/>
  <c r="O18" i="19"/>
  <c r="G10" i="21" s="1"/>
  <c r="N18" i="19"/>
  <c r="N19"/>
  <c r="G76" i="23"/>
  <c r="B76" s="1"/>
  <c r="S16" i="19"/>
  <c r="T16" s="1"/>
  <c r="O19"/>
  <c r="G11" i="21" s="1"/>
  <c r="S18" i="19"/>
  <c r="O31"/>
  <c r="G23" i="21" s="1"/>
  <c r="Q27" i="19"/>
  <c r="Q39" s="1"/>
  <c r="N27"/>
  <c r="O27"/>
  <c r="G19" i="21" s="1"/>
  <c r="G84" i="23"/>
  <c r="E79"/>
  <c r="N22" i="18"/>
  <c r="O22"/>
  <c r="F14" i="21" s="1"/>
  <c r="E71" i="23"/>
  <c r="O14" i="18"/>
  <c r="F6" i="21" s="1"/>
  <c r="N14" i="18"/>
  <c r="N27"/>
  <c r="O31"/>
  <c r="F23" i="21" s="1"/>
  <c r="S18" i="18"/>
  <c r="O27"/>
  <c r="F19" i="21" s="1"/>
  <c r="Q27" i="18"/>
  <c r="Q39" s="1"/>
  <c r="E84" i="23"/>
  <c r="O34" i="18"/>
  <c r="F26" i="21" s="1"/>
  <c r="O30" i="18"/>
  <c r="F22" i="21" s="1"/>
  <c r="E87" i="23"/>
  <c r="N31" i="18"/>
  <c r="Q30"/>
  <c r="Q42" s="1"/>
  <c r="N30"/>
  <c r="O12"/>
  <c r="F4" i="21" s="1"/>
  <c r="E69" i="23"/>
  <c r="N12" i="18"/>
  <c r="E72" i="23"/>
  <c r="N15" i="18"/>
  <c r="O15"/>
  <c r="F7" i="21" s="1"/>
  <c r="S15" i="18"/>
  <c r="Q58" i="17" l="1"/>
  <c r="M54" i="6"/>
  <c r="C50" i="23" s="1"/>
  <c r="C111" s="1"/>
  <c r="Q57" i="6"/>
  <c r="M57" s="1"/>
  <c r="C53" i="23" s="1"/>
  <c r="O50" i="6"/>
  <c r="D42" i="21" s="1"/>
  <c r="M52" i="17"/>
  <c r="D48" i="23" s="1"/>
  <c r="D109" s="1"/>
  <c r="Q56" i="6"/>
  <c r="Q60" s="1"/>
  <c r="Q56" i="17"/>
  <c r="M56" s="1"/>
  <c r="M51" i="6"/>
  <c r="C47" i="23" s="1"/>
  <c r="C108" s="1"/>
  <c r="Q55" i="17"/>
  <c r="M55" s="1"/>
  <c r="Q58" i="6"/>
  <c r="M58" s="1"/>
  <c r="Q53" i="17"/>
  <c r="Q55" i="6"/>
  <c r="M55" s="1"/>
  <c r="M53"/>
  <c r="C49" i="23" s="1"/>
  <c r="C110" s="1"/>
  <c r="N47" i="6"/>
  <c r="O54"/>
  <c r="D46" i="21" s="1"/>
  <c r="M54" i="17"/>
  <c r="D50" i="23" s="1"/>
  <c r="D111" s="1"/>
  <c r="N48" i="6"/>
  <c r="O48"/>
  <c r="D40" i="21" s="1"/>
  <c r="O47" i="6"/>
  <c r="D39" i="21" s="1"/>
  <c r="O50" i="17"/>
  <c r="E42" i="21" s="1"/>
  <c r="D46" i="23"/>
  <c r="D107" s="1"/>
  <c r="C45"/>
  <c r="C106" s="1"/>
  <c r="M52" i="6"/>
  <c r="C48" i="23" s="1"/>
  <c r="C109" s="1"/>
  <c r="M51" i="17"/>
  <c r="D43" i="23"/>
  <c r="D104" s="1"/>
  <c r="N50" i="6"/>
  <c r="S22" i="17"/>
  <c r="N45"/>
  <c r="D41" i="23"/>
  <c r="D102" s="1"/>
  <c r="N49" i="6"/>
  <c r="O48" i="17"/>
  <c r="E40" i="21" s="1"/>
  <c r="D105" i="23"/>
  <c r="O49" i="6"/>
  <c r="D41" i="21" s="1"/>
  <c r="M49" i="17"/>
  <c r="N47"/>
  <c r="N48"/>
  <c r="O47"/>
  <c r="E39" i="21" s="1"/>
  <c r="S23" i="6"/>
  <c r="Q46" i="20"/>
  <c r="Q46" i="18"/>
  <c r="Q46" i="19"/>
  <c r="T15" i="18"/>
  <c r="Q45" i="20"/>
  <c r="Q45" i="19"/>
  <c r="T14" i="20"/>
  <c r="T15" i="19"/>
  <c r="Q44"/>
  <c r="Q43"/>
  <c r="B75" i="23"/>
  <c r="B74"/>
  <c r="B65"/>
  <c r="B67"/>
  <c r="B70"/>
  <c r="B72"/>
  <c r="B64"/>
  <c r="B80"/>
  <c r="B69"/>
  <c r="B73"/>
  <c r="M42" i="19"/>
  <c r="G38" i="23" s="1"/>
  <c r="Q43" i="18"/>
  <c r="M39"/>
  <c r="E35" i="23" s="1"/>
  <c r="T19" i="19"/>
  <c r="T18"/>
  <c r="M41" i="20"/>
  <c r="F37" i="23" s="1"/>
  <c r="M40" i="18"/>
  <c r="E36" i="23" s="1"/>
  <c r="Q44" i="18"/>
  <c r="Q44" i="20"/>
  <c r="M40"/>
  <c r="F36" i="23" s="1"/>
  <c r="T15" i="20"/>
  <c r="T16" i="18"/>
  <c r="T17"/>
  <c r="B66" i="23"/>
  <c r="T16" i="20"/>
  <c r="B82" i="23"/>
  <c r="T14" i="18"/>
  <c r="B71" i="23"/>
  <c r="B78"/>
  <c r="B86"/>
  <c r="B81"/>
  <c r="B85"/>
  <c r="B77"/>
  <c r="T14" i="19"/>
  <c r="M42" i="18"/>
  <c r="E38" i="23" s="1"/>
  <c r="T19" i="18"/>
  <c r="T18"/>
  <c r="M42" i="20"/>
  <c r="F38" i="23" s="1"/>
  <c r="Q45" i="18"/>
  <c r="M41"/>
  <c r="E37" i="23" s="1"/>
  <c r="M39" i="20"/>
  <c r="F35" i="23" s="1"/>
  <c r="Q43" i="20"/>
  <c r="T18"/>
  <c r="T19"/>
  <c r="B84" i="23"/>
  <c r="B87"/>
  <c r="B83"/>
  <c r="T17" i="19"/>
  <c r="B79" i="23"/>
  <c r="T17" i="20"/>
  <c r="B68" i="23"/>
  <c r="M40" i="19"/>
  <c r="G36" i="23" s="1"/>
  <c r="M41" i="19"/>
  <c r="G37" i="23" s="1"/>
  <c r="M39" i="19"/>
  <c r="M58" i="17" l="1"/>
  <c r="Q62"/>
  <c r="M62" s="1"/>
  <c r="O62" s="1"/>
  <c r="E54" i="21" s="1"/>
  <c r="Q64" i="6"/>
  <c r="M64" s="1"/>
  <c r="Q65"/>
  <c r="M65" s="1"/>
  <c r="Q61"/>
  <c r="M61" s="1"/>
  <c r="C57" i="23" s="1"/>
  <c r="C118" s="1"/>
  <c r="Q62" i="6"/>
  <c r="M62" s="1"/>
  <c r="O62" s="1"/>
  <c r="D54" i="21" s="1"/>
  <c r="M60" i="6"/>
  <c r="N61" s="1"/>
  <c r="O51"/>
  <c r="D43" i="21" s="1"/>
  <c r="N58" i="6"/>
  <c r="O58"/>
  <c r="Q60" i="17"/>
  <c r="M60" s="1"/>
  <c r="O60" s="1"/>
  <c r="E52" i="21" s="1"/>
  <c r="O52" i="17"/>
  <c r="E44" i="21" s="1"/>
  <c r="O55" i="17"/>
  <c r="E47" i="21" s="1"/>
  <c r="M56" i="6"/>
  <c r="Q57" i="17"/>
  <c r="M57" s="1"/>
  <c r="D53" i="23" s="1"/>
  <c r="Q59" i="17"/>
  <c r="Q63" s="1"/>
  <c r="M63" s="1"/>
  <c r="D58" i="23"/>
  <c r="D119" s="1"/>
  <c r="N51" i="6"/>
  <c r="N56" i="17"/>
  <c r="O56"/>
  <c r="D54" i="23"/>
  <c r="D115" s="1"/>
  <c r="O58" i="17"/>
  <c r="E50" i="21" s="1"/>
  <c r="O53" i="6"/>
  <c r="D45" i="21" s="1"/>
  <c r="C54" i="23"/>
  <c r="C115" s="1"/>
  <c r="N54" i="6"/>
  <c r="M53" i="17"/>
  <c r="N53" s="1"/>
  <c r="N55"/>
  <c r="D52" i="23"/>
  <c r="D113" s="1"/>
  <c r="Q59" i="6"/>
  <c r="M59" s="1"/>
  <c r="O59" s="1"/>
  <c r="O57"/>
  <c r="D49" i="21" s="1"/>
  <c r="N55" i="6"/>
  <c r="O55"/>
  <c r="D47" i="21" s="1"/>
  <c r="O54" i="17"/>
  <c r="E46" i="21" s="1"/>
  <c r="S24" i="6"/>
  <c r="T24" s="1"/>
  <c r="C51" i="23"/>
  <c r="C112" s="1"/>
  <c r="C114"/>
  <c r="N51" i="17"/>
  <c r="D47" i="23"/>
  <c r="D108" s="1"/>
  <c r="D51"/>
  <c r="D112" s="1"/>
  <c r="N52" i="17"/>
  <c r="N52" i="6"/>
  <c r="O52"/>
  <c r="D44" i="21" s="1"/>
  <c r="O51" i="17"/>
  <c r="E43" i="21" s="1"/>
  <c r="N53" i="6"/>
  <c r="D45" i="23"/>
  <c r="D106" s="1"/>
  <c r="M46" i="18"/>
  <c r="E42" i="23" s="1"/>
  <c r="E103" s="1"/>
  <c r="M46" i="19"/>
  <c r="G42" i="23" s="1"/>
  <c r="G103" s="1"/>
  <c r="M46" i="20"/>
  <c r="F42" i="23" s="1"/>
  <c r="F103" s="1"/>
  <c r="M45" i="18"/>
  <c r="E41" i="23" s="1"/>
  <c r="E102" s="1"/>
  <c r="M45" i="20"/>
  <c r="F41" i="23" s="1"/>
  <c r="F102" s="1"/>
  <c r="M45" i="19"/>
  <c r="G41" i="23" s="1"/>
  <c r="G102" s="1"/>
  <c r="M44" i="20"/>
  <c r="F40" i="23" s="1"/>
  <c r="F101" s="1"/>
  <c r="M44" i="19"/>
  <c r="G40" i="23" s="1"/>
  <c r="G101" s="1"/>
  <c r="N49" i="17"/>
  <c r="N50"/>
  <c r="M44" i="18"/>
  <c r="Q50"/>
  <c r="M43" i="20"/>
  <c r="M43" i="18"/>
  <c r="M43" i="19"/>
  <c r="N43" s="1"/>
  <c r="O49" i="17"/>
  <c r="E41" i="21" s="1"/>
  <c r="Q50" i="20"/>
  <c r="S23" i="17"/>
  <c r="T23" s="1"/>
  <c r="Q49" i="20"/>
  <c r="Q50" i="19"/>
  <c r="Q49"/>
  <c r="Q48" i="20"/>
  <c r="Q49" i="18"/>
  <c r="Q47" i="19"/>
  <c r="Q47" i="18"/>
  <c r="E99" i="23"/>
  <c r="G97"/>
  <c r="Q48" i="19"/>
  <c r="Q47" i="20"/>
  <c r="Q48" i="18"/>
  <c r="G35" i="23"/>
  <c r="G96" s="1"/>
  <c r="F96"/>
  <c r="S21" i="20"/>
  <c r="T21" s="1"/>
  <c r="O39"/>
  <c r="H31" i="21" s="1"/>
  <c r="N39" i="20"/>
  <c r="N40"/>
  <c r="F97" i="23"/>
  <c r="O40" i="20"/>
  <c r="H32" i="21" s="1"/>
  <c r="F98" i="23"/>
  <c r="O41" i="20"/>
  <c r="H33" i="21" s="1"/>
  <c r="N41" i="20"/>
  <c r="O42" i="18"/>
  <c r="F34" i="21" s="1"/>
  <c r="N42" i="18"/>
  <c r="N40"/>
  <c r="O40"/>
  <c r="F32" i="21" s="1"/>
  <c r="E97" i="23"/>
  <c r="G99"/>
  <c r="O42" i="19"/>
  <c r="G34" i="21" s="1"/>
  <c r="N41" i="18"/>
  <c r="O41"/>
  <c r="F33" i="21" s="1"/>
  <c r="E98" i="23"/>
  <c r="O42" i="20"/>
  <c r="H34" i="21" s="1"/>
  <c r="F99" i="23"/>
  <c r="N42" i="20"/>
  <c r="E96" i="23"/>
  <c r="N39" i="18"/>
  <c r="O39"/>
  <c r="F31" i="21" s="1"/>
  <c r="S21" i="18"/>
  <c r="T21" s="1"/>
  <c r="G98" i="23"/>
  <c r="N42" i="19"/>
  <c r="S21"/>
  <c r="N39"/>
  <c r="O41"/>
  <c r="G33" i="21" s="1"/>
  <c r="N40" i="19"/>
  <c r="O40"/>
  <c r="G32" i="21" s="1"/>
  <c r="O39" i="19"/>
  <c r="G31" i="21" s="1"/>
  <c r="N41" i="19"/>
  <c r="Q64" i="17" l="1"/>
  <c r="M64" s="1"/>
  <c r="Q66"/>
  <c r="M66" s="1"/>
  <c r="S24"/>
  <c r="T24" s="1"/>
  <c r="N64" i="6"/>
  <c r="O64"/>
  <c r="N65"/>
  <c r="O65"/>
  <c r="Q66"/>
  <c r="M66" s="1"/>
  <c r="C58" i="23"/>
  <c r="C119" s="1"/>
  <c r="O61" i="6"/>
  <c r="D53" i="21" s="1"/>
  <c r="N62" i="6"/>
  <c r="D56" i="23"/>
  <c r="D117" s="1"/>
  <c r="Q63" i="6"/>
  <c r="M63" s="1"/>
  <c r="N58" i="17"/>
  <c r="D59" i="23"/>
  <c r="D120" s="1"/>
  <c r="N63" i="17"/>
  <c r="Q61"/>
  <c r="M61" s="1"/>
  <c r="N59" i="6"/>
  <c r="O60"/>
  <c r="D52" i="21" s="1"/>
  <c r="N60" i="6"/>
  <c r="N54" i="17"/>
  <c r="D49" i="23"/>
  <c r="D110" s="1"/>
  <c r="M59" i="17"/>
  <c r="O63" s="1"/>
  <c r="E55" i="21" s="1"/>
  <c r="C52" i="23"/>
  <c r="C113" s="1"/>
  <c r="N57" i="6"/>
  <c r="S25"/>
  <c r="T25" s="1"/>
  <c r="O56"/>
  <c r="D48" i="21" s="1"/>
  <c r="N56" i="6"/>
  <c r="N57" i="17"/>
  <c r="O57"/>
  <c r="E49" i="21" s="1"/>
  <c r="C55" i="23"/>
  <c r="C116" s="1"/>
  <c r="C56"/>
  <c r="C117" s="1"/>
  <c r="O53" i="17"/>
  <c r="E45" i="21" s="1"/>
  <c r="D50"/>
  <c r="Q53" i="18"/>
  <c r="Q54" i="20"/>
  <c r="Q52" i="18"/>
  <c r="M50"/>
  <c r="E46" i="23" s="1"/>
  <c r="E107" s="1"/>
  <c r="D51" i="21"/>
  <c r="E48"/>
  <c r="Q54" i="18"/>
  <c r="M49" i="20"/>
  <c r="F45" i="23" s="1"/>
  <c r="F106" s="1"/>
  <c r="Q51" i="20"/>
  <c r="Q51" i="18"/>
  <c r="Q53" i="20"/>
  <c r="Q53" i="19"/>
  <c r="Q54"/>
  <c r="O46"/>
  <c r="G38" i="21" s="1"/>
  <c r="B103" i="23"/>
  <c r="O45" i="18"/>
  <c r="F37" i="21" s="1"/>
  <c r="N46" i="19"/>
  <c r="O46" i="18"/>
  <c r="F38" i="21" s="1"/>
  <c r="N46" i="18"/>
  <c r="O46" i="20"/>
  <c r="H38" i="21" s="1"/>
  <c r="N46" i="20"/>
  <c r="O45"/>
  <c r="H37" i="21" s="1"/>
  <c r="O45" i="19"/>
  <c r="G37" i="21" s="1"/>
  <c r="F39" i="23"/>
  <c r="F100" s="1"/>
  <c r="E40"/>
  <c r="E101" s="1"/>
  <c r="N43" i="18"/>
  <c r="E39" i="23"/>
  <c r="E100" s="1"/>
  <c r="G39"/>
  <c r="G100" s="1"/>
  <c r="N45" i="19"/>
  <c r="N44"/>
  <c r="O44" i="18"/>
  <c r="F36" i="21" s="1"/>
  <c r="O44" i="19"/>
  <c r="G36" i="21" s="1"/>
  <c r="M49" i="19"/>
  <c r="M48" i="20"/>
  <c r="Q52"/>
  <c r="N44" i="18"/>
  <c r="N45"/>
  <c r="O44" i="20"/>
  <c r="H36" i="21" s="1"/>
  <c r="O43" i="18"/>
  <c r="F35" i="21" s="1"/>
  <c r="N45" i="20"/>
  <c r="M47" i="19"/>
  <c r="Q51"/>
  <c r="M50"/>
  <c r="G46" i="23" s="1"/>
  <c r="O43" i="19"/>
  <c r="G35" i="21" s="1"/>
  <c r="S22" i="19"/>
  <c r="T22" s="1"/>
  <c r="Q52"/>
  <c r="S22" i="20"/>
  <c r="T22" s="1"/>
  <c r="N43"/>
  <c r="N44"/>
  <c r="M49" i="18"/>
  <c r="S22"/>
  <c r="T22" s="1"/>
  <c r="M50" i="20"/>
  <c r="F46" i="23" s="1"/>
  <c r="O43" i="20"/>
  <c r="H35" i="21" s="1"/>
  <c r="M48" i="19"/>
  <c r="M48" i="18"/>
  <c r="M47" i="20"/>
  <c r="F43" i="23" s="1"/>
  <c r="M47" i="18"/>
  <c r="E43" i="23" s="1"/>
  <c r="T21" i="19"/>
  <c r="Q58" l="1"/>
  <c r="M58" s="1"/>
  <c r="M54" i="18"/>
  <c r="E50" i="23" s="1"/>
  <c r="E111" s="1"/>
  <c r="D60"/>
  <c r="D121" s="1"/>
  <c r="N64" i="17"/>
  <c r="O64"/>
  <c r="E56" i="21" s="1"/>
  <c r="M54" i="20"/>
  <c r="F50" i="23" s="1"/>
  <c r="F111" s="1"/>
  <c r="O66" i="17"/>
  <c r="E58" i="21" s="1"/>
  <c r="D62" i="23"/>
  <c r="D123" s="1"/>
  <c r="Q65" i="17"/>
  <c r="M65" s="1"/>
  <c r="O66" i="6"/>
  <c r="N66"/>
  <c r="S27"/>
  <c r="Q57" i="18"/>
  <c r="M57" s="1"/>
  <c r="Q57" i="19"/>
  <c r="M57" s="1"/>
  <c r="Q57" i="20"/>
  <c r="Q56" i="18"/>
  <c r="O61" i="17"/>
  <c r="E53" i="21" s="1"/>
  <c r="N61" i="17"/>
  <c r="N62"/>
  <c r="C59" i="23"/>
  <c r="C120" s="1"/>
  <c r="O63" i="6"/>
  <c r="D55" i="21" s="1"/>
  <c r="N63" i="6"/>
  <c r="S26"/>
  <c r="T26" s="1"/>
  <c r="Q58" i="20"/>
  <c r="M58" s="1"/>
  <c r="O58" s="1"/>
  <c r="H50" i="21" s="1"/>
  <c r="D57" i="23"/>
  <c r="D118" s="1"/>
  <c r="M54" i="19"/>
  <c r="O54" s="1"/>
  <c r="G46" i="21" s="1"/>
  <c r="M52" i="18"/>
  <c r="Q58"/>
  <c r="Q55" i="20"/>
  <c r="M55" s="1"/>
  <c r="Q55" i="18"/>
  <c r="Q56" i="20"/>
  <c r="M56" s="1"/>
  <c r="Q56" i="19"/>
  <c r="M56" s="1"/>
  <c r="D55" i="23"/>
  <c r="D116" s="1"/>
  <c r="O59" i="17"/>
  <c r="E51" i="21" s="1"/>
  <c r="N59" i="17"/>
  <c r="S26"/>
  <c r="N60"/>
  <c r="Q55" i="19"/>
  <c r="Q59" s="1"/>
  <c r="M59" s="1"/>
  <c r="M53" i="20"/>
  <c r="O53" s="1"/>
  <c r="H45" i="21" s="1"/>
  <c r="M53" i="18"/>
  <c r="O53" s="1"/>
  <c r="F45" i="21" s="1"/>
  <c r="O50" i="18"/>
  <c r="F42" i="21" s="1"/>
  <c r="M51" i="20"/>
  <c r="F47" i="23" s="1"/>
  <c r="F108" s="1"/>
  <c r="O49" i="20"/>
  <c r="H41" i="21" s="1"/>
  <c r="O54" i="18"/>
  <c r="F46" i="21" s="1"/>
  <c r="M53" i="19"/>
  <c r="G49" i="23" s="1"/>
  <c r="G110" s="1"/>
  <c r="M51" i="18"/>
  <c r="O51" s="1"/>
  <c r="F43" i="21" s="1"/>
  <c r="S25" i="17"/>
  <c r="T25" s="1"/>
  <c r="D114" i="23"/>
  <c r="O54" i="20"/>
  <c r="H46" i="21" s="1"/>
  <c r="F44" i="23"/>
  <c r="F105" s="1"/>
  <c r="E44"/>
  <c r="E105" s="1"/>
  <c r="G43"/>
  <c r="G104" s="1"/>
  <c r="G45"/>
  <c r="G106" s="1"/>
  <c r="G44"/>
  <c r="G105" s="1"/>
  <c r="E45"/>
  <c r="E106" s="1"/>
  <c r="G107"/>
  <c r="M51" i="19"/>
  <c r="G47" i="23" s="1"/>
  <c r="O48" i="20"/>
  <c r="H40" i="21" s="1"/>
  <c r="N49" i="20"/>
  <c r="M52" i="19"/>
  <c r="G48" i="23" s="1"/>
  <c r="G109" s="1"/>
  <c r="O47" i="19"/>
  <c r="G39" i="21" s="1"/>
  <c r="N50" i="19"/>
  <c r="O50"/>
  <c r="G42" i="21" s="1"/>
  <c r="O50" i="20"/>
  <c r="H42" i="21" s="1"/>
  <c r="F107" i="23"/>
  <c r="O49" i="19"/>
  <c r="G41" i="21" s="1"/>
  <c r="E104" i="23"/>
  <c r="N48" i="20"/>
  <c r="F104" i="23"/>
  <c r="N47" i="19"/>
  <c r="N50" i="18"/>
  <c r="M52" i="20"/>
  <c r="F48" i="23" s="1"/>
  <c r="F109" s="1"/>
  <c r="N50" i="20"/>
  <c r="O49" i="18"/>
  <c r="F41" i="21" s="1"/>
  <c r="S23" i="19"/>
  <c r="T23" s="1"/>
  <c r="N48"/>
  <c r="N49"/>
  <c r="O48"/>
  <c r="G40" i="21" s="1"/>
  <c r="N49" i="18"/>
  <c r="O48"/>
  <c r="F40" i="21" s="1"/>
  <c r="S23" i="18"/>
  <c r="T23" s="1"/>
  <c r="S23" i="20"/>
  <c r="T23" s="1"/>
  <c r="O47"/>
  <c r="H39" i="21" s="1"/>
  <c r="N47" i="20"/>
  <c r="N48" i="18"/>
  <c r="N47"/>
  <c r="O47"/>
  <c r="F39" i="21" s="1"/>
  <c r="M40" i="17"/>
  <c r="D36" i="23" s="1"/>
  <c r="M39" i="17"/>
  <c r="D35" i="23" s="1"/>
  <c r="M41" i="17"/>
  <c r="D37" i="23" s="1"/>
  <c r="N65" i="17" l="1"/>
  <c r="D61" i="23"/>
  <c r="D122" s="1"/>
  <c r="O65" i="17"/>
  <c r="E57" i="21" s="1"/>
  <c r="S27" i="17"/>
  <c r="T27" s="1"/>
  <c r="Q62" i="19"/>
  <c r="M62" s="1"/>
  <c r="Q65"/>
  <c r="M65" s="1"/>
  <c r="N66" i="17"/>
  <c r="Q66" i="19"/>
  <c r="M66" s="1"/>
  <c r="Q61" i="18"/>
  <c r="M61" s="1"/>
  <c r="E57" i="23" s="1"/>
  <c r="E118" s="1"/>
  <c r="T27" i="6"/>
  <c r="O58" i="19"/>
  <c r="Q63"/>
  <c r="M63" s="1"/>
  <c r="G50" i="23"/>
  <c r="G111" s="1"/>
  <c r="B111" s="1"/>
  <c r="M57" i="20"/>
  <c r="N57" s="1"/>
  <c r="Q61"/>
  <c r="Q65" s="1"/>
  <c r="M65" s="1"/>
  <c r="O62" i="19"/>
  <c r="G54" i="21" s="1"/>
  <c r="Q60" i="19"/>
  <c r="M60" s="1"/>
  <c r="Q59" i="20"/>
  <c r="M59" s="1"/>
  <c r="F55" i="23" s="1"/>
  <c r="F116" s="1"/>
  <c r="Q62" i="20"/>
  <c r="M62" s="1"/>
  <c r="Q61" i="19"/>
  <c r="O61" i="18"/>
  <c r="F53" i="21" s="1"/>
  <c r="M56" i="18"/>
  <c r="N57" s="1"/>
  <c r="Q60"/>
  <c r="M60" s="1"/>
  <c r="E56" i="23" s="1"/>
  <c r="E117" s="1"/>
  <c r="N59" i="19"/>
  <c r="N57"/>
  <c r="O57"/>
  <c r="G49" i="21" s="1"/>
  <c r="N58" i="19"/>
  <c r="M58" i="18"/>
  <c r="E54" i="23" s="1"/>
  <c r="E115" s="1"/>
  <c r="Q62" i="18"/>
  <c r="M62" s="1"/>
  <c r="N51" i="20"/>
  <c r="E48" i="23"/>
  <c r="E109" s="1"/>
  <c r="B109" s="1"/>
  <c r="F49"/>
  <c r="F110" s="1"/>
  <c r="O52" i="18"/>
  <c r="F44" i="21" s="1"/>
  <c r="Q60" i="20"/>
  <c r="F52" i="23"/>
  <c r="F113" s="1"/>
  <c r="F54"/>
  <c r="F115" s="1"/>
  <c r="O56" i="19"/>
  <c r="G48" i="21" s="1"/>
  <c r="M55" i="18"/>
  <c r="Q59"/>
  <c r="Q63" s="1"/>
  <c r="M63" s="1"/>
  <c r="G54" i="23"/>
  <c r="G115" s="1"/>
  <c r="G50" i="21"/>
  <c r="E49" i="23"/>
  <c r="E110" s="1"/>
  <c r="G55"/>
  <c r="G116" s="1"/>
  <c r="O56" i="20"/>
  <c r="H48" i="21" s="1"/>
  <c r="N56" i="20"/>
  <c r="N55"/>
  <c r="O55"/>
  <c r="F58" i="23"/>
  <c r="F119" s="1"/>
  <c r="G52"/>
  <c r="G113" s="1"/>
  <c r="O57" i="18"/>
  <c r="F49" i="21" s="1"/>
  <c r="N54" i="20"/>
  <c r="N53" i="18"/>
  <c r="N54"/>
  <c r="O53" i="19"/>
  <c r="G45" i="21" s="1"/>
  <c r="G53" i="23"/>
  <c r="N54" i="19"/>
  <c r="O51" i="20"/>
  <c r="H43" i="21" s="1"/>
  <c r="M55" i="19"/>
  <c r="S24" i="18"/>
  <c r="T24" s="1"/>
  <c r="E47" i="23"/>
  <c r="E108" s="1"/>
  <c r="N51" i="18"/>
  <c r="T26" i="17"/>
  <c r="N52" i="18"/>
  <c r="Q67"/>
  <c r="N53" i="20"/>
  <c r="N53" i="19"/>
  <c r="B106" i="23"/>
  <c r="B105"/>
  <c r="G108"/>
  <c r="B107"/>
  <c r="O52" i="19"/>
  <c r="G44" i="21" s="1"/>
  <c r="N51" i="19"/>
  <c r="O51"/>
  <c r="G43" i="21" s="1"/>
  <c r="S24" i="19"/>
  <c r="N52"/>
  <c r="S24" i="20"/>
  <c r="T24" s="1"/>
  <c r="B104" i="23"/>
  <c r="N52" i="20"/>
  <c r="O52"/>
  <c r="H44" i="21" s="1"/>
  <c r="D97" i="23"/>
  <c r="O44" i="17"/>
  <c r="E36" i="21" s="1"/>
  <c r="D96" i="23"/>
  <c r="O43" i="17"/>
  <c r="E35" i="21" s="1"/>
  <c r="D98" i="23"/>
  <c r="O45" i="17"/>
  <c r="E37" i="21" s="1"/>
  <c r="N41" i="17"/>
  <c r="O41"/>
  <c r="E33" i="21" s="1"/>
  <c r="N42" i="17"/>
  <c r="N40"/>
  <c r="O40"/>
  <c r="E32" i="21" s="1"/>
  <c r="N39" i="17"/>
  <c r="O39"/>
  <c r="E31" i="21" s="1"/>
  <c r="S21" i="17"/>
  <c r="F61" i="23" l="1"/>
  <c r="F122" s="1"/>
  <c r="G61"/>
  <c r="G122" s="1"/>
  <c r="M60" i="20"/>
  <c r="F56" i="23" s="1"/>
  <c r="F117" s="1"/>
  <c r="Q64" i="20"/>
  <c r="M64" s="1"/>
  <c r="G59" i="23"/>
  <c r="G120" s="1"/>
  <c r="O66" i="19"/>
  <c r="G58" i="21" s="1"/>
  <c r="G62" i="23"/>
  <c r="G123" s="1"/>
  <c r="N66" i="19"/>
  <c r="Q64" i="18"/>
  <c r="M64" s="1"/>
  <c r="Q65"/>
  <c r="M65" s="1"/>
  <c r="Q66" i="20"/>
  <c r="M66" s="1"/>
  <c r="Q64" i="19"/>
  <c r="M64" s="1"/>
  <c r="Q66" i="18"/>
  <c r="M66" s="1"/>
  <c r="F53" i="23"/>
  <c r="F114" s="1"/>
  <c r="S25" i="18"/>
  <c r="N61"/>
  <c r="N63" i="19"/>
  <c r="O57" i="20"/>
  <c r="H49" i="21" s="1"/>
  <c r="O58" i="18"/>
  <c r="F50" i="21" s="1"/>
  <c r="O63" i="19"/>
  <c r="G55" i="21" s="1"/>
  <c r="N58" i="20"/>
  <c r="O59"/>
  <c r="H51" i="21" s="1"/>
  <c r="N59" i="20"/>
  <c r="E52" i="23"/>
  <c r="E113" s="1"/>
  <c r="B113" s="1"/>
  <c r="N58" i="18"/>
  <c r="N62"/>
  <c r="O62"/>
  <c r="F54" i="21" s="1"/>
  <c r="O60" i="18"/>
  <c r="F52" i="21" s="1"/>
  <c r="O62" i="20"/>
  <c r="H54" i="21" s="1"/>
  <c r="O56" i="18"/>
  <c r="F48" i="21" s="1"/>
  <c r="E59" i="23"/>
  <c r="E120" s="1"/>
  <c r="N63" i="18"/>
  <c r="M61" i="19"/>
  <c r="S26" s="1"/>
  <c r="M61" i="20"/>
  <c r="O65" s="1"/>
  <c r="H57" i="21" s="1"/>
  <c r="Q63" i="20"/>
  <c r="M63" s="1"/>
  <c r="S27" s="1"/>
  <c r="O59" i="19"/>
  <c r="G51" i="21" s="1"/>
  <c r="N60" i="19"/>
  <c r="O60"/>
  <c r="G52" i="21" s="1"/>
  <c r="E58" i="23"/>
  <c r="E119" s="1"/>
  <c r="O60" i="20"/>
  <c r="H52" i="21" s="1"/>
  <c r="G58" i="23"/>
  <c r="G119" s="1"/>
  <c r="N60" i="20"/>
  <c r="B110" i="23"/>
  <c r="N56" i="19"/>
  <c r="B115" i="23"/>
  <c r="M59" i="18"/>
  <c r="S26" s="1"/>
  <c r="G56" i="23"/>
  <c r="G117" s="1"/>
  <c r="N55" i="18"/>
  <c r="O55"/>
  <c r="N56"/>
  <c r="H47" i="21"/>
  <c r="F51" i="23"/>
  <c r="F112" s="1"/>
  <c r="T25" i="18"/>
  <c r="O55" i="19"/>
  <c r="G47" i="21" s="1"/>
  <c r="N55" i="19"/>
  <c r="E53" i="23"/>
  <c r="E114" s="1"/>
  <c r="G51"/>
  <c r="G112" s="1"/>
  <c r="B108"/>
  <c r="S25" i="20"/>
  <c r="F47" i="21"/>
  <c r="G114" i="23"/>
  <c r="S25" i="19"/>
  <c r="E51" i="23"/>
  <c r="E112" s="1"/>
  <c r="E59" i="21"/>
  <c r="E60"/>
  <c r="E62"/>
  <c r="E61"/>
  <c r="D125" i="23"/>
  <c r="D126"/>
  <c r="D128"/>
  <c r="D127"/>
  <c r="T24" i="19"/>
  <c r="T21" i="17"/>
  <c r="T22"/>
  <c r="G60" i="23" l="1"/>
  <c r="G121" s="1"/>
  <c r="N64" i="19"/>
  <c r="O64"/>
  <c r="G56" i="21" s="1"/>
  <c r="E61" i="23"/>
  <c r="E122" s="1"/>
  <c r="B122" s="1"/>
  <c r="N65" i="18"/>
  <c r="O65"/>
  <c r="F57" i="21" s="1"/>
  <c r="E62" i="23"/>
  <c r="E123" s="1"/>
  <c r="O66" i="18"/>
  <c r="F58" i="21" s="1"/>
  <c r="N66" i="18"/>
  <c r="O66" i="20"/>
  <c r="H58" i="21" s="1"/>
  <c r="F62" i="23"/>
  <c r="F123" s="1"/>
  <c r="N66" i="20"/>
  <c r="E60" i="23"/>
  <c r="E121" s="1"/>
  <c r="B121" s="1"/>
  <c r="N64" i="18"/>
  <c r="O64"/>
  <c r="F56" i="21" s="1"/>
  <c r="F60" i="23"/>
  <c r="F121" s="1"/>
  <c r="N64" i="20"/>
  <c r="O64"/>
  <c r="H56" i="21" s="1"/>
  <c r="N65" i="19"/>
  <c r="S26" i="20"/>
  <c r="B117" i="23"/>
  <c r="T27" i="20"/>
  <c r="S27" i="18"/>
  <c r="T27" s="1"/>
  <c r="S27" i="19"/>
  <c r="T27" s="1"/>
  <c r="O65"/>
  <c r="G57" i="21" s="1"/>
  <c r="N65" i="20"/>
  <c r="T26" i="18"/>
  <c r="B119" i="23"/>
  <c r="N61" i="20"/>
  <c r="O61"/>
  <c r="H53" i="21" s="1"/>
  <c r="F57" i="23"/>
  <c r="F118" s="1"/>
  <c r="T26" i="19"/>
  <c r="F59" i="23"/>
  <c r="F120" s="1"/>
  <c r="B120" s="1"/>
  <c r="O63" i="20"/>
  <c r="H55" i="21" s="1"/>
  <c r="N63" i="20"/>
  <c r="O61" i="19"/>
  <c r="G53" i="21" s="1"/>
  <c r="N61" i="19"/>
  <c r="G57" i="23"/>
  <c r="G118" s="1"/>
  <c r="N62" i="19"/>
  <c r="N62" i="20"/>
  <c r="O63" i="18"/>
  <c r="F55" i="21" s="1"/>
  <c r="N60" i="18"/>
  <c r="T26" i="20"/>
  <c r="E55" i="23"/>
  <c r="E116" s="1"/>
  <c r="B116" s="1"/>
  <c r="N59" i="18"/>
  <c r="O59"/>
  <c r="F51" i="21" s="1"/>
  <c r="B112" i="23"/>
  <c r="B114"/>
  <c r="T25" i="19"/>
  <c r="T25" i="20"/>
  <c r="C102" i="23"/>
  <c r="B102" s="1"/>
  <c r="F126" l="1"/>
  <c r="B123"/>
  <c r="G62" i="21"/>
  <c r="B118" i="23"/>
  <c r="H59" i="21"/>
  <c r="H62"/>
  <c r="H61"/>
  <c r="F125" i="23"/>
  <c r="H60" i="21"/>
  <c r="G59"/>
  <c r="F127" i="23"/>
  <c r="F128"/>
  <c r="F61" i="21"/>
  <c r="G128" i="23"/>
  <c r="G60" i="21"/>
  <c r="G61"/>
  <c r="F59"/>
  <c r="G127" i="23"/>
  <c r="F60" i="21"/>
  <c r="G125" i="23"/>
  <c r="F62" i="21"/>
  <c r="G126" i="23"/>
  <c r="E126"/>
  <c r="E125"/>
  <c r="E127"/>
  <c r="E128"/>
  <c r="C98"/>
  <c r="B98" s="1"/>
  <c r="C99"/>
  <c r="B99" s="1"/>
  <c r="C97"/>
  <c r="B97" s="1"/>
  <c r="D33" i="21"/>
  <c r="S21" i="6"/>
  <c r="T21" s="1"/>
  <c r="C96" i="23"/>
  <c r="D31" i="21"/>
  <c r="D32"/>
  <c r="D34"/>
  <c r="D61" l="1"/>
  <c r="D62"/>
  <c r="D59"/>
  <c r="D60"/>
  <c r="B96" i="23"/>
  <c r="C100"/>
  <c r="B100" s="1"/>
  <c r="C101"/>
  <c r="B101" s="1"/>
  <c r="S22" i="6"/>
  <c r="C126" i="23" l="1"/>
  <c r="C125"/>
  <c r="B127"/>
  <c r="B128"/>
  <c r="B125"/>
  <c r="B126"/>
  <c r="C127"/>
  <c r="C128"/>
  <c r="T22" i="6"/>
  <c r="T23"/>
  <c r="BR26" i="13" l="1"/>
  <c r="BS66" l="1"/>
  <c r="BR39"/>
  <c r="BR41" l="1"/>
  <c r="BS79"/>
  <c r="BS81" l="1"/>
  <c r="BV67" l="1"/>
  <c r="BX74"/>
  <c r="BY72"/>
  <c r="BX72"/>
  <c r="BV26"/>
  <c r="BV106" s="1"/>
  <c r="BX71" l="1"/>
  <c r="BW75"/>
  <c r="BY75"/>
  <c r="BW72"/>
  <c r="BW26"/>
  <c r="BW106" s="1"/>
  <c r="BW67"/>
  <c r="BY71"/>
  <c r="BV71"/>
  <c r="BV74"/>
  <c r="BV33"/>
  <c r="BV113" s="1"/>
  <c r="BX26"/>
  <c r="BX106" s="1"/>
  <c r="BX67"/>
  <c r="BW76"/>
  <c r="BX70"/>
  <c r="BX29"/>
  <c r="BX109" s="1"/>
  <c r="BW68"/>
  <c r="BY77"/>
  <c r="BV66"/>
  <c r="BX76"/>
  <c r="BW70"/>
  <c r="BW29"/>
  <c r="BW109" s="1"/>
  <c r="BV75"/>
  <c r="BW71"/>
  <c r="BY74"/>
  <c r="BY33"/>
  <c r="BY113" s="1"/>
  <c r="BV76"/>
  <c r="BW78"/>
  <c r="BY70"/>
  <c r="BY29"/>
  <c r="BY109" s="1"/>
  <c r="BV29"/>
  <c r="BV109" s="1"/>
  <c r="BV70"/>
  <c r="BV68"/>
  <c r="BY26"/>
  <c r="BY106" s="1"/>
  <c r="BY67"/>
  <c r="BX75"/>
  <c r="BW33"/>
  <c r="BW113" s="1"/>
  <c r="BW74"/>
  <c r="BY76"/>
  <c r="BV78"/>
  <c r="BY68"/>
  <c r="BV77"/>
  <c r="BX77"/>
  <c r="BV72"/>
  <c r="BY78"/>
  <c r="BX78"/>
  <c r="BX68"/>
  <c r="BW77"/>
  <c r="BX33"/>
  <c r="BX113" s="1"/>
  <c r="BX69" l="1"/>
  <c r="BV73"/>
  <c r="BV39"/>
  <c r="BW66"/>
  <c r="BX73"/>
  <c r="BX39"/>
  <c r="BW73"/>
  <c r="BW39"/>
  <c r="BV69"/>
  <c r="BY69"/>
  <c r="BY73"/>
  <c r="BY39"/>
  <c r="BY66"/>
  <c r="BW69"/>
  <c r="BX66"/>
  <c r="BV119" l="1"/>
  <c r="BV79"/>
  <c r="BV41"/>
  <c r="BW119"/>
  <c r="BW79"/>
  <c r="BW41"/>
  <c r="BY119"/>
  <c r="BY41"/>
  <c r="BY79"/>
  <c r="BX79"/>
  <c r="BX119"/>
  <c r="BX41"/>
  <c r="BX81" l="1"/>
  <c r="BX121"/>
  <c r="BY81"/>
  <c r="BY121"/>
  <c r="BW121"/>
  <c r="BW81"/>
  <c r="BV81"/>
  <c r="BV121"/>
  <c r="BZ31" l="1"/>
  <c r="CD111" s="1"/>
  <c r="BZ37"/>
  <c r="CD117" s="1"/>
  <c r="CB114" l="1"/>
  <c r="CA117"/>
  <c r="CB115"/>
  <c r="CC115"/>
  <c r="CC75"/>
  <c r="BZ117"/>
  <c r="CA110"/>
  <c r="CC117"/>
  <c r="BZ111"/>
  <c r="CA118"/>
  <c r="BZ77"/>
  <c r="BZ71"/>
  <c r="BZ30"/>
  <c r="CD110" s="1"/>
  <c r="BZ34"/>
  <c r="CD114" s="1"/>
  <c r="BZ32"/>
  <c r="CD112" s="1"/>
  <c r="BZ35"/>
  <c r="CD115" s="1"/>
  <c r="BZ38"/>
  <c r="CD118" s="1"/>
  <c r="BZ28"/>
  <c r="CD108" s="1"/>
  <c r="BP28"/>
  <c r="BN28"/>
  <c r="BQ28"/>
  <c r="BO28"/>
  <c r="CA77"/>
  <c r="BZ36"/>
  <c r="CD116" s="1"/>
  <c r="CB74" l="1"/>
  <c r="CA107"/>
  <c r="CC116"/>
  <c r="CC76"/>
  <c r="CB68"/>
  <c r="CB108"/>
  <c r="BZ112"/>
  <c r="CB111"/>
  <c r="CB71"/>
  <c r="CC112"/>
  <c r="CC72"/>
  <c r="CB117"/>
  <c r="CB77"/>
  <c r="BZ107"/>
  <c r="CA108"/>
  <c r="CA115"/>
  <c r="CA111"/>
  <c r="CB72"/>
  <c r="CB112"/>
  <c r="CC77"/>
  <c r="BO108"/>
  <c r="BS108"/>
  <c r="CC67"/>
  <c r="CC107"/>
  <c r="BQ108"/>
  <c r="BU108"/>
  <c r="BN108"/>
  <c r="BR108"/>
  <c r="BZ108"/>
  <c r="BZ114"/>
  <c r="CB75"/>
  <c r="CA116"/>
  <c r="BZ118"/>
  <c r="CA114"/>
  <c r="CA112"/>
  <c r="CC110"/>
  <c r="CC70"/>
  <c r="CC108"/>
  <c r="CC68"/>
  <c r="CB78"/>
  <c r="CB118"/>
  <c r="CC114"/>
  <c r="CC74"/>
  <c r="BZ110"/>
  <c r="BZ116"/>
  <c r="CC118"/>
  <c r="CC78"/>
  <c r="CB107"/>
  <c r="CB67"/>
  <c r="CB76"/>
  <c r="CB116"/>
  <c r="BP108"/>
  <c r="BT108"/>
  <c r="BZ115"/>
  <c r="CC71"/>
  <c r="CC111"/>
  <c r="CB110"/>
  <c r="CB70"/>
  <c r="CB33"/>
  <c r="CF113" s="1"/>
  <c r="BO68"/>
  <c r="BO26"/>
  <c r="BZ67"/>
  <c r="BZ26"/>
  <c r="CD106" s="1"/>
  <c r="BZ78"/>
  <c r="BZ72"/>
  <c r="BZ33"/>
  <c r="CD113" s="1"/>
  <c r="BZ74"/>
  <c r="CA78"/>
  <c r="CC29"/>
  <c r="CG109" s="1"/>
  <c r="CC26"/>
  <c r="CG106" s="1"/>
  <c r="BQ68"/>
  <c r="BQ26"/>
  <c r="BR68"/>
  <c r="CA68"/>
  <c r="CA75"/>
  <c r="BZ29"/>
  <c r="CD109" s="1"/>
  <c r="BZ70"/>
  <c r="CB26"/>
  <c r="CF106" s="1"/>
  <c r="BN68"/>
  <c r="BN26"/>
  <c r="BZ68"/>
  <c r="CA74"/>
  <c r="CA33"/>
  <c r="CE113" s="1"/>
  <c r="CA72"/>
  <c r="CA70"/>
  <c r="CA26"/>
  <c r="CE106" s="1"/>
  <c r="CA67"/>
  <c r="CA76"/>
  <c r="BP26"/>
  <c r="BP68"/>
  <c r="BZ75"/>
  <c r="CC33"/>
  <c r="CG113" s="1"/>
  <c r="CA71"/>
  <c r="CB29"/>
  <c r="CF109" s="1"/>
  <c r="CA29"/>
  <c r="CE109" s="1"/>
  <c r="BZ76"/>
  <c r="CD73" l="1"/>
  <c r="CD66"/>
  <c r="CD69"/>
  <c r="BP106"/>
  <c r="BT106"/>
  <c r="CB106"/>
  <c r="CB66"/>
  <c r="BQ106"/>
  <c r="BU106"/>
  <c r="CC109"/>
  <c r="CC69"/>
  <c r="BZ113"/>
  <c r="CC73"/>
  <c r="CC113"/>
  <c r="BO106"/>
  <c r="BS106"/>
  <c r="CA109"/>
  <c r="BN106"/>
  <c r="BR106"/>
  <c r="BZ109"/>
  <c r="CC106"/>
  <c r="CC66"/>
  <c r="CB109"/>
  <c r="CB69"/>
  <c r="CA106"/>
  <c r="CA113"/>
  <c r="BZ106"/>
  <c r="CB113"/>
  <c r="CB73"/>
  <c r="CB39"/>
  <c r="CF119" s="1"/>
  <c r="CA66"/>
  <c r="BZ66"/>
  <c r="CA73"/>
  <c r="CA39"/>
  <c r="CE119" s="1"/>
  <c r="BZ73"/>
  <c r="BZ39"/>
  <c r="CD119" s="1"/>
  <c r="BQ66"/>
  <c r="BQ39"/>
  <c r="BR66"/>
  <c r="BO39"/>
  <c r="BO66"/>
  <c r="CA69"/>
  <c r="BP66"/>
  <c r="BP39"/>
  <c r="BZ69"/>
  <c r="CC39"/>
  <c r="CG119" s="1"/>
  <c r="BN66"/>
  <c r="BN39"/>
  <c r="CD79" l="1"/>
  <c r="CC119"/>
  <c r="CC79"/>
  <c r="CB119"/>
  <c r="CB79"/>
  <c r="CB41"/>
  <c r="CF121" s="1"/>
  <c r="BR119"/>
  <c r="BN119"/>
  <c r="BN79"/>
  <c r="BN41"/>
  <c r="CC41"/>
  <c r="CG121" s="1"/>
  <c r="BU119"/>
  <c r="BQ119"/>
  <c r="BQ41"/>
  <c r="BR79"/>
  <c r="BQ79"/>
  <c r="CA79"/>
  <c r="CA119"/>
  <c r="CA41"/>
  <c r="CE121" s="1"/>
  <c r="BP79"/>
  <c r="BP41"/>
  <c r="BT119"/>
  <c r="BP119"/>
  <c r="BS119"/>
  <c r="BO79"/>
  <c r="BO119"/>
  <c r="BO41"/>
  <c r="BZ41"/>
  <c r="CD121" s="1"/>
  <c r="BZ119"/>
  <c r="BZ79"/>
  <c r="CD81" l="1"/>
  <c r="CC121"/>
  <c r="CC81"/>
  <c r="CB121"/>
  <c r="CB81"/>
  <c r="BS121"/>
  <c r="BO81"/>
  <c r="BO121"/>
  <c r="BN121"/>
  <c r="BN81"/>
  <c r="BR121"/>
  <c r="BP121"/>
  <c r="BT121"/>
  <c r="BP81"/>
  <c r="CA121"/>
  <c r="CA81"/>
  <c r="BZ121"/>
  <c r="BZ81"/>
  <c r="BQ81"/>
  <c r="BQ121"/>
  <c r="BR81"/>
  <c r="BU121"/>
</calcChain>
</file>

<file path=xl/sharedStrings.xml><?xml version="1.0" encoding="utf-8"?>
<sst xmlns="http://schemas.openxmlformats.org/spreadsheetml/2006/main" count="746" uniqueCount="225">
  <si>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</si>
  <si>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</si>
  <si>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</si>
  <si>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</si>
  <si>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</si>
  <si>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</si>
  <si>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</si>
  <si>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</si>
  <si>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</si>
  <si>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</si>
  <si>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</si>
  <si>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</si>
  <si>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</si>
  <si>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</si>
  <si>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</si>
  <si>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</si>
  <si>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</si>
  <si>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</si>
  <si>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</si>
  <si>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</si>
  <si>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</si>
  <si>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</si>
  <si>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</si>
  <si>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</si>
  <si>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</si>
  <si>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</si>
  <si>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</si>
  <si>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</si>
  <si>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</si>
  <si>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</si>
  <si>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</si>
  <si>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</si>
  <si>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</si>
  <si>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</si>
  <si>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</si>
  <si>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</si>
  <si>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</si>
  <si>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</si>
  <si>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</si>
  <si>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</si>
  <si>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</si>
  <si>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</si>
  <si>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</si>
  <si>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</si>
  <si>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</si>
  <si>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</si>
  <si>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</si>
  <si>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</si>
  <si>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</si>
  <si>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</si>
  <si>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</si>
  <si>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</si>
  <si>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</si>
  <si>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</si>
  <si>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</si>
  <si>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</si>
  <si>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</si>
  <si>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</si>
  <si>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</si>
  <si>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</si>
  <si>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</si>
  <si>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</si>
  <si>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</si>
  <si>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</si>
  <si>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</si>
  <si>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</si>
  <si>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</si>
  <si>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</si>
  <si>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</si>
  <si>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</si>
  <si>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</si>
  <si>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</si>
  <si>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</si>
  <si>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</si>
  <si>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</si>
  <si>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</si>
  <si>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</si>
  <si>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</si>
  <si>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</si>
  <si>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</si>
  <si>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</si>
  <si>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</si>
  <si>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</si>
  <si>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</si>
  <si>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</si>
  <si>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</si>
  <si>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</si>
  <si>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</si>
  <si>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</si>
  <si>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</si>
  <si>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</si>
  <si>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</si>
  <si>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</si>
  <si>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</si>
  <si>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</si>
  <si>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</si>
  <si>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</si>
  <si>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</si>
  <si>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</si>
  <si>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</si>
  <si>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</si>
  <si>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</si>
  <si>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</si>
  <si>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</si>
  <si>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</si>
  <si>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</si>
  <si>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</si>
  <si>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</si>
  <si>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</si>
  <si>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</si>
  <si>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</si>
  <si>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</si>
  <si>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</si>
  <si>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</si>
  <si>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</si>
  <si>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</si>
  <si>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</si>
  <si>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</si>
  <si>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</si>
  <si>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</si>
  <si>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</si>
  <si>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</si>
  <si>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</si>
  <si>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</si>
  <si>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</si>
  <si>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</si>
  <si>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</si>
  <si>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</si>
  <si>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</si>
  <si>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</si>
  <si>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</si>
  <si>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</si>
  <si>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</si>
  <si>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</si>
  <si>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</si>
  <si>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</si>
  <si>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</si>
  <si>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</si>
  <si>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</si>
  <si>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</si>
  <si>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</si>
  <si>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</si>
  <si>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</si>
  <si>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</si>
  <si>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</si>
  <si>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</si>
  <si>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</si>
  <si>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</si>
  <si>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</si>
  <si>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</si>
  <si>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</si>
  <si>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</si>
  <si>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</si>
  <si>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</si>
  <si>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</si>
  <si>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</si>
  <si>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</si>
  <si>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</si>
  <si>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</si>
  <si>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</si>
  <si>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</si>
  <si>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</si>
  <si>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</si>
  <si>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</si>
  <si>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</si>
  <si>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</si>
  <si>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</si>
  <si>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</si>
  <si>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</si>
  <si>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</si>
  <si>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</si>
  <si>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</si>
  <si>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</si>
  <si>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</si>
  <si>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</si>
  <si>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</si>
  <si>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</si>
  <si>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</si>
  <si>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</si>
  <si>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</si>
  <si>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>SA – Annual Gross Operating Surplus</t>
  </si>
  <si>
    <t>KZN – Annual Gross Operating Surplus</t>
  </si>
  <si>
    <t>Quarterly Gross Operating Surplus</t>
  </si>
  <si>
    <t xml:space="preserve">Rand million </t>
  </si>
  <si>
    <t>SA - Annual Gross Operating Surplus</t>
  </si>
  <si>
    <t>KZN - Annual Gross Operating Surplus</t>
  </si>
  <si>
    <t xml:space="preserve"> Annualised Quarterly Rates per Sector</t>
  </si>
  <si>
    <t>SA Quarterly GOS</t>
  </si>
  <si>
    <t>KZN Quarterly GOS</t>
  </si>
  <si>
    <t>Durban Quarterly GOS</t>
  </si>
  <si>
    <t>Ethekwini Municipal Area GOS</t>
  </si>
  <si>
    <t>Msunduzi Municipal Area GOS</t>
  </si>
  <si>
    <t>Pietermaritzburg Quarterly GOS</t>
  </si>
  <si>
    <t>Mthlatuze Municipal Area GOS</t>
  </si>
  <si>
    <t>Richards Bay Quarterly GOS</t>
  </si>
  <si>
    <t>Hibiscus Coast Municipal Area GOS</t>
  </si>
  <si>
    <t>Port Shepstone Quarterly GOS</t>
  </si>
  <si>
    <t>Newcastle Municipal Area GOS</t>
  </si>
  <si>
    <t>SA Quarterly GDP GOS</t>
  </si>
  <si>
    <t>KZN Quarterly GDP GOS</t>
  </si>
  <si>
    <t>Newcastle Quarterly GDP GOS</t>
  </si>
  <si>
    <t>Annual GOS and GOS-R</t>
  </si>
  <si>
    <t>Quarterly GOS and GOS-R</t>
  </si>
  <si>
    <t>Annualised Quarterly Rates per Sector</t>
  </si>
  <si>
    <t>Hibiscus Coast Municipal GOS</t>
  </si>
  <si>
    <t>Newcastle Municipal GOS</t>
  </si>
  <si>
    <t>Yearly Provincial Sector as a % of National Sector GOS</t>
  </si>
  <si>
    <t>SA - Gross Operating Surplus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</si>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</sst>
</file>

<file path=xl/styles.xml><?xml version="1.0" encoding="utf-8"?>
<styleSheet xmlns="http://schemas.openxmlformats.org/spreadsheetml/2006/main">
  <numFmts count="4">
    <numFmt numFmtId="164" formatCode="_ * #,##0.00_ ;_ * \-#,##0.00_ ;_ * &quot;-&quot;??_ ;_ @_ "/>
    <numFmt numFmtId="165" formatCode="#,##0_]"/>
    <numFmt numFmtId="166" formatCode="&quot;R&quot;\ #,##0"/>
    <numFmt numFmtId="167" formatCode="&quot;R&quot;\ #,##0.00"/>
  </numFmts>
  <fonts count="31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  <font>
      <sz val="20"/>
      <color rgb="FFFF0000"/>
      <name val="Verdana"/>
      <family val="2"/>
    </font>
    <font>
      <sz val="20"/>
      <color theme="0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164" fontId="4" fillId="0" borderId="0" applyFont="0" applyFill="0" applyBorder="0" applyAlignment="0" applyProtection="0"/>
    <xf numFmtId="0" fontId="1" fillId="0" borderId="0"/>
    <xf numFmtId="0" fontId="4" fillId="0" borderId="0"/>
  </cellStyleXfs>
  <cellXfs count="239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5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5" fontId="11" fillId="4" borderId="5" xfId="0" applyNumberFormat="1" applyFont="1" applyFill="1" applyBorder="1" applyAlignment="1">
      <alignment horizontal="center"/>
    </xf>
    <xf numFmtId="165" fontId="11" fillId="4" borderId="0" xfId="0" applyNumberFormat="1" applyFont="1" applyFill="1" applyBorder="1" applyAlignment="1">
      <alignment horizontal="center"/>
    </xf>
    <xf numFmtId="165" fontId="11" fillId="4" borderId="6" xfId="0" applyNumberFormat="1" applyFont="1" applyFill="1" applyBorder="1" applyAlignment="1">
      <alignment horizontal="center"/>
    </xf>
    <xf numFmtId="165" fontId="11" fillId="4" borderId="7" xfId="0" applyNumberFormat="1" applyFont="1" applyFill="1" applyBorder="1" applyAlignment="1">
      <alignment horizontal="center"/>
    </xf>
    <xf numFmtId="165" fontId="3" fillId="4" borderId="8" xfId="2" applyNumberFormat="1" applyFont="1" applyFill="1" applyBorder="1" applyAlignment="1">
      <alignment horizontal="center" vertical="center"/>
    </xf>
    <xf numFmtId="165" fontId="3" fillId="4" borderId="9" xfId="2" applyNumberFormat="1" applyFont="1" applyFill="1" applyBorder="1" applyAlignment="1">
      <alignment horizontal="center"/>
    </xf>
    <xf numFmtId="165" fontId="3" fillId="4" borderId="10" xfId="2" applyNumberFormat="1" applyFont="1" applyFill="1" applyBorder="1" applyAlignment="1">
      <alignment horizontal="center"/>
    </xf>
    <xf numFmtId="165" fontId="3" fillId="4" borderId="11" xfId="2" applyNumberFormat="1" applyFont="1" applyFill="1" applyBorder="1" applyAlignment="1">
      <alignment horizontal="center" vertical="center"/>
    </xf>
    <xf numFmtId="165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5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5" fontId="3" fillId="4" borderId="15" xfId="2" applyNumberFormat="1" applyFont="1" applyFill="1" applyBorder="1" applyAlignment="1">
      <alignment horizontal="center" vertical="center"/>
    </xf>
    <xf numFmtId="165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5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5" fontId="5" fillId="4" borderId="5" xfId="2" applyNumberFormat="1" applyFont="1" applyFill="1" applyBorder="1" applyAlignment="1">
      <alignment horizontal="center"/>
    </xf>
    <xf numFmtId="165" fontId="5" fillId="4" borderId="6" xfId="2" applyNumberFormat="1" applyFont="1" applyFill="1" applyBorder="1" applyAlignment="1">
      <alignment horizontal="center"/>
    </xf>
    <xf numFmtId="165" fontId="3" fillId="4" borderId="5" xfId="2" applyNumberFormat="1" applyFont="1" applyFill="1" applyBorder="1" applyAlignment="1">
      <alignment horizontal="center"/>
    </xf>
    <xf numFmtId="165" fontId="3" fillId="4" borderId="0" xfId="2" applyNumberFormat="1" applyFont="1" applyFill="1" applyBorder="1" applyAlignment="1">
      <alignment horizontal="center"/>
    </xf>
    <xf numFmtId="165" fontId="3" fillId="4" borderId="0" xfId="0" applyNumberFormat="1" applyFont="1" applyFill="1" applyBorder="1" applyAlignment="1">
      <alignment horizontal="center"/>
    </xf>
    <xf numFmtId="165" fontId="11" fillId="4" borderId="5" xfId="3" applyNumberFormat="1" applyFont="1" applyFill="1" applyBorder="1" applyAlignment="1">
      <alignment horizontal="center"/>
    </xf>
    <xf numFmtId="165" fontId="11" fillId="4" borderId="0" xfId="3" applyNumberFormat="1" applyFont="1" applyFill="1" applyBorder="1" applyAlignment="1">
      <alignment horizontal="center"/>
    </xf>
    <xf numFmtId="165" fontId="11" fillId="4" borderId="6" xfId="3" applyNumberFormat="1" applyFont="1" applyFill="1" applyBorder="1" applyAlignment="1">
      <alignment horizontal="center"/>
    </xf>
    <xf numFmtId="165" fontId="11" fillId="4" borderId="7" xfId="3" applyNumberFormat="1" applyFont="1" applyFill="1" applyBorder="1" applyAlignment="1">
      <alignment horizontal="center"/>
    </xf>
    <xf numFmtId="165" fontId="3" fillId="4" borderId="5" xfId="2" applyNumberFormat="1" applyFont="1" applyFill="1" applyBorder="1" applyAlignment="1">
      <alignment horizontal="center" vertical="center"/>
    </xf>
    <xf numFmtId="165" fontId="3" fillId="4" borderId="0" xfId="2" applyNumberFormat="1" applyFont="1" applyFill="1" applyBorder="1" applyAlignment="1">
      <alignment horizontal="center" vertical="center"/>
    </xf>
    <xf numFmtId="165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7" fontId="0" fillId="0" borderId="0" xfId="0" applyNumberFormat="1"/>
    <xf numFmtId="165" fontId="3" fillId="4" borderId="15" xfId="0" applyNumberFormat="1" applyFont="1" applyFill="1" applyBorder="1" applyAlignment="1">
      <alignment horizontal="center"/>
    </xf>
    <xf numFmtId="165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6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5" fontId="11" fillId="4" borderId="30" xfId="0" applyNumberFormat="1" applyFont="1" applyFill="1" applyBorder="1" applyAlignment="1">
      <alignment horizontal="center"/>
    </xf>
    <xf numFmtId="165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5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5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5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0" fontId="25" fillId="0" borderId="0" xfId="0" applyFont="1" applyFill="1"/>
    <xf numFmtId="165" fontId="3" fillId="4" borderId="34" xfId="2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2" fontId="0" fillId="6" borderId="0" xfId="0" applyNumberFormat="1" applyFill="1" applyAlignment="1">
      <alignment horizontal="center"/>
    </xf>
    <xf numFmtId="2" fontId="6" fillId="6" borderId="0" xfId="0" applyNumberFormat="1" applyFont="1" applyFill="1" applyAlignment="1">
      <alignment horizontal="center"/>
    </xf>
    <xf numFmtId="2" fontId="6" fillId="6" borderId="5" xfId="0" applyNumberFormat="1" applyFont="1" applyFill="1" applyBorder="1" applyAlignment="1">
      <alignment horizontal="center"/>
    </xf>
    <xf numFmtId="2" fontId="20" fillId="0" borderId="0" xfId="0" applyNumberFormat="1" applyFont="1" applyFill="1"/>
    <xf numFmtId="165" fontId="11" fillId="4" borderId="30" xfId="3" applyNumberFormat="1" applyFont="1" applyFill="1" applyBorder="1" applyAlignment="1">
      <alignment horizontal="center"/>
    </xf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13" fillId="12" borderId="3" xfId="0" applyFont="1" applyFill="1" applyBorder="1" applyAlignment="1">
      <alignment horizontal="left" vertical="center"/>
    </xf>
    <xf numFmtId="0" fontId="13" fillId="12" borderId="4" xfId="0" applyFont="1" applyFill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4.8872757829090133E-2"/>
          <c:y val="1.964735735833871E-2"/>
          <c:w val="0.94639564461386494"/>
          <c:h val="0.88773613879177959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Gross Operating Surplus</c:v>
                </c:pt>
              </c:strCache>
            </c:strRef>
          </c:tx>
          <c:cat>
            <c:strRef>
              <c:f>Annual!$C$84:$W$84</c:f>
              <c:strCach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strCache>
            </c:strRef>
          </c:cat>
          <c:val>
            <c:numRef>
              <c:f>Annual!$C$80:$W$80</c:f>
              <c:numCache>
                <c:formatCode>#,##0.00</c:formatCode>
                <c:ptCount val="21"/>
                <c:pt idx="0">
                  <c:v>13.553684061027433</c:v>
                </c:pt>
                <c:pt idx="1">
                  <c:v>11.097660914673005</c:v>
                </c:pt>
                <c:pt idx="2">
                  <c:v>5.2237060440087726</c:v>
                </c:pt>
                <c:pt idx="3">
                  <c:v>10.564998436447249</c:v>
                </c:pt>
                <c:pt idx="4">
                  <c:v>18.210759960739804</c:v>
                </c:pt>
                <c:pt idx="5">
                  <c:v>14.424877037458888</c:v>
                </c:pt>
                <c:pt idx="6">
                  <c:v>21.832591105778214</c:v>
                </c:pt>
                <c:pt idx="7">
                  <c:v>7.6275838243095198</c:v>
                </c:pt>
                <c:pt idx="8">
                  <c:v>10.308066175967223</c:v>
                </c:pt>
                <c:pt idx="9">
                  <c:v>10.596339716277814</c:v>
                </c:pt>
                <c:pt idx="10">
                  <c:v>12.232801615493791</c:v>
                </c:pt>
                <c:pt idx="11">
                  <c:v>15.566349260786266</c:v>
                </c:pt>
                <c:pt idx="12">
                  <c:v>13.118029155763841</c:v>
                </c:pt>
                <c:pt idx="13">
                  <c:v>4.881421900058843</c:v>
                </c:pt>
                <c:pt idx="14">
                  <c:v>7.6177049758648936</c:v>
                </c:pt>
                <c:pt idx="15">
                  <c:v>8.3220053437955546</c:v>
                </c:pt>
                <c:pt idx="16">
                  <c:v>6.4389391241026699</c:v>
                </c:pt>
                <c:pt idx="17">
                  <c:v>7.0249759793408568</c:v>
                </c:pt>
                <c:pt idx="18">
                  <c:v>5.8176198710854079</c:v>
                </c:pt>
                <c:pt idx="19">
                  <c:v>4.654300414598838</c:v>
                </c:pt>
                <c:pt idx="20">
                  <c:v>5.5808551535106821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Gross Operating Surplus</c:v>
                </c:pt>
              </c:strCache>
            </c:strRef>
          </c:tx>
          <c:cat>
            <c:strRef>
              <c:f>Annual!$C$84:$W$84</c:f>
              <c:strCach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strCache>
            </c:strRef>
          </c:cat>
          <c:val>
            <c:numRef>
              <c:f>Annual!$C$100:$W$100</c:f>
              <c:numCache>
                <c:formatCode>#,##0.00</c:formatCode>
                <c:ptCount val="21"/>
                <c:pt idx="0">
                  <c:v>12.943021259508983</c:v>
                </c:pt>
                <c:pt idx="1">
                  <c:v>11.051523087394157</c:v>
                </c:pt>
                <c:pt idx="2">
                  <c:v>4.2669280208419886</c:v>
                </c:pt>
                <c:pt idx="3">
                  <c:v>8.3165847354861206</c:v>
                </c:pt>
                <c:pt idx="4">
                  <c:v>16.714984426719468</c:v>
                </c:pt>
                <c:pt idx="5">
                  <c:v>15.015604803439262</c:v>
                </c:pt>
                <c:pt idx="6">
                  <c:v>19.462265304837111</c:v>
                </c:pt>
                <c:pt idx="7">
                  <c:v>9.9552209190337546</c:v>
                </c:pt>
                <c:pt idx="8">
                  <c:v>10.477590222628775</c:v>
                </c:pt>
                <c:pt idx="9">
                  <c:v>9.7988526323873852</c:v>
                </c:pt>
                <c:pt idx="10">
                  <c:v>10.587908792331433</c:v>
                </c:pt>
                <c:pt idx="11">
                  <c:v>15.373596680210985</c:v>
                </c:pt>
                <c:pt idx="12">
                  <c:v>12.52788720199646</c:v>
                </c:pt>
                <c:pt idx="13">
                  <c:v>4.7048130964759398</c:v>
                </c:pt>
                <c:pt idx="14">
                  <c:v>6.2055175766977282</c:v>
                </c:pt>
                <c:pt idx="15">
                  <c:v>8.0802392885875864</c:v>
                </c:pt>
                <c:pt idx="16">
                  <c:v>6.4036842091957746</c:v>
                </c:pt>
                <c:pt idx="17">
                  <c:v>7.3588923502777712</c:v>
                </c:pt>
                <c:pt idx="18">
                  <c:v>7.272367676192558</c:v>
                </c:pt>
                <c:pt idx="19">
                  <c:v>5.5188931607421194</c:v>
                </c:pt>
                <c:pt idx="20">
                  <c:v>5.4913159846915685</c:v>
                </c:pt>
              </c:numCache>
            </c:numRef>
          </c:val>
        </c:ser>
        <c:dLbls/>
        <c:marker val="1"/>
        <c:axId val="87849216"/>
        <c:axId val="87851008"/>
      </c:lineChart>
      <c:catAx>
        <c:axId val="878492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851008"/>
        <c:crosses val="autoZero"/>
        <c:auto val="1"/>
        <c:lblAlgn val="ctr"/>
        <c:lblOffset val="100"/>
      </c:catAx>
      <c:valAx>
        <c:axId val="8785100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849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247"/>
          <c:y val="3.5040350246675601E-2"/>
          <c:w val="0.435793114096031"/>
          <c:h val="0.1576959519064289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777" l="0.70000000000000062" r="0.70000000000000062" t="0.75000000000000777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509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Quarterly!$C$65:$CK$65</c:f>
              <c:strCache>
                <c:ptCount val="8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  <c:pt idx="81">
                  <c:v>2015q3</c:v>
                </c:pt>
                <c:pt idx="82">
                  <c:v>2015q4</c:v>
                </c:pt>
                <c:pt idx="83">
                  <c:v>2016q1</c:v>
                </c:pt>
                <c:pt idx="84">
                  <c:v>2016q2</c:v>
                </c:pt>
                <c:pt idx="85">
                  <c:v>2016q3</c:v>
                </c:pt>
                <c:pt idx="86">
                  <c:v>2016q4</c:v>
                </c:pt>
              </c:strCache>
            </c:strRef>
          </c:cat>
          <c:val>
            <c:numRef>
              <c:f>Quarterly!$C$61:$CK$61</c:f>
              <c:numCache>
                <c:formatCode>#,##0.00</c:formatCode>
                <c:ptCount val="87"/>
                <c:pt idx="0">
                  <c:v>7.0684797355052646</c:v>
                </c:pt>
                <c:pt idx="1">
                  <c:v>7.0266480881547704</c:v>
                </c:pt>
                <c:pt idx="2">
                  <c:v>-4.1930430397765601</c:v>
                </c:pt>
                <c:pt idx="3">
                  <c:v>3.0123285325132332</c:v>
                </c:pt>
                <c:pt idx="4">
                  <c:v>11.285271583729918</c:v>
                </c:pt>
                <c:pt idx="5">
                  <c:v>1.2844133509230753</c:v>
                </c:pt>
                <c:pt idx="6">
                  <c:v>-3.1175288162740404</c:v>
                </c:pt>
                <c:pt idx="7">
                  <c:v>2.2585754638428845</c:v>
                </c:pt>
                <c:pt idx="8">
                  <c:v>11.844400889246387</c:v>
                </c:pt>
                <c:pt idx="9">
                  <c:v>0.64128983610561852</c:v>
                </c:pt>
                <c:pt idx="10">
                  <c:v>-5.3092334716128589</c:v>
                </c:pt>
                <c:pt idx="11">
                  <c:v>0.15287592681597881</c:v>
                </c:pt>
                <c:pt idx="12">
                  <c:v>11.182976253677698</c:v>
                </c:pt>
                <c:pt idx="13">
                  <c:v>-0.49526433347229348</c:v>
                </c:pt>
                <c:pt idx="14">
                  <c:v>-6.8805333196824385</c:v>
                </c:pt>
                <c:pt idx="15">
                  <c:v>4.2776564141129096</c:v>
                </c:pt>
                <c:pt idx="16">
                  <c:v>9.7758851512815266</c:v>
                </c:pt>
                <c:pt idx="17">
                  <c:v>4.9338820120890015</c:v>
                </c:pt>
                <c:pt idx="18">
                  <c:v>-2.5307475420547396</c:v>
                </c:pt>
                <c:pt idx="19">
                  <c:v>3.6311470349507964</c:v>
                </c:pt>
                <c:pt idx="20">
                  <c:v>10.062635527009771</c:v>
                </c:pt>
                <c:pt idx="21">
                  <c:v>8.0710767631020666</c:v>
                </c:pt>
                <c:pt idx="22">
                  <c:v>-3.1369996792749855</c:v>
                </c:pt>
                <c:pt idx="23">
                  <c:v>3.2508388073388397</c:v>
                </c:pt>
                <c:pt idx="24">
                  <c:v>8.7625899411880983</c:v>
                </c:pt>
                <c:pt idx="25">
                  <c:v>0.82023651573902068</c:v>
                </c:pt>
                <c:pt idx="26">
                  <c:v>-0.71499927383512163</c:v>
                </c:pt>
                <c:pt idx="27">
                  <c:v>8.1766523764276435</c:v>
                </c:pt>
                <c:pt idx="28">
                  <c:v>11.932713244183377</c:v>
                </c:pt>
                <c:pt idx="29">
                  <c:v>3.2754035407563546</c:v>
                </c:pt>
                <c:pt idx="30">
                  <c:v>-0.96205857904780623</c:v>
                </c:pt>
                <c:pt idx="31">
                  <c:v>-0.23477377771924662</c:v>
                </c:pt>
                <c:pt idx="32">
                  <c:v>5.9269602275481672</c:v>
                </c:pt>
                <c:pt idx="33">
                  <c:v>1.1345870425826161</c:v>
                </c:pt>
                <c:pt idx="34">
                  <c:v>-3.4272235286981019</c:v>
                </c:pt>
                <c:pt idx="35">
                  <c:v>4.531300221493999</c:v>
                </c:pt>
                <c:pt idx="36">
                  <c:v>6.2983829412940642</c:v>
                </c:pt>
                <c:pt idx="37">
                  <c:v>4.7306039467164931</c:v>
                </c:pt>
                <c:pt idx="38">
                  <c:v>-3.6910894881307943</c:v>
                </c:pt>
                <c:pt idx="39">
                  <c:v>1.9169166111267004</c:v>
                </c:pt>
                <c:pt idx="40">
                  <c:v>8.2693920952618178</c:v>
                </c:pt>
                <c:pt idx="41">
                  <c:v>3.9151237995166928</c:v>
                </c:pt>
                <c:pt idx="42">
                  <c:v>-2.9313215916925719</c:v>
                </c:pt>
                <c:pt idx="43">
                  <c:v>0.44941957781502911</c:v>
                </c:pt>
                <c:pt idx="44">
                  <c:v>7.8577693716014139</c:v>
                </c:pt>
                <c:pt idx="45">
                  <c:v>9.8675153859218074</c:v>
                </c:pt>
                <c:pt idx="46">
                  <c:v>-4.1753344778681072</c:v>
                </c:pt>
                <c:pt idx="47">
                  <c:v>6.0185528201507852</c:v>
                </c:pt>
                <c:pt idx="48">
                  <c:v>4.8418552765787348</c:v>
                </c:pt>
                <c:pt idx="49">
                  <c:v>5.0856510000563224</c:v>
                </c:pt>
                <c:pt idx="50">
                  <c:v>-2.6265237411014275</c:v>
                </c:pt>
                <c:pt idx="51">
                  <c:v>3.3776769496456951</c:v>
                </c:pt>
                <c:pt idx="52">
                  <c:v>10.134932970895626</c:v>
                </c:pt>
                <c:pt idx="53">
                  <c:v>3.6192549710134574</c:v>
                </c:pt>
                <c:pt idx="54">
                  <c:v>-6.7027059411534546</c:v>
                </c:pt>
                <c:pt idx="55">
                  <c:v>1.7655860817199311</c:v>
                </c:pt>
                <c:pt idx="56">
                  <c:v>7.2311975603305658</c:v>
                </c:pt>
                <c:pt idx="57">
                  <c:v>-0.35490370614348338</c:v>
                </c:pt>
                <c:pt idx="58">
                  <c:v>-3.743407045778961</c:v>
                </c:pt>
                <c:pt idx="59">
                  <c:v>2.0481089956281084</c:v>
                </c:pt>
                <c:pt idx="60">
                  <c:v>11.518733122548953</c:v>
                </c:pt>
                <c:pt idx="61">
                  <c:v>-2.0719383316196471</c:v>
                </c:pt>
                <c:pt idx="62">
                  <c:v>-2.2282279483714649</c:v>
                </c:pt>
                <c:pt idx="63">
                  <c:v>0.62368543124209663</c:v>
                </c:pt>
                <c:pt idx="64">
                  <c:v>10.617767322903017</c:v>
                </c:pt>
                <c:pt idx="65">
                  <c:v>0.99277257001929597</c:v>
                </c:pt>
                <c:pt idx="66">
                  <c:v>-2.7234956615132413</c:v>
                </c:pt>
                <c:pt idx="67">
                  <c:v>-0.61654860622824503</c:v>
                </c:pt>
                <c:pt idx="68">
                  <c:v>10.743103387788992</c:v>
                </c:pt>
                <c:pt idx="69">
                  <c:v>-1.6180084952705791</c:v>
                </c:pt>
                <c:pt idx="70">
                  <c:v>-3.5624010518689455</c:v>
                </c:pt>
                <c:pt idx="71">
                  <c:v>1.5406489813408126</c:v>
                </c:pt>
                <c:pt idx="72">
                  <c:v>10.429094815184241</c:v>
                </c:pt>
                <c:pt idx="73">
                  <c:v>-0.45286483535571598</c:v>
                </c:pt>
                <c:pt idx="74">
                  <c:v>-3.8064138197499786</c:v>
                </c:pt>
                <c:pt idx="75">
                  <c:v>3.325256870392205</c:v>
                </c:pt>
                <c:pt idx="76">
                  <c:v>6.432471340039676</c:v>
                </c:pt>
                <c:pt idx="77">
                  <c:v>-0.74438880706921939</c:v>
                </c:pt>
                <c:pt idx="78">
                  <c:v>-4.7695244245232855</c:v>
                </c:pt>
                <c:pt idx="79">
                  <c:v>4.5609110354352502</c:v>
                </c:pt>
                <c:pt idx="80">
                  <c:v>6.4243325918349345</c:v>
                </c:pt>
                <c:pt idx="81">
                  <c:v>-2.0415981503967595</c:v>
                </c:pt>
                <c:pt idx="82">
                  <c:v>-4.1767580782750491</c:v>
                </c:pt>
                <c:pt idx="83">
                  <c:v>3.9974701066851233</c:v>
                </c:pt>
                <c:pt idx="84">
                  <c:v>8.8197292415872806</c:v>
                </c:pt>
                <c:pt idx="85">
                  <c:v>-2.4210726110888503</c:v>
                </c:pt>
                <c:pt idx="86">
                  <c:v>-3.7085305496120511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Quarterly!$C$65:$CK$65</c:f>
              <c:strCache>
                <c:ptCount val="8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  <c:pt idx="81">
                  <c:v>2015q3</c:v>
                </c:pt>
                <c:pt idx="82">
                  <c:v>2015q4</c:v>
                </c:pt>
                <c:pt idx="83">
                  <c:v>2016q1</c:v>
                </c:pt>
                <c:pt idx="84">
                  <c:v>2016q2</c:v>
                </c:pt>
                <c:pt idx="85">
                  <c:v>2016q3</c:v>
                </c:pt>
                <c:pt idx="86">
                  <c:v>2016q4</c:v>
                </c:pt>
              </c:strCache>
            </c:strRef>
          </c:cat>
          <c:val>
            <c:numRef>
              <c:f>Quarterly!$C$81:$CK$81</c:f>
              <c:numCache>
                <c:formatCode>#,##0.00</c:formatCode>
                <c:ptCount val="87"/>
                <c:pt idx="0">
                  <c:v>8.5177835702172917</c:v>
                </c:pt>
                <c:pt idx="1">
                  <c:v>7.341528524597976</c:v>
                </c:pt>
                <c:pt idx="2">
                  <c:v>-4.5764655130816427</c:v>
                </c:pt>
                <c:pt idx="3">
                  <c:v>1.3923817873234303</c:v>
                </c:pt>
                <c:pt idx="4">
                  <c:v>14.1302877557132</c:v>
                </c:pt>
                <c:pt idx="5">
                  <c:v>-0.60785005537222392</c:v>
                </c:pt>
                <c:pt idx="6">
                  <c:v>-3.4488959529583854</c:v>
                </c:pt>
                <c:pt idx="7">
                  <c:v>2.1723226845343042</c:v>
                </c:pt>
                <c:pt idx="8">
                  <c:v>14.545340726220976</c:v>
                </c:pt>
                <c:pt idx="9">
                  <c:v>-1.330468051427113</c:v>
                </c:pt>
                <c:pt idx="10">
                  <c:v>-6.0383282660941857</c:v>
                </c:pt>
                <c:pt idx="11">
                  <c:v>1.0993438071383674</c:v>
                </c:pt>
                <c:pt idx="12">
                  <c:v>12.339445466821699</c:v>
                </c:pt>
                <c:pt idx="13">
                  <c:v>-2.772205718756978</c:v>
                </c:pt>
                <c:pt idx="14">
                  <c:v>-8.7340059862969728</c:v>
                </c:pt>
                <c:pt idx="15">
                  <c:v>4.2603625789833659</c:v>
                </c:pt>
                <c:pt idx="16">
                  <c:v>12.322503255033688</c:v>
                </c:pt>
                <c:pt idx="17">
                  <c:v>3.3432694739034896</c:v>
                </c:pt>
                <c:pt idx="18">
                  <c:v>-4.702295523804735</c:v>
                </c:pt>
                <c:pt idx="19">
                  <c:v>3.5688641694473047</c:v>
                </c:pt>
                <c:pt idx="20">
                  <c:v>11.103682341215727</c:v>
                </c:pt>
                <c:pt idx="21">
                  <c:v>9.2723143392620919</c:v>
                </c:pt>
                <c:pt idx="22">
                  <c:v>-5.4900219562416002</c:v>
                </c:pt>
                <c:pt idx="23">
                  <c:v>4.0024843878688143</c:v>
                </c:pt>
                <c:pt idx="24">
                  <c:v>10.763948723970799</c:v>
                </c:pt>
                <c:pt idx="25">
                  <c:v>0.1958581334100889</c:v>
                </c:pt>
                <c:pt idx="26">
                  <c:v>-1.492816535423201</c:v>
                </c:pt>
                <c:pt idx="27">
                  <c:v>5.4917769702100836</c:v>
                </c:pt>
                <c:pt idx="28">
                  <c:v>14.536657789851429</c:v>
                </c:pt>
                <c:pt idx="29">
                  <c:v>1.9473608714255224</c:v>
                </c:pt>
                <c:pt idx="30">
                  <c:v>-1.325824178786027</c:v>
                </c:pt>
                <c:pt idx="31">
                  <c:v>1.0977153966237925</c:v>
                </c:pt>
                <c:pt idx="32">
                  <c:v>8.803520806937895</c:v>
                </c:pt>
                <c:pt idx="33">
                  <c:v>-0.42639176253653072</c:v>
                </c:pt>
                <c:pt idx="34">
                  <c:v>-3.6799387528167555</c:v>
                </c:pt>
                <c:pt idx="35">
                  <c:v>4.0908372373724102</c:v>
                </c:pt>
                <c:pt idx="36">
                  <c:v>8.5654108695747819</c:v>
                </c:pt>
                <c:pt idx="37">
                  <c:v>3.8262359818579705</c:v>
                </c:pt>
                <c:pt idx="38">
                  <c:v>-4.7077519393286744</c:v>
                </c:pt>
                <c:pt idx="39">
                  <c:v>2.2219615654198415</c:v>
                </c:pt>
                <c:pt idx="40">
                  <c:v>7.7525526856574238</c:v>
                </c:pt>
                <c:pt idx="41">
                  <c:v>4.5035401320855577</c:v>
                </c:pt>
                <c:pt idx="42">
                  <c:v>-3.7901735196742163</c:v>
                </c:pt>
                <c:pt idx="43">
                  <c:v>0.26791152888122777</c:v>
                </c:pt>
                <c:pt idx="44">
                  <c:v>7.7967480789219019</c:v>
                </c:pt>
                <c:pt idx="45">
                  <c:v>8.7533453131036651</c:v>
                </c:pt>
                <c:pt idx="46">
                  <c:v>-4.9732751890924929</c:v>
                </c:pt>
                <c:pt idx="47">
                  <c:v>6.7355163899508259</c:v>
                </c:pt>
                <c:pt idx="48">
                  <c:v>5.9747631181907979</c:v>
                </c:pt>
                <c:pt idx="49">
                  <c:v>4.9223907768645248</c:v>
                </c:pt>
                <c:pt idx="50">
                  <c:v>-4.3980424138547063</c:v>
                </c:pt>
                <c:pt idx="51">
                  <c:v>4.1276738983091334</c:v>
                </c:pt>
                <c:pt idx="52">
                  <c:v>11.57949384932709</c:v>
                </c:pt>
                <c:pt idx="53">
                  <c:v>2.4231856204011955</c:v>
                </c:pt>
                <c:pt idx="54">
                  <c:v>-8.4378334383564582</c:v>
                </c:pt>
                <c:pt idx="55">
                  <c:v>3.7057147461644839</c:v>
                </c:pt>
                <c:pt idx="56">
                  <c:v>8.5792161369906008</c:v>
                </c:pt>
                <c:pt idx="57">
                  <c:v>-2.2225733650166264</c:v>
                </c:pt>
                <c:pt idx="58">
                  <c:v>-5.2157530702810568</c:v>
                </c:pt>
                <c:pt idx="59">
                  <c:v>4.1574890492242274</c:v>
                </c:pt>
                <c:pt idx="60">
                  <c:v>12.246268932675807</c:v>
                </c:pt>
                <c:pt idx="61">
                  <c:v>-5.115386411755563</c:v>
                </c:pt>
                <c:pt idx="62">
                  <c:v>-4.0950573990923003</c:v>
                </c:pt>
                <c:pt idx="63">
                  <c:v>3.1766356382668919</c:v>
                </c:pt>
                <c:pt idx="64">
                  <c:v>13.410495314170291</c:v>
                </c:pt>
                <c:pt idx="65">
                  <c:v>-1.2729126922623366</c:v>
                </c:pt>
                <c:pt idx="66">
                  <c:v>-5.2088433696566154</c:v>
                </c:pt>
                <c:pt idx="67">
                  <c:v>1.6388741738588988</c:v>
                </c:pt>
                <c:pt idx="68">
                  <c:v>13.497854441326684</c:v>
                </c:pt>
                <c:pt idx="69">
                  <c:v>-4.2734197808799941</c:v>
                </c:pt>
                <c:pt idx="70">
                  <c:v>-4.6329714176810377</c:v>
                </c:pt>
                <c:pt idx="71">
                  <c:v>2.7314663095169842</c:v>
                </c:pt>
                <c:pt idx="72">
                  <c:v>14.528422670862629</c:v>
                </c:pt>
                <c:pt idx="73">
                  <c:v>-3.878318183705689</c:v>
                </c:pt>
                <c:pt idx="74">
                  <c:v>-4.8005827732710742</c:v>
                </c:pt>
                <c:pt idx="75">
                  <c:v>5.2491747414839596</c:v>
                </c:pt>
                <c:pt idx="76">
                  <c:v>10.851150668743776</c:v>
                </c:pt>
                <c:pt idx="77">
                  <c:v>-3.5390124403648922</c:v>
                </c:pt>
                <c:pt idx="78">
                  <c:v>-6.5565868592401824</c:v>
                </c:pt>
                <c:pt idx="79">
                  <c:v>7.0019817932085795</c:v>
                </c:pt>
                <c:pt idx="80">
                  <c:v>9.2105902420988297</c:v>
                </c:pt>
                <c:pt idx="81">
                  <c:v>-4.2671723830314354</c:v>
                </c:pt>
                <c:pt idx="82">
                  <c:v>-5.7520472240327347</c:v>
                </c:pt>
                <c:pt idx="83">
                  <c:v>6.4954087898854516</c:v>
                </c:pt>
                <c:pt idx="84">
                  <c:v>9.8498465173188912</c:v>
                </c:pt>
                <c:pt idx="85">
                  <c:v>-3.6389213737009865</c:v>
                </c:pt>
                <c:pt idx="86">
                  <c:v>-6.3714955417706127</c:v>
                </c:pt>
              </c:numCache>
            </c:numRef>
          </c:val>
        </c:ser>
        <c:dLbls/>
        <c:marker val="1"/>
        <c:axId val="90819200"/>
        <c:axId val="90825088"/>
      </c:lineChart>
      <c:catAx>
        <c:axId val="908192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825088"/>
        <c:crosses val="autoZero"/>
        <c:auto val="1"/>
        <c:lblAlgn val="ctr"/>
        <c:lblOffset val="100"/>
      </c:catAx>
      <c:valAx>
        <c:axId val="9082508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8192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99" l="0.70000000000000062" r="0.70000000000000062" t="0.75000000000000799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4.2561200762452206E-2"/>
          <c:y val="2.1111209413430084E-2"/>
          <c:w val="0.94509471332371553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Quarterly!$A$101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Quarterly!$F$85:$CK$85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Quarterly!$F$101:$CK$101</c:f>
              <c:numCache>
                <c:formatCode>#,##0.00</c:formatCode>
                <c:ptCount val="84"/>
                <c:pt idx="0">
                  <c:v>13.094064071066253</c:v>
                </c:pt>
                <c:pt idx="1">
                  <c:v>17.548167917833815</c:v>
                </c:pt>
                <c:pt idx="2">
                  <c:v>11.241428566716694</c:v>
                </c:pt>
                <c:pt idx="3">
                  <c:v>12.490207804282035</c:v>
                </c:pt>
                <c:pt idx="4">
                  <c:v>11.66710400170096</c:v>
                </c:pt>
                <c:pt idx="5">
                  <c:v>12.22815174342777</c:v>
                </c:pt>
                <c:pt idx="6">
                  <c:v>11.515539002505552</c:v>
                </c:pt>
                <c:pt idx="7">
                  <c:v>8.9928006475876998</c:v>
                </c:pt>
                <c:pt idx="8">
                  <c:v>6.7484305414928683</c:v>
                </c:pt>
                <c:pt idx="9">
                  <c:v>6.1171424197177435</c:v>
                </c:pt>
                <c:pt idx="10">
                  <c:v>4.9187487894569104</c:v>
                </c:pt>
                <c:pt idx="11">
                  <c:v>3.1777256667525298</c:v>
                </c:pt>
                <c:pt idx="12">
                  <c:v>7.4270841161782037</c:v>
                </c:pt>
                <c:pt idx="13">
                  <c:v>6.0675262116357862</c:v>
                </c:pt>
                <c:pt idx="14">
                  <c:v>11.854749487566169</c:v>
                </c:pt>
                <c:pt idx="15">
                  <c:v>17.07969563283833</c:v>
                </c:pt>
                <c:pt idx="16">
                  <c:v>16.353815094868825</c:v>
                </c:pt>
                <c:pt idx="17">
                  <c:v>16.657747968194222</c:v>
                </c:pt>
                <c:pt idx="18">
                  <c:v>20.145449629214077</c:v>
                </c:pt>
                <c:pt idx="19">
                  <c:v>19.398153084117194</c:v>
                </c:pt>
                <c:pt idx="20">
                  <c:v>18.959982695399528</c:v>
                </c:pt>
                <c:pt idx="21">
                  <c:v>17.554842797994255</c:v>
                </c:pt>
                <c:pt idx="22">
                  <c:v>9.6677058233106479</c:v>
                </c:pt>
                <c:pt idx="23">
                  <c:v>12.409880101293307</c:v>
                </c:pt>
                <c:pt idx="24">
                  <c:v>17.772646342212596</c:v>
                </c:pt>
                <c:pt idx="25">
                  <c:v>21.205387423743993</c:v>
                </c:pt>
                <c:pt idx="26">
                  <c:v>24.156972152577396</c:v>
                </c:pt>
                <c:pt idx="27">
                  <c:v>23.848021807077295</c:v>
                </c:pt>
                <c:pt idx="28">
                  <c:v>14.218046513125548</c:v>
                </c:pt>
                <c:pt idx="29">
                  <c:v>8.0896738728238908</c:v>
                </c:pt>
                <c:pt idx="30">
                  <c:v>5.8490614019383029</c:v>
                </c:pt>
                <c:pt idx="31">
                  <c:v>3.2143600705328268</c:v>
                </c:pt>
                <c:pt idx="32">
                  <c:v>8.1452091900603811</c:v>
                </c:pt>
                <c:pt idx="33">
                  <c:v>8.5244099807722407</c:v>
                </c:pt>
                <c:pt idx="34">
                  <c:v>12.383184948011644</c:v>
                </c:pt>
                <c:pt idx="35">
                  <c:v>12.076120182930348</c:v>
                </c:pt>
                <c:pt idx="36">
                  <c:v>9.2730365984064527</c:v>
                </c:pt>
                <c:pt idx="37">
                  <c:v>11.299202467140887</c:v>
                </c:pt>
                <c:pt idx="38">
                  <c:v>10.432576222368143</c:v>
                </c:pt>
                <c:pt idx="39">
                  <c:v>11.303763796693179</c:v>
                </c:pt>
                <c:pt idx="40">
                  <c:v>9.7011059789404985</c:v>
                </c:pt>
                <c:pt idx="41">
                  <c:v>9.2840401105750434</c:v>
                </c:pt>
                <c:pt idx="42">
                  <c:v>15.543970110153907</c:v>
                </c:pt>
                <c:pt idx="43">
                  <c:v>14.063181558235074</c:v>
                </c:pt>
                <c:pt idx="44">
                  <c:v>20.387091231505515</c:v>
                </c:pt>
                <c:pt idx="45">
                  <c:v>17.020832802286826</c:v>
                </c:pt>
                <c:pt idx="46">
                  <c:v>11.927628038203503</c:v>
                </c:pt>
                <c:pt idx="47">
                  <c:v>13.736710398176452</c:v>
                </c:pt>
                <c:pt idx="48">
                  <c:v>10.903578591607594</c:v>
                </c:pt>
                <c:pt idx="49">
                  <c:v>16.502690287166239</c:v>
                </c:pt>
                <c:pt idx="50">
                  <c:v>14.876977539668296</c:v>
                </c:pt>
                <c:pt idx="51">
                  <c:v>10.068075680213729</c:v>
                </c:pt>
                <c:pt idx="52">
                  <c:v>8.3516534806641722</c:v>
                </c:pt>
                <c:pt idx="53">
                  <c:v>5.4949346856545764</c:v>
                </c:pt>
                <c:pt idx="54">
                  <c:v>1.4488371703387093</c:v>
                </c:pt>
                <c:pt idx="55">
                  <c:v>4.6666950386049679</c:v>
                </c:pt>
                <c:pt idx="56">
                  <c:v>4.9572720480833912</c:v>
                </c:pt>
                <c:pt idx="57">
                  <c:v>9.1538869013904556</c:v>
                </c:pt>
                <c:pt idx="58">
                  <c:v>7.2730015363717291</c:v>
                </c:pt>
                <c:pt idx="59">
                  <c:v>8.9615903868141551</c:v>
                </c:pt>
                <c:pt idx="60">
                  <c:v>7.440666006269252</c:v>
                </c:pt>
                <c:pt idx="61">
                  <c:v>6.5726471286116706</c:v>
                </c:pt>
                <c:pt idx="62">
                  <c:v>9.9078949412111896</c:v>
                </c:pt>
                <c:pt idx="63">
                  <c:v>9.3511511015371322</c:v>
                </c:pt>
                <c:pt idx="64">
                  <c:v>8.0033469632623415</c:v>
                </c:pt>
                <c:pt idx="65">
                  <c:v>8.1257207448934157</c:v>
                </c:pt>
                <c:pt idx="66">
                  <c:v>5.3305446426047878</c:v>
                </c:pt>
                <c:pt idx="67">
                  <c:v>4.4221818033901457</c:v>
                </c:pt>
                <c:pt idx="68">
                  <c:v>6.6887490790873905</c:v>
                </c:pt>
                <c:pt idx="69">
                  <c:v>6.3862365000963566</c:v>
                </c:pt>
                <c:pt idx="70">
                  <c:v>7.646174900045617</c:v>
                </c:pt>
                <c:pt idx="71">
                  <c:v>7.3738014546709181</c:v>
                </c:pt>
                <c:pt idx="72">
                  <c:v>9.2609287783169965</c:v>
                </c:pt>
                <c:pt idx="73">
                  <c:v>5.3065832899079384</c:v>
                </c:pt>
                <c:pt idx="74">
                  <c:v>4.9981927635760846</c:v>
                </c:pt>
                <c:pt idx="75">
                  <c:v>3.9469285686520945</c:v>
                </c:pt>
                <c:pt idx="76">
                  <c:v>5.1900172298339466</c:v>
                </c:pt>
                <c:pt idx="77">
                  <c:v>5.1819734904270982</c:v>
                </c:pt>
                <c:pt idx="78">
                  <c:v>3.8073102636177163</c:v>
                </c:pt>
                <c:pt idx="79">
                  <c:v>4.453463500246805</c:v>
                </c:pt>
                <c:pt idx="80">
                  <c:v>3.8906015673988668</c:v>
                </c:pt>
                <c:pt idx="81">
                  <c:v>6.2289690523023706</c:v>
                </c:pt>
                <c:pt idx="82">
                  <c:v>5.8174557979019017</c:v>
                </c:pt>
                <c:pt idx="83">
                  <c:v>6.3345187235972222</c:v>
                </c:pt>
              </c:numCache>
            </c:numRef>
          </c:val>
        </c:ser>
        <c:ser>
          <c:idx val="1"/>
          <c:order val="1"/>
          <c:tx>
            <c:strRef>
              <c:f>Quarterly!$A$121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Quarterly!$F$85:$CK$85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Quarterly!$F$121:$CK$121</c:f>
              <c:numCache>
                <c:formatCode>#,##0.00</c:formatCode>
                <c:ptCount val="84"/>
                <c:pt idx="0">
                  <c:v>12.701452699474933</c:v>
                </c:pt>
                <c:pt idx="1">
                  <c:v>18.530334880596737</c:v>
                </c:pt>
                <c:pt idx="2">
                  <c:v>9.7523482231718841</c:v>
                </c:pt>
                <c:pt idx="3">
                  <c:v>11.04923381511631</c:v>
                </c:pt>
                <c:pt idx="4">
                  <c:v>11.903458141733033</c:v>
                </c:pt>
                <c:pt idx="5">
                  <c:v>12.310412891652112</c:v>
                </c:pt>
                <c:pt idx="6">
                  <c:v>11.493874306410959</c:v>
                </c:pt>
                <c:pt idx="7">
                  <c:v>8.5036874649942256</c:v>
                </c:pt>
                <c:pt idx="8">
                  <c:v>7.3642187545786619</c:v>
                </c:pt>
                <c:pt idx="9">
                  <c:v>5.2966163564514588</c:v>
                </c:pt>
                <c:pt idx="10">
                  <c:v>3.7580451780394415</c:v>
                </c:pt>
                <c:pt idx="11">
                  <c:v>0.78131811990104427</c:v>
                </c:pt>
                <c:pt idx="12">
                  <c:v>3.9323933537424347</c:v>
                </c:pt>
                <c:pt idx="13">
                  <c:v>3.9167190319357275</c:v>
                </c:pt>
                <c:pt idx="14">
                  <c:v>10.452917060908911</c:v>
                </c:pt>
                <c:pt idx="15">
                  <c:v>15.332217244287099</c:v>
                </c:pt>
                <c:pt idx="16">
                  <c:v>14.567285655522721</c:v>
                </c:pt>
                <c:pt idx="17">
                  <c:v>13.324106419397125</c:v>
                </c:pt>
                <c:pt idx="18">
                  <c:v>19.825775223836771</c:v>
                </c:pt>
                <c:pt idx="19">
                  <c:v>18.835300889225358</c:v>
                </c:pt>
                <c:pt idx="20">
                  <c:v>19.332838344531091</c:v>
                </c:pt>
                <c:pt idx="21">
                  <c:v>18.967941556480596</c:v>
                </c:pt>
                <c:pt idx="22">
                  <c:v>9.0861401325148154</c:v>
                </c:pt>
                <c:pt idx="23">
                  <c:v>13.699829815861861</c:v>
                </c:pt>
                <c:pt idx="24">
                  <c:v>15.327986240728755</c:v>
                </c:pt>
                <c:pt idx="25">
                  <c:v>19.256150090542757</c:v>
                </c:pt>
                <c:pt idx="26">
                  <c:v>21.340841786387571</c:v>
                </c:pt>
                <c:pt idx="27">
                  <c:v>21.546542451187655</c:v>
                </c:pt>
                <c:pt idx="28">
                  <c:v>16.483749815342126</c:v>
                </c:pt>
                <c:pt idx="29">
                  <c:v>10.653151063280781</c:v>
                </c:pt>
                <c:pt idx="30">
                  <c:v>8.0766919323383863</c:v>
                </c:pt>
                <c:pt idx="31">
                  <c:v>5.498257266190933</c:v>
                </c:pt>
                <c:pt idx="32">
                  <c:v>8.6216625453857763</c:v>
                </c:pt>
                <c:pt idx="33">
                  <c:v>8.3839505938501997</c:v>
                </c:pt>
                <c:pt idx="34">
                  <c:v>13.012853809281491</c:v>
                </c:pt>
                <c:pt idx="35">
                  <c:v>11.80691498525567</c:v>
                </c:pt>
                <c:pt idx="36">
                  <c:v>9.7995027199905795</c:v>
                </c:pt>
                <c:pt idx="37">
                  <c:v>8.9774045612757103</c:v>
                </c:pt>
                <c:pt idx="38">
                  <c:v>9.6883120471570265</c:v>
                </c:pt>
                <c:pt idx="39">
                  <c:v>10.744511581443533</c:v>
                </c:pt>
                <c:pt idx="40">
                  <c:v>8.6275465615179563</c:v>
                </c:pt>
                <c:pt idx="41">
                  <c:v>8.6721008390731882</c:v>
                </c:pt>
                <c:pt idx="42">
                  <c:v>13.091427271405395</c:v>
                </c:pt>
                <c:pt idx="43">
                  <c:v>11.700730901850504</c:v>
                </c:pt>
                <c:pt idx="44">
                  <c:v>18.90578962053883</c:v>
                </c:pt>
                <c:pt idx="45">
                  <c:v>16.896039193987324</c:v>
                </c:pt>
                <c:pt idx="46">
                  <c:v>12.778249434699468</c:v>
                </c:pt>
                <c:pt idx="47">
                  <c:v>13.460938915346865</c:v>
                </c:pt>
                <c:pt idx="48">
                  <c:v>10.688775837370116</c:v>
                </c:pt>
                <c:pt idx="49">
                  <c:v>16.542818491239231</c:v>
                </c:pt>
                <c:pt idx="50">
                  <c:v>13.766819862486113</c:v>
                </c:pt>
                <c:pt idx="51">
                  <c:v>8.9594478235564008</c:v>
                </c:pt>
                <c:pt idx="52">
                  <c:v>8.5179087542530993</c:v>
                </c:pt>
                <c:pt idx="53">
                  <c:v>5.5999544618236401</c:v>
                </c:pt>
                <c:pt idx="54">
                  <c:v>0.81010210242767022</c:v>
                </c:pt>
                <c:pt idx="55">
                  <c:v>4.3576181026003775</c:v>
                </c:pt>
                <c:pt idx="56">
                  <c:v>4.8122322991533286</c:v>
                </c:pt>
                <c:pt idx="57">
                  <c:v>8.3520625092894409</c:v>
                </c:pt>
                <c:pt idx="58">
                  <c:v>5.1463915190099714</c:v>
                </c:pt>
                <c:pt idx="59">
                  <c:v>6.3896055512303995</c:v>
                </c:pt>
                <c:pt idx="60">
                  <c:v>5.3877322491002637</c:v>
                </c:pt>
                <c:pt idx="61">
                  <c:v>6.4808213943962256</c:v>
                </c:pt>
                <c:pt idx="62">
                  <c:v>10.79289837258303</c:v>
                </c:pt>
                <c:pt idx="63">
                  <c:v>9.5062120715542342</c:v>
                </c:pt>
                <c:pt idx="64">
                  <c:v>7.874113564026719</c:v>
                </c:pt>
                <c:pt idx="65">
                  <c:v>7.9572080640341252</c:v>
                </c:pt>
                <c:pt idx="66">
                  <c:v>4.6761797576503898</c:v>
                </c:pt>
                <c:pt idx="67">
                  <c:v>5.312104859793183</c:v>
                </c:pt>
                <c:pt idx="68">
                  <c:v>6.4441832942963808</c:v>
                </c:pt>
                <c:pt idx="69">
                  <c:v>7.4107037105806493</c:v>
                </c:pt>
                <c:pt idx="70">
                  <c:v>7.8540303236543085</c:v>
                </c:pt>
                <c:pt idx="71">
                  <c:v>7.6644725645720673</c:v>
                </c:pt>
                <c:pt idx="72">
                  <c:v>10.303077464675479</c:v>
                </c:pt>
                <c:pt idx="73">
                  <c:v>6.7614726031986692</c:v>
                </c:pt>
                <c:pt idx="74">
                  <c:v>7.1383363881147339</c:v>
                </c:pt>
                <c:pt idx="75">
                  <c:v>5.1621125629898907</c:v>
                </c:pt>
                <c:pt idx="76">
                  <c:v>6.9134696917029723</c:v>
                </c:pt>
                <c:pt idx="77">
                  <c:v>5.3311856432887801</c:v>
                </c:pt>
                <c:pt idx="78">
                  <c:v>4.5360667870610305</c:v>
                </c:pt>
                <c:pt idx="79">
                  <c:v>5.436113202448202</c:v>
                </c:pt>
                <c:pt idx="80">
                  <c:v>4.9369533959793515</c:v>
                </c:pt>
                <c:pt idx="81">
                  <c:v>5.5511942476417033</c:v>
                </c:pt>
                <c:pt idx="82">
                  <c:v>6.243878731875629</c:v>
                </c:pt>
                <c:pt idx="83">
                  <c:v>5.5455867264583052</c:v>
                </c:pt>
              </c:numCache>
            </c:numRef>
          </c:val>
        </c:ser>
        <c:dLbls/>
        <c:marker val="1"/>
        <c:axId val="90872448"/>
        <c:axId val="90886528"/>
      </c:lineChart>
      <c:catAx>
        <c:axId val="908724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886528"/>
        <c:crosses val="autoZero"/>
        <c:auto val="1"/>
        <c:lblAlgn val="ctr"/>
        <c:lblOffset val="100"/>
        <c:tickMarkSkip val="1"/>
      </c:catAx>
      <c:valAx>
        <c:axId val="9088652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872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488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822" l="0.70000000000000062" r="0.70000000000000062" t="0.75000000000000822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20">
                  <c:v>2015</c:v>
                </c:pt>
              </c:numCache>
            </c:numRef>
          </c:cat>
          <c:val>
            <c:numRef>
              <c:f>'Growth Rates Annual'!$B$3:$B$23</c:f>
              <c:numCache>
                <c:formatCode>0.00</c:formatCode>
                <c:ptCount val="21"/>
                <c:pt idx="0">
                  <c:v>20.667674952100636</c:v>
                </c:pt>
                <c:pt idx="1">
                  <c:v>3.2470930717351685</c:v>
                </c:pt>
                <c:pt idx="2">
                  <c:v>5.3599247381601609</c:v>
                </c:pt>
                <c:pt idx="3">
                  <c:v>-4.8285414007360634</c:v>
                </c:pt>
                <c:pt idx="4">
                  <c:v>7.9921971293591483</c:v>
                </c:pt>
                <c:pt idx="5">
                  <c:v>29.947012360136927</c:v>
                </c:pt>
                <c:pt idx="6">
                  <c:v>23.111598525617254</c:v>
                </c:pt>
                <c:pt idx="7">
                  <c:v>-5.1196196699881318</c:v>
                </c:pt>
                <c:pt idx="8">
                  <c:v>2.8906080917918331</c:v>
                </c:pt>
                <c:pt idx="9">
                  <c:v>-6.4386842084589988</c:v>
                </c:pt>
                <c:pt idx="10">
                  <c:v>20.019386275450621</c:v>
                </c:pt>
                <c:pt idx="11">
                  <c:v>35.666492355994258</c:v>
                </c:pt>
                <c:pt idx="12">
                  <c:v>26.765776099724231</c:v>
                </c:pt>
                <c:pt idx="13">
                  <c:v>-3.1699089370695295</c:v>
                </c:pt>
                <c:pt idx="14">
                  <c:v>-0.57155375926513952</c:v>
                </c:pt>
                <c:pt idx="15">
                  <c:v>14.319326331520783</c:v>
                </c:pt>
                <c:pt idx="16">
                  <c:v>-6.4382606472023225</c:v>
                </c:pt>
                <c:pt idx="17">
                  <c:v>5.6011552225119052</c:v>
                </c:pt>
                <c:pt idx="18">
                  <c:v>8.5179997568864199</c:v>
                </c:pt>
                <c:pt idx="19">
                  <c:v>-1.9610918453941819</c:v>
                </c:pt>
                <c:pt idx="20">
                  <c:v>13.647727594065568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20">
                  <c:v>2015</c:v>
                </c:pt>
              </c:numCache>
            </c:numRef>
          </c:cat>
          <c:val>
            <c:numRef>
              <c:f>'Growth Rates Annual'!$E$3:$E$23</c:f>
              <c:numCache>
                <c:formatCode>0.00</c:formatCode>
                <c:ptCount val="21"/>
                <c:pt idx="0">
                  <c:v>9.0984935447038318</c:v>
                </c:pt>
                <c:pt idx="1">
                  <c:v>12.782363139503145</c:v>
                </c:pt>
                <c:pt idx="2">
                  <c:v>-2.8384573819857892</c:v>
                </c:pt>
                <c:pt idx="3">
                  <c:v>3.5550143542488408</c:v>
                </c:pt>
                <c:pt idx="4">
                  <c:v>20.555800057283676</c:v>
                </c:pt>
                <c:pt idx="5">
                  <c:v>16.031125462612977</c:v>
                </c:pt>
                <c:pt idx="6">
                  <c:v>15.962604468471051</c:v>
                </c:pt>
                <c:pt idx="7">
                  <c:v>6.6010531491015323</c:v>
                </c:pt>
                <c:pt idx="8">
                  <c:v>10.736863441462932</c:v>
                </c:pt>
                <c:pt idx="9">
                  <c:v>8.8290394968759767</c:v>
                </c:pt>
                <c:pt idx="10">
                  <c:v>-4.1552553597799502</c:v>
                </c:pt>
                <c:pt idx="11">
                  <c:v>12.299354863466863</c:v>
                </c:pt>
                <c:pt idx="12">
                  <c:v>19.347609718163401</c:v>
                </c:pt>
                <c:pt idx="13">
                  <c:v>0.48912012394886856</c:v>
                </c:pt>
                <c:pt idx="14">
                  <c:v>1.7328406512619723</c:v>
                </c:pt>
                <c:pt idx="15">
                  <c:v>2.6835202491878865</c:v>
                </c:pt>
                <c:pt idx="16">
                  <c:v>7.1848046847704516</c:v>
                </c:pt>
                <c:pt idx="17">
                  <c:v>7.1282184240562625</c:v>
                </c:pt>
                <c:pt idx="18">
                  <c:v>12.586318364132474</c:v>
                </c:pt>
                <c:pt idx="19">
                  <c:v>5.7257319178428263</c:v>
                </c:pt>
                <c:pt idx="20">
                  <c:v>2.2360469560505325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20">
                  <c:v>2015</c:v>
                </c:pt>
              </c:numCache>
            </c:numRef>
          </c:cat>
          <c:val>
            <c:numRef>
              <c:f>'Growth Rates Annual'!$I$3:$I$23</c:f>
              <c:numCache>
                <c:formatCode>0.00</c:formatCode>
                <c:ptCount val="21"/>
                <c:pt idx="0">
                  <c:v>13.902868918548897</c:v>
                </c:pt>
                <c:pt idx="1">
                  <c:v>11.634668668732619</c:v>
                </c:pt>
                <c:pt idx="2">
                  <c:v>8.5573049259837273</c:v>
                </c:pt>
                <c:pt idx="3">
                  <c:v>13.54413183423914</c:v>
                </c:pt>
                <c:pt idx="4">
                  <c:v>16.130591489466088</c:v>
                </c:pt>
                <c:pt idx="5">
                  <c:v>12.234679869846341</c:v>
                </c:pt>
                <c:pt idx="6">
                  <c:v>20.774346228085211</c:v>
                </c:pt>
                <c:pt idx="7">
                  <c:v>14.407970304568163</c:v>
                </c:pt>
                <c:pt idx="8">
                  <c:v>11.460314921974144</c:v>
                </c:pt>
                <c:pt idx="9">
                  <c:v>12.473954988894121</c:v>
                </c:pt>
                <c:pt idx="10">
                  <c:v>16.572123848547015</c:v>
                </c:pt>
                <c:pt idx="11">
                  <c:v>14.230844428773992</c:v>
                </c:pt>
                <c:pt idx="12">
                  <c:v>7.9349798618356617</c:v>
                </c:pt>
                <c:pt idx="13">
                  <c:v>7.7767863247577713</c:v>
                </c:pt>
                <c:pt idx="14">
                  <c:v>8.9696276802143782</c:v>
                </c:pt>
                <c:pt idx="15">
                  <c:v>9.2595818921841548</c:v>
                </c:pt>
                <c:pt idx="16">
                  <c:v>7.9099139981943081</c:v>
                </c:pt>
                <c:pt idx="17">
                  <c:v>7.6497008064403103</c:v>
                </c:pt>
                <c:pt idx="18">
                  <c:v>5.2898870525034685</c:v>
                </c:pt>
                <c:pt idx="19">
                  <c:v>6.3508422490922811</c:v>
                </c:pt>
                <c:pt idx="20">
                  <c:v>5.7726515586881577</c:v>
                </c:pt>
              </c:numCache>
            </c:numRef>
          </c:val>
        </c:ser>
        <c:dLbls/>
        <c:marker val="1"/>
        <c:axId val="92202112"/>
        <c:axId val="92203648"/>
      </c:lineChart>
      <c:catAx>
        <c:axId val="922021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203648"/>
        <c:crosses val="autoZero"/>
        <c:auto val="1"/>
        <c:lblAlgn val="ctr"/>
        <c:lblOffset val="100"/>
        <c:tickLblSkip val="1"/>
        <c:tickMarkSkip val="1"/>
      </c:catAx>
      <c:valAx>
        <c:axId val="922036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2021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68E-2"/>
          <c:w val="0.75407166123779146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74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Annual'!$B$24</c:f>
              <c:numCache>
                <c:formatCode>0.00</c:formatCode>
                <c:ptCount val="1"/>
                <c:pt idx="0">
                  <c:v>9.0107767636638361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Annual'!$E$24</c:f>
              <c:numCache>
                <c:formatCode>0.00</c:formatCode>
                <c:ptCount val="1"/>
                <c:pt idx="0">
                  <c:v>8.027248110732371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Annual'!$I$24</c:f>
              <c:numCache>
                <c:formatCode>0.00</c:formatCode>
                <c:ptCount val="1"/>
                <c:pt idx="0">
                  <c:v>11.087512945312856</c:v>
                </c:pt>
              </c:numCache>
            </c:numRef>
          </c:val>
          <c:shape val="cylinder"/>
        </c:ser>
        <c:dLbls/>
        <c:shape val="box"/>
        <c:axId val="92232320"/>
        <c:axId val="92242304"/>
        <c:axId val="0"/>
      </c:bar3DChart>
      <c:catAx>
        <c:axId val="922323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242304"/>
        <c:crosses val="autoZero"/>
        <c:auto val="1"/>
        <c:lblAlgn val="ctr"/>
        <c:lblOffset val="100"/>
        <c:tickLblSkip val="1"/>
        <c:tickMarkSkip val="1"/>
      </c:catAx>
      <c:valAx>
        <c:axId val="922423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2323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981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8.6178998632810325E-2"/>
          <c:y val="8.6666948785643724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20">
                  <c:v>2015</c:v>
                </c:pt>
              </c:numCache>
            </c:numRef>
          </c:cat>
          <c:val>
            <c:numRef>
              <c:f>'Growth Rates Annual'!$C$3:$C$23</c:f>
              <c:numCache>
                <c:formatCode>0.00</c:formatCode>
                <c:ptCount val="21"/>
                <c:pt idx="0">
                  <c:v>20.974225206440238</c:v>
                </c:pt>
                <c:pt idx="1">
                  <c:v>4.1053324791276147</c:v>
                </c:pt>
                <c:pt idx="2">
                  <c:v>3.4504756088700144</c:v>
                </c:pt>
                <c:pt idx="3">
                  <c:v>-7.3537828642924667</c:v>
                </c:pt>
                <c:pt idx="4">
                  <c:v>2.7086545451861541</c:v>
                </c:pt>
                <c:pt idx="5">
                  <c:v>29.421944696275006</c:v>
                </c:pt>
                <c:pt idx="6">
                  <c:v>22.316454582584289</c:v>
                </c:pt>
                <c:pt idx="7">
                  <c:v>-3.6911010121659102</c:v>
                </c:pt>
                <c:pt idx="8">
                  <c:v>2.2500356614422441</c:v>
                </c:pt>
                <c:pt idx="9">
                  <c:v>-11.48088332069525</c:v>
                </c:pt>
                <c:pt idx="10">
                  <c:v>18.719364211671994</c:v>
                </c:pt>
                <c:pt idx="11">
                  <c:v>40.00571181520683</c:v>
                </c:pt>
                <c:pt idx="12">
                  <c:v>26.681712923526373</c:v>
                </c:pt>
                <c:pt idx="13">
                  <c:v>-4.2433139874028765</c:v>
                </c:pt>
                <c:pt idx="14">
                  <c:v>-6.2245624614757835</c:v>
                </c:pt>
                <c:pt idx="15">
                  <c:v>14.51994205638818</c:v>
                </c:pt>
                <c:pt idx="16">
                  <c:v>-6.4988867464562432</c:v>
                </c:pt>
                <c:pt idx="17">
                  <c:v>4.7127264683715264</c:v>
                </c:pt>
                <c:pt idx="18">
                  <c:v>13.160796327308669</c:v>
                </c:pt>
                <c:pt idx="19">
                  <c:v>-0.13468773984320007</c:v>
                </c:pt>
                <c:pt idx="20">
                  <c:v>15.483582609505579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20">
                  <c:v>2015</c:v>
                </c:pt>
              </c:numCache>
            </c:numRef>
          </c:cat>
          <c:val>
            <c:numRef>
              <c:f>'Growth Rates Annual'!$D$3:$D$23</c:f>
              <c:numCache>
                <c:formatCode>0.00</c:formatCode>
                <c:ptCount val="21"/>
                <c:pt idx="0">
                  <c:v>18.698888016857854</c:v>
                </c:pt>
                <c:pt idx="1">
                  <c:v>-2.3705182676012742</c:v>
                </c:pt>
                <c:pt idx="2">
                  <c:v>18.687259940703711</c:v>
                </c:pt>
                <c:pt idx="3">
                  <c:v>10.534122457198359</c:v>
                </c:pt>
                <c:pt idx="4">
                  <c:v>34.933596640637774</c:v>
                </c:pt>
                <c:pt idx="5">
                  <c:v>31.984979403945147</c:v>
                </c:pt>
                <c:pt idx="6">
                  <c:v>26.137892065925485</c:v>
                </c:pt>
                <c:pt idx="7">
                  <c:v>-10.391803296638063</c:v>
                </c:pt>
                <c:pt idx="8">
                  <c:v>5.4315312678320566</c:v>
                </c:pt>
                <c:pt idx="9">
                  <c:v>12.958390432367455</c:v>
                </c:pt>
                <c:pt idx="10">
                  <c:v>23.938479052001814</c:v>
                </c:pt>
                <c:pt idx="11">
                  <c:v>23.136181743983805</c:v>
                </c:pt>
                <c:pt idx="12">
                  <c:v>27.041780551962049</c:v>
                </c:pt>
                <c:pt idx="13">
                  <c:v>0.34441088401654885</c:v>
                </c:pt>
                <c:pt idx="14">
                  <c:v>17.090175436503785</c:v>
                </c:pt>
                <c:pt idx="15">
                  <c:v>13.817345444903198</c:v>
                </c:pt>
                <c:pt idx="16">
                  <c:v>-6.2856255163337931</c:v>
                </c:pt>
                <c:pt idx="17">
                  <c:v>7.8328153513712211</c:v>
                </c:pt>
                <c:pt idx="18">
                  <c:v>-2.8068807102024604</c:v>
                </c:pt>
                <c:pt idx="19">
                  <c:v>-7.1480330007076738</c:v>
                </c:pt>
                <c:pt idx="20">
                  <c:v>8.0401359160830381</c:v>
                </c:pt>
              </c:numCache>
            </c:numRef>
          </c:val>
        </c:ser>
        <c:dLbls/>
        <c:marker val="1"/>
        <c:axId val="92289664"/>
        <c:axId val="92295552"/>
      </c:lineChart>
      <c:catAx>
        <c:axId val="922896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295552"/>
        <c:crosses val="autoZero"/>
        <c:auto val="1"/>
        <c:lblAlgn val="ctr"/>
        <c:lblOffset val="100"/>
        <c:tickLblSkip val="1"/>
        <c:tickMarkSkip val="1"/>
      </c:catAx>
      <c:valAx>
        <c:axId val="922955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2896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546E-2"/>
          <c:w val="0.75284680249666691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162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20">
                  <c:v>2015</c:v>
                </c:pt>
              </c:numCache>
            </c:numRef>
          </c:cat>
          <c:val>
            <c:numRef>
              <c:f>'Growth Rates Annual'!$F$3:$F$23</c:f>
              <c:numCache>
                <c:formatCode>0.00</c:formatCode>
                <c:ptCount val="21"/>
                <c:pt idx="0">
                  <c:v>9.3894587325287446</c:v>
                </c:pt>
                <c:pt idx="1">
                  <c:v>12.516357133016506</c:v>
                </c:pt>
                <c:pt idx="2">
                  <c:v>-3.3649515206853406</c:v>
                </c:pt>
                <c:pt idx="3">
                  <c:v>5.442793500212245</c:v>
                </c:pt>
                <c:pt idx="4">
                  <c:v>24.236391354654014</c:v>
                </c:pt>
                <c:pt idx="5">
                  <c:v>15.389888921327582</c:v>
                </c:pt>
                <c:pt idx="6">
                  <c:v>21.509091847984344</c:v>
                </c:pt>
                <c:pt idx="7">
                  <c:v>8.6269325723986316</c:v>
                </c:pt>
                <c:pt idx="8">
                  <c:v>8.6884857523409273</c:v>
                </c:pt>
                <c:pt idx="9">
                  <c:v>7.3967404290826932</c:v>
                </c:pt>
                <c:pt idx="10">
                  <c:v>-7.2141970300311105</c:v>
                </c:pt>
                <c:pt idx="11">
                  <c:v>9.9508894010292064</c:v>
                </c:pt>
                <c:pt idx="12">
                  <c:v>10.575091556327761</c:v>
                </c:pt>
                <c:pt idx="13">
                  <c:v>-4.6029875746774245</c:v>
                </c:pt>
                <c:pt idx="14">
                  <c:v>-1.8794957895815614</c:v>
                </c:pt>
                <c:pt idx="15">
                  <c:v>-5.7038800575662369</c:v>
                </c:pt>
                <c:pt idx="16">
                  <c:v>-0.18178054525957665</c:v>
                </c:pt>
                <c:pt idx="17">
                  <c:v>3.3791030193126321</c:v>
                </c:pt>
                <c:pt idx="18">
                  <c:v>16.523885603892456</c:v>
                </c:pt>
                <c:pt idx="19">
                  <c:v>3.8056737496771924</c:v>
                </c:pt>
                <c:pt idx="20">
                  <c:v>3.0372801352589143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20">
                  <c:v>2015</c:v>
                </c:pt>
              </c:numCache>
            </c:numRef>
          </c:cat>
          <c:val>
            <c:numRef>
              <c:f>'Growth Rates Annual'!$G$3:$G$23</c:f>
              <c:numCache>
                <c:formatCode>0.00</c:formatCode>
                <c:ptCount val="21"/>
                <c:pt idx="0">
                  <c:v>-0.89435119642661054</c:v>
                </c:pt>
                <c:pt idx="1">
                  <c:v>5.3657456355689481</c:v>
                </c:pt>
                <c:pt idx="2">
                  <c:v>3.9084379289111126</c:v>
                </c:pt>
                <c:pt idx="3">
                  <c:v>-2.0747828212997659</c:v>
                </c:pt>
                <c:pt idx="4">
                  <c:v>10.475126196085341</c:v>
                </c:pt>
                <c:pt idx="5">
                  <c:v>3.8700468801071177</c:v>
                </c:pt>
                <c:pt idx="6">
                  <c:v>14.322548325946984</c:v>
                </c:pt>
                <c:pt idx="7">
                  <c:v>-13.249889033758455</c:v>
                </c:pt>
                <c:pt idx="8">
                  <c:v>12.821043114474929</c:v>
                </c:pt>
                <c:pt idx="9">
                  <c:v>0.82869725874387501</c:v>
                </c:pt>
                <c:pt idx="10">
                  <c:v>6.7871879357429403</c:v>
                </c:pt>
                <c:pt idx="11">
                  <c:v>4.6966832446970521</c:v>
                </c:pt>
                <c:pt idx="12">
                  <c:v>12.014920568766586</c:v>
                </c:pt>
                <c:pt idx="13">
                  <c:v>61.778123261972596</c:v>
                </c:pt>
                <c:pt idx="14">
                  <c:v>35.357825757223296</c:v>
                </c:pt>
                <c:pt idx="15">
                  <c:v>31.458917932498267</c:v>
                </c:pt>
                <c:pt idx="16">
                  <c:v>29.600684594928321</c:v>
                </c:pt>
                <c:pt idx="17">
                  <c:v>9.2189045364220306</c:v>
                </c:pt>
                <c:pt idx="18">
                  <c:v>6.1857454570462718</c:v>
                </c:pt>
                <c:pt idx="19">
                  <c:v>9.892274365763301</c:v>
                </c:pt>
                <c:pt idx="20">
                  <c:v>3.7511726352271362</c:v>
                </c:pt>
              </c:numCache>
            </c:numRef>
          </c:val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20">
                  <c:v>2015</c:v>
                </c:pt>
              </c:numCache>
            </c:numRef>
          </c:cat>
          <c:val>
            <c:numRef>
              <c:f>'Growth Rates Annual'!$H$3:$H$23</c:f>
              <c:numCache>
                <c:formatCode>0.00</c:formatCode>
                <c:ptCount val="21"/>
                <c:pt idx="0">
                  <c:v>18.855637246946085</c:v>
                </c:pt>
                <c:pt idx="1">
                  <c:v>21.717545280518948</c:v>
                </c:pt>
                <c:pt idx="2">
                  <c:v>-5.5064296863964852</c:v>
                </c:pt>
                <c:pt idx="3">
                  <c:v>-2.3930219475332986</c:v>
                </c:pt>
                <c:pt idx="4">
                  <c:v>6.4015306411278701</c:v>
                </c:pt>
                <c:pt idx="5">
                  <c:v>32.642835810010638</c:v>
                </c:pt>
                <c:pt idx="6">
                  <c:v>-18.892403329059597</c:v>
                </c:pt>
                <c:pt idx="7">
                  <c:v>8.1308795407766983</c:v>
                </c:pt>
                <c:pt idx="8">
                  <c:v>29.010225433243196</c:v>
                </c:pt>
                <c:pt idx="9">
                  <c:v>26.668391863291397</c:v>
                </c:pt>
                <c:pt idx="10">
                  <c:v>10.69690819259664</c:v>
                </c:pt>
                <c:pt idx="11">
                  <c:v>30.465441572792983</c:v>
                </c:pt>
                <c:pt idx="12">
                  <c:v>66.109062980543939</c:v>
                </c:pt>
                <c:pt idx="13">
                  <c:v>-1.9150945222025033</c:v>
                </c:pt>
                <c:pt idx="14">
                  <c:v>-4.0439716678810207</c:v>
                </c:pt>
                <c:pt idx="15">
                  <c:v>9.2017368300616127</c:v>
                </c:pt>
                <c:pt idx="16">
                  <c:v>8.374472073616344</c:v>
                </c:pt>
                <c:pt idx="17">
                  <c:v>14.696856540129039</c:v>
                </c:pt>
                <c:pt idx="18">
                  <c:v>9.7310473931810755</c:v>
                </c:pt>
                <c:pt idx="19">
                  <c:v>6.4887107772464399</c:v>
                </c:pt>
                <c:pt idx="20">
                  <c:v>-1.2181535020495438</c:v>
                </c:pt>
              </c:numCache>
            </c:numRef>
          </c:val>
        </c:ser>
        <c:dLbls/>
        <c:marker val="1"/>
        <c:axId val="92326912"/>
        <c:axId val="92082944"/>
      </c:lineChart>
      <c:catAx>
        <c:axId val="923269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082944"/>
        <c:crosses val="autoZero"/>
        <c:auto val="1"/>
        <c:lblAlgn val="ctr"/>
        <c:lblOffset val="100"/>
        <c:tickLblSkip val="1"/>
        <c:tickMarkSkip val="1"/>
      </c:catAx>
      <c:valAx>
        <c:axId val="920829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3269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39903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20">
                  <c:v>2015</c:v>
                </c:pt>
              </c:numCache>
            </c:numRef>
          </c:cat>
          <c:val>
            <c:numRef>
              <c:f>'Growth Rates Annual'!$J$3:$J$23</c:f>
              <c:numCache>
                <c:formatCode>0.00</c:formatCode>
                <c:ptCount val="21"/>
                <c:pt idx="0">
                  <c:v>11.044548652154596</c:v>
                </c:pt>
                <c:pt idx="1">
                  <c:v>6.6172164248860463</c:v>
                </c:pt>
                <c:pt idx="2">
                  <c:v>2.367899851791964</c:v>
                </c:pt>
                <c:pt idx="3">
                  <c:v>8.5173903673421894</c:v>
                </c:pt>
                <c:pt idx="4">
                  <c:v>25.78760872058653</c:v>
                </c:pt>
                <c:pt idx="5">
                  <c:v>17.928638329221421</c:v>
                </c:pt>
                <c:pt idx="6">
                  <c:v>19.478821768497458</c:v>
                </c:pt>
                <c:pt idx="7">
                  <c:v>11.844266128745133</c:v>
                </c:pt>
                <c:pt idx="8">
                  <c:v>12.281132247722399</c:v>
                </c:pt>
                <c:pt idx="9">
                  <c:v>6.9859067088614655</c:v>
                </c:pt>
                <c:pt idx="10">
                  <c:v>10.636032981516816</c:v>
                </c:pt>
                <c:pt idx="11">
                  <c:v>14.463858547814484</c:v>
                </c:pt>
                <c:pt idx="12">
                  <c:v>17.391558425263554</c:v>
                </c:pt>
                <c:pt idx="13">
                  <c:v>8.7303386924199007</c:v>
                </c:pt>
                <c:pt idx="14">
                  <c:v>21.463410656359404</c:v>
                </c:pt>
                <c:pt idx="15">
                  <c:v>9.3956405636331475</c:v>
                </c:pt>
                <c:pt idx="16">
                  <c:v>5.6542866118308286</c:v>
                </c:pt>
                <c:pt idx="17">
                  <c:v>6.7994818974400353</c:v>
                </c:pt>
                <c:pt idx="18">
                  <c:v>4.5648220044215915</c:v>
                </c:pt>
                <c:pt idx="19">
                  <c:v>9.184398575663586</c:v>
                </c:pt>
                <c:pt idx="20">
                  <c:v>8.8841566810280952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20">
                  <c:v>2015</c:v>
                </c:pt>
              </c:numCache>
            </c:numRef>
          </c:cat>
          <c:val>
            <c:numRef>
              <c:f>'Growth Rates Annual'!$K$3:$K$23</c:f>
              <c:numCache>
                <c:formatCode>0.00</c:formatCode>
                <c:ptCount val="21"/>
                <c:pt idx="0">
                  <c:v>17.016960000152036</c:v>
                </c:pt>
                <c:pt idx="1">
                  <c:v>12.283108265436194</c:v>
                </c:pt>
                <c:pt idx="2">
                  <c:v>10.762528890223857</c:v>
                </c:pt>
                <c:pt idx="3">
                  <c:v>12.951771711604703</c:v>
                </c:pt>
                <c:pt idx="4">
                  <c:v>18.411623050001982</c:v>
                </c:pt>
                <c:pt idx="5">
                  <c:v>11.543063487142307</c:v>
                </c:pt>
                <c:pt idx="6">
                  <c:v>16.493369703345142</c:v>
                </c:pt>
                <c:pt idx="7">
                  <c:v>22.696510966210486</c:v>
                </c:pt>
                <c:pt idx="8">
                  <c:v>13.962553070579498</c:v>
                </c:pt>
                <c:pt idx="9">
                  <c:v>12.252567358826663</c:v>
                </c:pt>
                <c:pt idx="10">
                  <c:v>29.158218908964205</c:v>
                </c:pt>
                <c:pt idx="11">
                  <c:v>7.8323408762372937</c:v>
                </c:pt>
                <c:pt idx="12">
                  <c:v>4.3269090944003548</c:v>
                </c:pt>
                <c:pt idx="13">
                  <c:v>-0.52196147092515022</c:v>
                </c:pt>
                <c:pt idx="14">
                  <c:v>0.63567682747917831</c:v>
                </c:pt>
                <c:pt idx="15">
                  <c:v>12.527051353755006</c:v>
                </c:pt>
                <c:pt idx="16">
                  <c:v>13.634911676388873</c:v>
                </c:pt>
                <c:pt idx="17">
                  <c:v>13.103685010930368</c:v>
                </c:pt>
                <c:pt idx="18">
                  <c:v>7.1390095759807606</c:v>
                </c:pt>
                <c:pt idx="19">
                  <c:v>4.1296628298629461</c:v>
                </c:pt>
                <c:pt idx="20">
                  <c:v>3.8964282654423545</c:v>
                </c:pt>
              </c:numCache>
            </c:numRef>
          </c:val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20">
                  <c:v>2015</c:v>
                </c:pt>
              </c:numCache>
            </c:numRef>
          </c:cat>
          <c:val>
            <c:numRef>
              <c:f>'Growth Rates Annual'!$L$3:$L$23</c:f>
              <c:numCache>
                <c:formatCode>0.00</c:formatCode>
                <c:ptCount val="21"/>
                <c:pt idx="0">
                  <c:v>14.076981434276426</c:v>
                </c:pt>
                <c:pt idx="1">
                  <c:v>16.871635290429484</c:v>
                </c:pt>
                <c:pt idx="2">
                  <c:v>8.3623803959727301</c:v>
                </c:pt>
                <c:pt idx="3">
                  <c:v>18.805346401693669</c:v>
                </c:pt>
                <c:pt idx="4">
                  <c:v>7.6127796966736634</c:v>
                </c:pt>
                <c:pt idx="5">
                  <c:v>8.6765784116949032</c:v>
                </c:pt>
                <c:pt idx="6">
                  <c:v>27.222852627621165</c:v>
                </c:pt>
                <c:pt idx="7">
                  <c:v>12.878286950168166</c:v>
                </c:pt>
                <c:pt idx="8">
                  <c:v>10.98205376060646</c:v>
                </c:pt>
                <c:pt idx="9">
                  <c:v>18.46778079759752</c:v>
                </c:pt>
                <c:pt idx="10">
                  <c:v>11.163095926197126</c:v>
                </c:pt>
                <c:pt idx="11">
                  <c:v>22.571303832604016</c:v>
                </c:pt>
                <c:pt idx="12">
                  <c:v>3.6763016630108503</c:v>
                </c:pt>
                <c:pt idx="13">
                  <c:v>12.447200196023543</c:v>
                </c:pt>
                <c:pt idx="14">
                  <c:v>6.3130948257643311</c:v>
                </c:pt>
                <c:pt idx="15">
                  <c:v>6.3436023168595188</c:v>
                </c:pt>
                <c:pt idx="16">
                  <c:v>5.7807803052159095</c:v>
                </c:pt>
                <c:pt idx="17">
                  <c:v>4.5067841398343633</c:v>
                </c:pt>
                <c:pt idx="18">
                  <c:v>4.3410889946857187</c:v>
                </c:pt>
                <c:pt idx="19">
                  <c:v>5.5228596138718205</c:v>
                </c:pt>
                <c:pt idx="20">
                  <c:v>4.6286683417521548</c:v>
                </c:pt>
              </c:numCache>
            </c:numRef>
          </c:val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20">
                  <c:v>2015</c:v>
                </c:pt>
              </c:numCache>
            </c:numRef>
          </c:cat>
          <c:val>
            <c:numRef>
              <c:f>'Growth Rates Annual'!$M$3:$M$23</c:f>
              <c:numCache>
                <c:formatCode>0.00</c:formatCode>
                <c:ptCount val="21"/>
                <c:pt idx="0">
                  <c:v>14.136078874874961</c:v>
                </c:pt>
                <c:pt idx="1">
                  <c:v>9.8520947272426476</c:v>
                </c:pt>
                <c:pt idx="2">
                  <c:v>13.666278930640608</c:v>
                </c:pt>
                <c:pt idx="3">
                  <c:v>14.129200306806785</c:v>
                </c:pt>
                <c:pt idx="4">
                  <c:v>20.066830802507301</c:v>
                </c:pt>
                <c:pt idx="5">
                  <c:v>8.8255548397346821</c:v>
                </c:pt>
                <c:pt idx="6">
                  <c:v>20.373584708381024</c:v>
                </c:pt>
                <c:pt idx="7">
                  <c:v>16.108235557072465</c:v>
                </c:pt>
                <c:pt idx="8">
                  <c:v>9.9045463400607758</c:v>
                </c:pt>
                <c:pt idx="9">
                  <c:v>10.132951041406615</c:v>
                </c:pt>
                <c:pt idx="10">
                  <c:v>17.126177534632856</c:v>
                </c:pt>
                <c:pt idx="11">
                  <c:v>5.9871876896260616</c:v>
                </c:pt>
                <c:pt idx="12">
                  <c:v>4.5355745242502232</c:v>
                </c:pt>
                <c:pt idx="13">
                  <c:v>20.684495577801794</c:v>
                </c:pt>
                <c:pt idx="14">
                  <c:v>13.425511172831095</c:v>
                </c:pt>
                <c:pt idx="15">
                  <c:v>14.068852822775563</c:v>
                </c:pt>
                <c:pt idx="16">
                  <c:v>5.5801386509363144</c:v>
                </c:pt>
                <c:pt idx="17">
                  <c:v>2.3650535672344701</c:v>
                </c:pt>
                <c:pt idx="18">
                  <c:v>1.4173531175420815</c:v>
                </c:pt>
                <c:pt idx="19">
                  <c:v>9.0669601085501004</c:v>
                </c:pt>
                <c:pt idx="20">
                  <c:v>2.0491382529313587</c:v>
                </c:pt>
              </c:numCache>
            </c:numRef>
          </c:val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20">
                  <c:v>2015</c:v>
                </c:pt>
              </c:numCache>
            </c:numRef>
          </c:cat>
          <c:val>
            <c:numRef>
              <c:f>'Growth Rates Annual'!$N$3:$N$23</c:f>
              <c:numCache>
                <c:formatCode>0.00</c:formatCode>
                <c:ptCount val="21"/>
                <c:pt idx="0">
                  <c:v>12.866543669436709</c:v>
                </c:pt>
                <c:pt idx="1">
                  <c:v>7.559711148159991</c:v>
                </c:pt>
                <c:pt idx="2">
                  <c:v>16.496887771748206</c:v>
                </c:pt>
                <c:pt idx="3">
                  <c:v>9.1338624598307998</c:v>
                </c:pt>
                <c:pt idx="4">
                  <c:v>14.373690821026152</c:v>
                </c:pt>
                <c:pt idx="5">
                  <c:v>14.166830674580424</c:v>
                </c:pt>
                <c:pt idx="6">
                  <c:v>15.70534312895856</c:v>
                </c:pt>
                <c:pt idx="7">
                  <c:v>1.1937119866230981</c:v>
                </c:pt>
                <c:pt idx="8">
                  <c:v>3.0500103826376725</c:v>
                </c:pt>
                <c:pt idx="9">
                  <c:v>8.2345367604802338</c:v>
                </c:pt>
                <c:pt idx="10">
                  <c:v>10.4524630471703</c:v>
                </c:pt>
                <c:pt idx="11">
                  <c:v>12.495797561421105</c:v>
                </c:pt>
                <c:pt idx="12">
                  <c:v>17.601517733629809</c:v>
                </c:pt>
                <c:pt idx="13">
                  <c:v>5.2348990687094883</c:v>
                </c:pt>
                <c:pt idx="14">
                  <c:v>4.7723957625706426</c:v>
                </c:pt>
                <c:pt idx="15">
                  <c:v>5.9023820216709666</c:v>
                </c:pt>
                <c:pt idx="16">
                  <c:v>8.589210982979596</c:v>
                </c:pt>
                <c:pt idx="17">
                  <c:v>10.317827930197909</c:v>
                </c:pt>
                <c:pt idx="18">
                  <c:v>9.0513535113140886</c:v>
                </c:pt>
                <c:pt idx="19">
                  <c:v>5.5407638774265955</c:v>
                </c:pt>
                <c:pt idx="20">
                  <c:v>9.9521489404746273</c:v>
                </c:pt>
              </c:numCache>
            </c:numRef>
          </c:val>
        </c:ser>
        <c:dLbls/>
        <c:marker val="1"/>
        <c:axId val="92355200"/>
        <c:axId val="92369280"/>
      </c:lineChart>
      <c:catAx>
        <c:axId val="923552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369280"/>
        <c:crosses val="autoZero"/>
        <c:auto val="1"/>
        <c:lblAlgn val="ctr"/>
        <c:lblOffset val="100"/>
        <c:tickLblSkip val="1"/>
        <c:tickMarkSkip val="1"/>
      </c:catAx>
      <c:valAx>
        <c:axId val="923692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3552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828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56E-2"/>
          <c:y val="2.5555555555555581E-2"/>
          <c:w val="0.91219657043408664"/>
          <c:h val="0.870002832040485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Annual'!$C$24</c:f>
              <c:numCache>
                <c:formatCode>0.00</c:formatCode>
                <c:ptCount val="1"/>
                <c:pt idx="0">
                  <c:v>8.5182733837891895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Annual'!$D$24</c:f>
              <c:numCache>
                <c:formatCode>0.00</c:formatCode>
                <c:ptCount val="1"/>
                <c:pt idx="0">
                  <c:v>11.981196372133809</c:v>
                </c:pt>
              </c:numCache>
            </c:numRef>
          </c:val>
          <c:shape val="cylinder"/>
        </c:ser>
        <c:dLbls/>
        <c:shape val="box"/>
        <c:axId val="92374912"/>
        <c:axId val="92376448"/>
        <c:axId val="0"/>
      </c:bar3DChart>
      <c:catAx>
        <c:axId val="923749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376448"/>
        <c:crosses val="autoZero"/>
        <c:auto val="1"/>
        <c:lblAlgn val="ctr"/>
        <c:lblOffset val="100"/>
        <c:tickLblSkip val="1"/>
        <c:tickMarkSkip val="1"/>
      </c:catAx>
      <c:valAx>
        <c:axId val="923764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37491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408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5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Annual'!$F$24</c:f>
              <c:numCache>
                <c:formatCode>0.00</c:formatCode>
                <c:ptCount val="1"/>
                <c:pt idx="0">
                  <c:v>6.5486081519639336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Annual'!$G$24</c:f>
              <c:numCache>
                <c:formatCode>0.00</c:formatCode>
                <c:ptCount val="1"/>
                <c:pt idx="0">
                  <c:v>11.719764884697202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Annual'!$H$24</c:f>
              <c:numCache>
                <c:formatCode>0.00</c:formatCode>
                <c:ptCount val="1"/>
                <c:pt idx="0">
                  <c:v>12.629628929569549</c:v>
                </c:pt>
              </c:numCache>
            </c:numRef>
          </c:val>
          <c:shape val="cylinder"/>
        </c:ser>
        <c:dLbls/>
        <c:shape val="box"/>
        <c:axId val="92444544"/>
        <c:axId val="92446080"/>
        <c:axId val="0"/>
      </c:bar3DChart>
      <c:catAx>
        <c:axId val="924445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446080"/>
        <c:crosses val="autoZero"/>
        <c:auto val="1"/>
        <c:lblAlgn val="ctr"/>
        <c:lblOffset val="100"/>
        <c:tickLblSkip val="1"/>
        <c:tickMarkSkip val="1"/>
      </c:catAx>
      <c:valAx>
        <c:axId val="924460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44454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309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472"/>
          <c:h val="0.870433305701858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Annual'!$J$24</c:f>
              <c:numCache>
                <c:formatCode>0.00</c:formatCode>
                <c:ptCount val="1"/>
                <c:pt idx="0">
                  <c:v>11.429591182723838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Annual'!$K$24</c:f>
              <c:numCache>
                <c:formatCode>0.00</c:formatCode>
                <c:ptCount val="1"/>
                <c:pt idx="0">
                  <c:v>11.63028521200186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Annual'!$L$24</c:f>
              <c:numCache>
                <c:formatCode>0.00</c:formatCode>
                <c:ptCount val="1"/>
                <c:pt idx="0">
                  <c:v>11.011974091550169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Annual'!$M$24</c:f>
              <c:numCache>
                <c:formatCode>0.00</c:formatCode>
                <c:ptCount val="1"/>
                <c:pt idx="0">
                  <c:v>11.119133292754276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Annual'!$N$24</c:f>
              <c:numCache>
                <c:formatCode>0.00</c:formatCode>
                <c:ptCount val="1"/>
                <c:pt idx="0">
                  <c:v>9.6519947257641441</c:v>
                </c:pt>
              </c:numCache>
            </c:numRef>
          </c:val>
          <c:shape val="cylinder"/>
        </c:ser>
        <c:dLbls/>
        <c:shape val="box"/>
        <c:axId val="92778880"/>
        <c:axId val="92780416"/>
        <c:axId val="0"/>
      </c:bar3DChart>
      <c:catAx>
        <c:axId val="9277888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780416"/>
        <c:crosses val="autoZero"/>
        <c:auto val="1"/>
        <c:lblAlgn val="ctr"/>
        <c:lblOffset val="100"/>
        <c:tickLblSkip val="1"/>
        <c:tickMarkSkip val="1"/>
      </c:catAx>
      <c:valAx>
        <c:axId val="927804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77888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Annualised'!$B$3:$B$86</c:f>
              <c:numCache>
                <c:formatCode>0.00</c:formatCode>
                <c:ptCount val="84"/>
                <c:pt idx="0">
                  <c:v>0.19693662002484352</c:v>
                </c:pt>
                <c:pt idx="1">
                  <c:v>60.219676606272543</c:v>
                </c:pt>
                <c:pt idx="2">
                  <c:v>7.8349972990944332</c:v>
                </c:pt>
                <c:pt idx="3">
                  <c:v>2.2978667725261483</c:v>
                </c:pt>
                <c:pt idx="4">
                  <c:v>23.156239423901607</c:v>
                </c:pt>
                <c:pt idx="5">
                  <c:v>4.7964865559842567</c:v>
                </c:pt>
                <c:pt idx="6">
                  <c:v>-1.5305779453962916</c:v>
                </c:pt>
                <c:pt idx="7">
                  <c:v>-9.4080497156579668</c:v>
                </c:pt>
                <c:pt idx="8">
                  <c:v>16.980522072038315</c:v>
                </c:pt>
                <c:pt idx="9">
                  <c:v>4.5573067422051752</c:v>
                </c:pt>
                <c:pt idx="10">
                  <c:v>11.052572813526087</c:v>
                </c:pt>
                <c:pt idx="11">
                  <c:v>-14.445104869387688</c:v>
                </c:pt>
                <c:pt idx="12">
                  <c:v>-15.007108293178941</c:v>
                </c:pt>
                <c:pt idx="13">
                  <c:v>-8.3999437817769584E-2</c:v>
                </c:pt>
                <c:pt idx="14">
                  <c:v>-2.1733214393739866</c:v>
                </c:pt>
                <c:pt idx="15">
                  <c:v>-8.7840580943798603</c:v>
                </c:pt>
                <c:pt idx="16">
                  <c:v>0.28508506278535883</c:v>
                </c:pt>
                <c:pt idx="17">
                  <c:v>-10.056645301068112</c:v>
                </c:pt>
                <c:pt idx="18">
                  <c:v>30.2214592898506</c:v>
                </c:pt>
                <c:pt idx="19">
                  <c:v>29.246068101542239</c:v>
                </c:pt>
                <c:pt idx="20">
                  <c:v>28.626216120397917</c:v>
                </c:pt>
                <c:pt idx="21">
                  <c:v>43.406244351836449</c:v>
                </c:pt>
                <c:pt idx="22">
                  <c:v>9.5420477457089365</c:v>
                </c:pt>
                <c:pt idx="23">
                  <c:v>45.557455988093508</c:v>
                </c:pt>
                <c:pt idx="24">
                  <c:v>17.154752816502288</c:v>
                </c:pt>
                <c:pt idx="25">
                  <c:v>28.083971715381729</c:v>
                </c:pt>
                <c:pt idx="26">
                  <c:v>27.774972730155167</c:v>
                </c:pt>
                <c:pt idx="27">
                  <c:v>10.180897731519291</c:v>
                </c:pt>
                <c:pt idx="28">
                  <c:v>-4.3710875772418287</c:v>
                </c:pt>
                <c:pt idx="29">
                  <c:v>-2.6376343844558168</c:v>
                </c:pt>
                <c:pt idx="30">
                  <c:v>-4.7252761751131782</c:v>
                </c:pt>
                <c:pt idx="31">
                  <c:v>-13.052710559806325</c:v>
                </c:pt>
                <c:pt idx="32">
                  <c:v>-0.45709787443770111</c:v>
                </c:pt>
                <c:pt idx="33">
                  <c:v>-2.1374761819455235</c:v>
                </c:pt>
                <c:pt idx="34">
                  <c:v>9.7640294525734763</c:v>
                </c:pt>
                <c:pt idx="35">
                  <c:v>6.8880383120778736</c:v>
                </c:pt>
                <c:pt idx="36">
                  <c:v>13.196299593952372</c:v>
                </c:pt>
                <c:pt idx="37">
                  <c:v>-19.384611828431161</c:v>
                </c:pt>
                <c:pt idx="38">
                  <c:v>-6.8716502294058817</c:v>
                </c:pt>
                <c:pt idx="39">
                  <c:v>8.0438683648868352</c:v>
                </c:pt>
                <c:pt idx="40">
                  <c:v>11.362919215189718</c:v>
                </c:pt>
                <c:pt idx="41">
                  <c:v>4.8676712484294233</c:v>
                </c:pt>
                <c:pt idx="42">
                  <c:v>33.598202748831582</c:v>
                </c:pt>
                <c:pt idx="43">
                  <c:v>34.454826474656954</c:v>
                </c:pt>
                <c:pt idx="44">
                  <c:v>54.175111285470656</c:v>
                </c:pt>
                <c:pt idx="45">
                  <c:v>55.723868297255649</c:v>
                </c:pt>
                <c:pt idx="46">
                  <c:v>21.277449599584266</c:v>
                </c:pt>
                <c:pt idx="47">
                  <c:v>14.205312174072981</c:v>
                </c:pt>
                <c:pt idx="48">
                  <c:v>18.386927050102241</c:v>
                </c:pt>
                <c:pt idx="49">
                  <c:v>40.243118626012475</c:v>
                </c:pt>
                <c:pt idx="50">
                  <c:v>27.873117252725301</c:v>
                </c:pt>
                <c:pt idx="51">
                  <c:v>6.6495668165235031</c:v>
                </c:pt>
                <c:pt idx="52">
                  <c:v>5.0655042155168983</c:v>
                </c:pt>
                <c:pt idx="53">
                  <c:v>4.0015795849316884</c:v>
                </c:pt>
                <c:pt idx="54">
                  <c:v>-15.68382197931895</c:v>
                </c:pt>
                <c:pt idx="55">
                  <c:v>-5.0544416320826171</c:v>
                </c:pt>
                <c:pt idx="56">
                  <c:v>-1.4163772538619204</c:v>
                </c:pt>
                <c:pt idx="57">
                  <c:v>8.8609337715424754</c:v>
                </c:pt>
                <c:pt idx="58">
                  <c:v>-10.061678709064401</c:v>
                </c:pt>
                <c:pt idx="59">
                  <c:v>-8.1466809933206008</c:v>
                </c:pt>
                <c:pt idx="60">
                  <c:v>5.5227108009979107</c:v>
                </c:pt>
                <c:pt idx="61">
                  <c:v>-0.57438386925831897</c:v>
                </c:pt>
                <c:pt idx="62">
                  <c:v>33.675478491230699</c:v>
                </c:pt>
                <c:pt idx="63">
                  <c:v>39.661398876080042</c:v>
                </c:pt>
                <c:pt idx="64">
                  <c:v>-8.0815477316788247</c:v>
                </c:pt>
                <c:pt idx="65">
                  <c:v>6.1697127253772015</c:v>
                </c:pt>
                <c:pt idx="66">
                  <c:v>-15.116910038011444</c:v>
                </c:pt>
                <c:pt idx="67">
                  <c:v>-17.668740818685816</c:v>
                </c:pt>
                <c:pt idx="68">
                  <c:v>11.044695448770124</c:v>
                </c:pt>
                <c:pt idx="69">
                  <c:v>9.1611534485029011</c:v>
                </c:pt>
                <c:pt idx="70">
                  <c:v>-1.0456932876457763</c:v>
                </c:pt>
                <c:pt idx="71">
                  <c:v>-0.27187463597976791</c:v>
                </c:pt>
                <c:pt idx="72">
                  <c:v>9.0810439750097043</c:v>
                </c:pt>
                <c:pt idx="73">
                  <c:v>5.1035422804159509</c:v>
                </c:pt>
                <c:pt idx="74">
                  <c:v>17.977524172131947</c:v>
                </c:pt>
                <c:pt idx="75">
                  <c:v>1.4283512044552276</c:v>
                </c:pt>
                <c:pt idx="76">
                  <c:v>14.598878825488413</c:v>
                </c:pt>
                <c:pt idx="77">
                  <c:v>-3.1730395675884417</c:v>
                </c:pt>
                <c:pt idx="78">
                  <c:v>-15.100440632657985</c:v>
                </c:pt>
                <c:pt idx="79">
                  <c:v>8.3173803621481923</c:v>
                </c:pt>
                <c:pt idx="80">
                  <c:v>18.990432403982798</c:v>
                </c:pt>
                <c:pt idx="81">
                  <c:v>1.6065333228166163</c:v>
                </c:pt>
                <c:pt idx="82">
                  <c:v>25.587929334636232</c:v>
                </c:pt>
                <c:pt idx="83">
                  <c:v>24.848024036304988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Annualised'!$E$3:$E$86</c:f>
              <c:numCache>
                <c:formatCode>0.00</c:formatCode>
                <c:ptCount val="84"/>
                <c:pt idx="0">
                  <c:v>12.066991528606914</c:v>
                </c:pt>
                <c:pt idx="1">
                  <c:v>9.619798177560499</c:v>
                </c:pt>
                <c:pt idx="2">
                  <c:v>5.3672016976199473</c:v>
                </c:pt>
                <c:pt idx="3">
                  <c:v>9.9103985355372952</c:v>
                </c:pt>
                <c:pt idx="4">
                  <c:v>12.548498052852894</c:v>
                </c:pt>
                <c:pt idx="5">
                  <c:v>14.182538873622343</c:v>
                </c:pt>
                <c:pt idx="6">
                  <c:v>13.322193398342202</c:v>
                </c:pt>
                <c:pt idx="7">
                  <c:v>10.980568281567644</c:v>
                </c:pt>
                <c:pt idx="8">
                  <c:v>2.1810494325023426</c:v>
                </c:pt>
                <c:pt idx="9">
                  <c:v>-3.0162111455240774</c:v>
                </c:pt>
                <c:pt idx="10">
                  <c:v>-2.9864253764024622</c:v>
                </c:pt>
                <c:pt idx="11">
                  <c:v>-7.4719885997289692</c:v>
                </c:pt>
                <c:pt idx="12">
                  <c:v>-3.4173153995672627</c:v>
                </c:pt>
                <c:pt idx="13">
                  <c:v>-1.4262806313775533</c:v>
                </c:pt>
                <c:pt idx="14">
                  <c:v>7.3619229764163725</c:v>
                </c:pt>
                <c:pt idx="15">
                  <c:v>12.35543241321929</c:v>
                </c:pt>
                <c:pt idx="16">
                  <c:v>18.417479696999251</c:v>
                </c:pt>
                <c:pt idx="17">
                  <c:v>19.929206980325414</c:v>
                </c:pt>
                <c:pt idx="18">
                  <c:v>20.94695577796438</c:v>
                </c:pt>
                <c:pt idx="19">
                  <c:v>22.752861095836412</c:v>
                </c:pt>
                <c:pt idx="20">
                  <c:v>21.768187527684617</c:v>
                </c:pt>
                <c:pt idx="21">
                  <c:v>18.189262737097774</c:v>
                </c:pt>
                <c:pt idx="22">
                  <c:v>10.686290737516437</c:v>
                </c:pt>
                <c:pt idx="23">
                  <c:v>14.568750857768931</c:v>
                </c:pt>
                <c:pt idx="24">
                  <c:v>8.5105995587045769</c:v>
                </c:pt>
                <c:pt idx="25">
                  <c:v>15.322395663663285</c:v>
                </c:pt>
                <c:pt idx="26">
                  <c:v>19.543046859441795</c:v>
                </c:pt>
                <c:pt idx="27">
                  <c:v>20.034999214295578</c:v>
                </c:pt>
                <c:pt idx="28">
                  <c:v>16.838467447676532</c:v>
                </c:pt>
                <c:pt idx="29">
                  <c:v>6.8120798001446268</c:v>
                </c:pt>
                <c:pt idx="30">
                  <c:v>3.1282634941930154</c:v>
                </c:pt>
                <c:pt idx="31">
                  <c:v>1.0894293886377369</c:v>
                </c:pt>
                <c:pt idx="32">
                  <c:v>5.6510991356443458</c:v>
                </c:pt>
                <c:pt idx="33">
                  <c:v>10.16822263603313</c:v>
                </c:pt>
                <c:pt idx="34">
                  <c:v>13.485317486208659</c:v>
                </c:pt>
                <c:pt idx="35">
                  <c:v>13.506209992851744</c:v>
                </c:pt>
                <c:pt idx="36">
                  <c:v>5.3428656696767796</c:v>
                </c:pt>
                <c:pt idx="37">
                  <c:v>13.560268174489137</c:v>
                </c:pt>
                <c:pt idx="38">
                  <c:v>11.541163633017716</c:v>
                </c:pt>
                <c:pt idx="39">
                  <c:v>4.6128462586382764</c:v>
                </c:pt>
                <c:pt idx="40">
                  <c:v>-2.0465898694489</c:v>
                </c:pt>
                <c:pt idx="41">
                  <c:v>-5.4053308695651312</c:v>
                </c:pt>
                <c:pt idx="42">
                  <c:v>-3.9560821870079437</c:v>
                </c:pt>
                <c:pt idx="43">
                  <c:v>-5.0603114372590774</c:v>
                </c:pt>
                <c:pt idx="44">
                  <c:v>20.931443996820047</c:v>
                </c:pt>
                <c:pt idx="45">
                  <c:v>9.8778577507150835</c:v>
                </c:pt>
                <c:pt idx="46">
                  <c:v>7.1690151440922323</c:v>
                </c:pt>
                <c:pt idx="47">
                  <c:v>12.323957957107973</c:v>
                </c:pt>
                <c:pt idx="48">
                  <c:v>14.006290815202718</c:v>
                </c:pt>
                <c:pt idx="49">
                  <c:v>23.214181912067897</c:v>
                </c:pt>
                <c:pt idx="50">
                  <c:v>24.754284465920744</c:v>
                </c:pt>
                <c:pt idx="51">
                  <c:v>15.045889108742031</c:v>
                </c:pt>
                <c:pt idx="52">
                  <c:v>7.2114253344766936</c:v>
                </c:pt>
                <c:pt idx="53">
                  <c:v>-1.3309429383185498</c:v>
                </c:pt>
                <c:pt idx="54">
                  <c:v>-1.9018066298881622</c:v>
                </c:pt>
                <c:pt idx="55">
                  <c:v>-1.6624214661172692</c:v>
                </c:pt>
                <c:pt idx="56">
                  <c:v>3.5099447393806145</c:v>
                </c:pt>
                <c:pt idx="57">
                  <c:v>5.2454307736200221</c:v>
                </c:pt>
                <c:pt idx="58">
                  <c:v>1.8927386855634907</c:v>
                </c:pt>
                <c:pt idx="59">
                  <c:v>-4.3548960204081766</c:v>
                </c:pt>
                <c:pt idx="60">
                  <c:v>-2.0338925303892257</c:v>
                </c:pt>
                <c:pt idx="61">
                  <c:v>5.040368724582053</c:v>
                </c:pt>
                <c:pt idx="62">
                  <c:v>4.36997877175558</c:v>
                </c:pt>
                <c:pt idx="63">
                  <c:v>3.4794971836316329</c:v>
                </c:pt>
                <c:pt idx="64">
                  <c:v>10.699115260456757</c:v>
                </c:pt>
                <c:pt idx="65">
                  <c:v>9.2763603068584271</c:v>
                </c:pt>
                <c:pt idx="66">
                  <c:v>4.1508052727900893</c:v>
                </c:pt>
                <c:pt idx="67">
                  <c:v>4.3926581624966063</c:v>
                </c:pt>
                <c:pt idx="68">
                  <c:v>-2.2137221317481339</c:v>
                </c:pt>
                <c:pt idx="69">
                  <c:v>5.3452091816353322</c:v>
                </c:pt>
                <c:pt idx="70">
                  <c:v>10.457944005688958</c:v>
                </c:pt>
                <c:pt idx="71">
                  <c:v>16.717639164812876</c:v>
                </c:pt>
                <c:pt idx="72">
                  <c:v>19.4783713545723</c:v>
                </c:pt>
                <c:pt idx="73">
                  <c:v>14.637882313853027</c:v>
                </c:pt>
                <c:pt idx="74">
                  <c:v>9.4939370391231463</c:v>
                </c:pt>
                <c:pt idx="75">
                  <c:v>6.8124490109903943</c:v>
                </c:pt>
                <c:pt idx="76">
                  <c:v>7.1884760146414735</c:v>
                </c:pt>
                <c:pt idx="77">
                  <c:v>5.8267924694088853</c:v>
                </c:pt>
                <c:pt idx="78">
                  <c:v>6.69711340301484</c:v>
                </c:pt>
                <c:pt idx="79">
                  <c:v>2.7919339197261803</c:v>
                </c:pt>
                <c:pt idx="80">
                  <c:v>4.4690352227246564E-2</c:v>
                </c:pt>
                <c:pt idx="81">
                  <c:v>5.8743615783663534</c:v>
                </c:pt>
                <c:pt idx="82">
                  <c:v>2.4279325201000717</c:v>
                </c:pt>
                <c:pt idx="83">
                  <c:v>-0.16144169957030652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Annualised'!$I$3:$I$86</c:f>
              <c:numCache>
                <c:formatCode>0.00</c:formatCode>
                <c:ptCount val="84"/>
                <c:pt idx="0">
                  <c:v>15.081532086742655</c:v>
                </c:pt>
                <c:pt idx="1">
                  <c:v>14.253329649956187</c:v>
                </c:pt>
                <c:pt idx="2">
                  <c:v>13.26730925519654</c:v>
                </c:pt>
                <c:pt idx="3">
                  <c:v>13.167096236147252</c:v>
                </c:pt>
                <c:pt idx="4">
                  <c:v>9.9538848569978189</c:v>
                </c:pt>
                <c:pt idx="5">
                  <c:v>13.707407386960234</c:v>
                </c:pt>
                <c:pt idx="6">
                  <c:v>13.234618195926867</c:v>
                </c:pt>
                <c:pt idx="7">
                  <c:v>9.7638402593297293</c:v>
                </c:pt>
                <c:pt idx="8">
                  <c:v>9.2292592471886703</c:v>
                </c:pt>
                <c:pt idx="9">
                  <c:v>11.08699848506479</c:v>
                </c:pt>
                <c:pt idx="10">
                  <c:v>6.7163723482800153</c:v>
                </c:pt>
                <c:pt idx="11">
                  <c:v>7.4338019310161441</c:v>
                </c:pt>
                <c:pt idx="12">
                  <c:v>11.481526797976628</c:v>
                </c:pt>
                <c:pt idx="13">
                  <c:v>8.2517192628760991</c:v>
                </c:pt>
                <c:pt idx="14">
                  <c:v>14.848676897369698</c:v>
                </c:pt>
                <c:pt idx="15">
                  <c:v>19.184367965728399</c:v>
                </c:pt>
                <c:pt idx="16">
                  <c:v>14.346491410413947</c:v>
                </c:pt>
                <c:pt idx="17">
                  <c:v>16.399762053634468</c:v>
                </c:pt>
                <c:pt idx="18">
                  <c:v>17.404686488329329</c:v>
                </c:pt>
                <c:pt idx="19">
                  <c:v>16.212683581790703</c:v>
                </c:pt>
                <c:pt idx="20">
                  <c:v>16.992579209983916</c:v>
                </c:pt>
                <c:pt idx="21">
                  <c:v>14.077838283764962</c:v>
                </c:pt>
                <c:pt idx="22">
                  <c:v>8.0878022847028834</c:v>
                </c:pt>
                <c:pt idx="23">
                  <c:v>10.60494190869179</c:v>
                </c:pt>
                <c:pt idx="24">
                  <c:v>18.947230580699376</c:v>
                </c:pt>
                <c:pt idx="25">
                  <c:v>19.071254553054594</c:v>
                </c:pt>
                <c:pt idx="26">
                  <c:v>21.135151760463589</c:v>
                </c:pt>
                <c:pt idx="27">
                  <c:v>23.573948051232833</c:v>
                </c:pt>
                <c:pt idx="28">
                  <c:v>18.785565706709818</c:v>
                </c:pt>
                <c:pt idx="29">
                  <c:v>16.670670372427317</c:v>
                </c:pt>
                <c:pt idx="30">
                  <c:v>13.553543507428447</c:v>
                </c:pt>
                <c:pt idx="31">
                  <c:v>9.5190153962711666</c:v>
                </c:pt>
                <c:pt idx="32">
                  <c:v>10.993701733262148</c:v>
                </c:pt>
                <c:pt idx="33">
                  <c:v>10.070149804358113</c:v>
                </c:pt>
                <c:pt idx="34">
                  <c:v>13.326211401877149</c:v>
                </c:pt>
                <c:pt idx="35">
                  <c:v>11.407153052427095</c:v>
                </c:pt>
                <c:pt idx="36">
                  <c:v>11.651527506829549</c:v>
                </c:pt>
                <c:pt idx="37">
                  <c:v>12.862606932124143</c:v>
                </c:pt>
                <c:pt idx="38">
                  <c:v>11.48456994303951</c:v>
                </c:pt>
                <c:pt idx="39">
                  <c:v>13.82458213404739</c:v>
                </c:pt>
                <c:pt idx="40">
                  <c:v>13.234353233014845</c:v>
                </c:pt>
                <c:pt idx="41">
                  <c:v>16.388307594729177</c:v>
                </c:pt>
                <c:pt idx="42">
                  <c:v>19.152538367359462</c:v>
                </c:pt>
                <c:pt idx="43">
                  <c:v>17.317607677072608</c:v>
                </c:pt>
                <c:pt idx="44">
                  <c:v>15.086066956417618</c:v>
                </c:pt>
                <c:pt idx="45">
                  <c:v>14.328606074283892</c:v>
                </c:pt>
                <c:pt idx="46">
                  <c:v>13.815125289275048</c:v>
                </c:pt>
                <c:pt idx="47">
                  <c:v>13.797370930292944</c:v>
                </c:pt>
                <c:pt idx="48">
                  <c:v>8.435601980809821</c:v>
                </c:pt>
                <c:pt idx="49">
                  <c:v>9.3718484345703015</c:v>
                </c:pt>
                <c:pt idx="50">
                  <c:v>7.0513469271380487</c:v>
                </c:pt>
                <c:pt idx="51">
                  <c:v>7.0504921374946514</c:v>
                </c:pt>
                <c:pt idx="52">
                  <c:v>9.5176645827438051</c:v>
                </c:pt>
                <c:pt idx="53">
                  <c:v>9.0781242319314099</c:v>
                </c:pt>
                <c:pt idx="54">
                  <c:v>5.3491516322939301</c:v>
                </c:pt>
                <c:pt idx="55">
                  <c:v>7.3521731232748673</c:v>
                </c:pt>
                <c:pt idx="56">
                  <c:v>6.1146945418672622</c:v>
                </c:pt>
                <c:pt idx="57">
                  <c:v>9.4843035678125815</c:v>
                </c:pt>
                <c:pt idx="58">
                  <c:v>8.9720775116579201</c:v>
                </c:pt>
                <c:pt idx="59">
                  <c:v>11.079669430747256</c:v>
                </c:pt>
                <c:pt idx="60">
                  <c:v>8.447080497875902</c:v>
                </c:pt>
                <c:pt idx="61">
                  <c:v>8.6793234820629177</c:v>
                </c:pt>
                <c:pt idx="62">
                  <c:v>10.372381493700237</c:v>
                </c:pt>
                <c:pt idx="63">
                  <c:v>9.4739758946190094</c:v>
                </c:pt>
                <c:pt idx="64">
                  <c:v>8.5523494193725806</c:v>
                </c:pt>
                <c:pt idx="65">
                  <c:v>7.8438747263204194</c:v>
                </c:pt>
                <c:pt idx="66">
                  <c:v>8.0288983135745529</c:v>
                </c:pt>
                <c:pt idx="67">
                  <c:v>7.3088756374839052</c:v>
                </c:pt>
                <c:pt idx="68">
                  <c:v>9.32450321372521</c:v>
                </c:pt>
                <c:pt idx="69">
                  <c:v>7.8272590911602071</c:v>
                </c:pt>
                <c:pt idx="70">
                  <c:v>8.0110221036597853</c:v>
                </c:pt>
                <c:pt idx="71">
                  <c:v>5.6945184773609396</c:v>
                </c:pt>
                <c:pt idx="72">
                  <c:v>7.2854813892838193</c:v>
                </c:pt>
                <c:pt idx="73">
                  <c:v>4.1951728091676701</c:v>
                </c:pt>
                <c:pt idx="74">
                  <c:v>5.0104337883620174</c:v>
                </c:pt>
                <c:pt idx="75">
                  <c:v>4.8775831288546767</c:v>
                </c:pt>
                <c:pt idx="76">
                  <c:v>6.0779520627173902</c:v>
                </c:pt>
                <c:pt idx="77">
                  <c:v>6.9482317477532707</c:v>
                </c:pt>
                <c:pt idx="78">
                  <c:v>6.2187575144874314</c:v>
                </c:pt>
                <c:pt idx="79">
                  <c:v>6.0819159320618912</c:v>
                </c:pt>
                <c:pt idx="80">
                  <c:v>5.3721134618654336</c:v>
                </c:pt>
                <c:pt idx="81">
                  <c:v>6.18476660723144</c:v>
                </c:pt>
                <c:pt idx="82">
                  <c:v>5.7541128823753862</c:v>
                </c:pt>
                <c:pt idx="83">
                  <c:v>6.1696617385465213</c:v>
                </c:pt>
              </c:numCache>
            </c:numRef>
          </c:val>
        </c:ser>
        <c:dLbls/>
        <c:marker val="1"/>
        <c:axId val="92846720"/>
        <c:axId val="92856704"/>
      </c:lineChart>
      <c:catAx>
        <c:axId val="928467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856704"/>
        <c:crosses val="autoZero"/>
        <c:auto val="1"/>
        <c:lblAlgn val="ctr"/>
        <c:lblOffset val="100"/>
        <c:tickLblSkip val="4"/>
        <c:tickMarkSkip val="1"/>
      </c:catAx>
      <c:valAx>
        <c:axId val="928567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8467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7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718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Annualised'!$B$87</c:f>
              <c:numCache>
                <c:formatCode>0.00</c:formatCode>
                <c:ptCount val="1"/>
                <c:pt idx="0">
                  <c:v>9.4769389201878447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Annualised'!$E$87</c:f>
              <c:numCache>
                <c:formatCode>0.00</c:formatCode>
                <c:ptCount val="1"/>
                <c:pt idx="0">
                  <c:v>8.0743235827914059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Annualised'!$I$87</c:f>
              <c:numCache>
                <c:formatCode>0.00</c:formatCode>
                <c:ptCount val="1"/>
                <c:pt idx="0">
                  <c:v>11.111699739984905</c:v>
                </c:pt>
              </c:numCache>
            </c:numRef>
          </c:val>
          <c:shape val="cylinder"/>
        </c:ser>
        <c:dLbls/>
        <c:shape val="box"/>
        <c:axId val="92916352"/>
        <c:axId val="92938624"/>
        <c:axId val="0"/>
      </c:bar3DChart>
      <c:catAx>
        <c:axId val="929163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938624"/>
        <c:crosses val="autoZero"/>
        <c:auto val="1"/>
        <c:lblAlgn val="ctr"/>
        <c:lblOffset val="100"/>
        <c:tickLblSkip val="1"/>
        <c:tickMarkSkip val="1"/>
      </c:catAx>
      <c:valAx>
        <c:axId val="929386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916352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516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7408519811312512E-2"/>
          <c:y val="2.935167040771534E-2"/>
          <c:w val="0.92259148018868775"/>
          <c:h val="0.93573425493759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Annualised'!$C$3:$C$86</c:f>
              <c:numCache>
                <c:formatCode>0.00</c:formatCode>
                <c:ptCount val="84"/>
                <c:pt idx="0">
                  <c:v>-2.4964776516747076</c:v>
                </c:pt>
                <c:pt idx="1">
                  <c:v>65.789020874337467</c:v>
                </c:pt>
                <c:pt idx="2">
                  <c:v>6.3384966710599508</c:v>
                </c:pt>
                <c:pt idx="3">
                  <c:v>-0.56296194768074603</c:v>
                </c:pt>
                <c:pt idx="4">
                  <c:v>27.593799580789742</c:v>
                </c:pt>
                <c:pt idx="5">
                  <c:v>5.7116830353665371</c:v>
                </c:pt>
                <c:pt idx="6">
                  <c:v>-1.1847024957087453</c:v>
                </c:pt>
                <c:pt idx="7">
                  <c:v>-10.356365307853915</c:v>
                </c:pt>
                <c:pt idx="8">
                  <c:v>20.798641352512064</c:v>
                </c:pt>
                <c:pt idx="9">
                  <c:v>3.5086413653777475</c:v>
                </c:pt>
                <c:pt idx="10">
                  <c:v>8.5122195791624673</c:v>
                </c:pt>
                <c:pt idx="11">
                  <c:v>-24.384784868916832</c:v>
                </c:pt>
                <c:pt idx="12">
                  <c:v>-21.543228494591371</c:v>
                </c:pt>
                <c:pt idx="13">
                  <c:v>-0.8658228911521485</c:v>
                </c:pt>
                <c:pt idx="14">
                  <c:v>-2.3057140407604959</c:v>
                </c:pt>
                <c:pt idx="15">
                  <c:v>-17.061275998995214</c:v>
                </c:pt>
                <c:pt idx="16">
                  <c:v>-8.4513273593888076</c:v>
                </c:pt>
                <c:pt idx="17">
                  <c:v>-16.186334656893571</c:v>
                </c:pt>
                <c:pt idx="18">
                  <c:v>30.476070684522981</c:v>
                </c:pt>
                <c:pt idx="19">
                  <c:v>28.112065784241874</c:v>
                </c:pt>
                <c:pt idx="20">
                  <c:v>24.550054274691334</c:v>
                </c:pt>
                <c:pt idx="21">
                  <c:v>45.581551658633728</c:v>
                </c:pt>
                <c:pt idx="22">
                  <c:v>4.7964872516303982</c:v>
                </c:pt>
                <c:pt idx="23">
                  <c:v>57.734254373345337</c:v>
                </c:pt>
                <c:pt idx="24">
                  <c:v>16.339485056831705</c:v>
                </c:pt>
                <c:pt idx="25">
                  <c:v>28.721849146721368</c:v>
                </c:pt>
                <c:pt idx="26">
                  <c:v>25.785720822818686</c:v>
                </c:pt>
                <c:pt idx="27">
                  <c:v>4.8767339779190877</c:v>
                </c:pt>
                <c:pt idx="28">
                  <c:v>-4.7915017276435021</c:v>
                </c:pt>
                <c:pt idx="29">
                  <c:v>-0.55876440168731589</c:v>
                </c:pt>
                <c:pt idx="30">
                  <c:v>-3.3595551284137528</c:v>
                </c:pt>
                <c:pt idx="31">
                  <c:v>-13.327181282580058</c:v>
                </c:pt>
                <c:pt idx="32">
                  <c:v>-0.1176648630472816</c:v>
                </c:pt>
                <c:pt idx="33">
                  <c:v>-3.5412989029346789</c:v>
                </c:pt>
                <c:pt idx="34">
                  <c:v>10.895399771161038</c:v>
                </c:pt>
                <c:pt idx="35">
                  <c:v>5.0955867286456034</c:v>
                </c:pt>
                <c:pt idx="36">
                  <c:v>17.755173962239784</c:v>
                </c:pt>
                <c:pt idx="37">
                  <c:v>-25.560456753318146</c:v>
                </c:pt>
                <c:pt idx="38">
                  <c:v>-10.872140806308336</c:v>
                </c:pt>
                <c:pt idx="39">
                  <c:v>2.1249940068239437</c:v>
                </c:pt>
                <c:pt idx="40">
                  <c:v>10.312548084743675</c:v>
                </c:pt>
                <c:pt idx="41">
                  <c:v>4.0737038637918541</c:v>
                </c:pt>
                <c:pt idx="42">
                  <c:v>32.150152606902438</c:v>
                </c:pt>
                <c:pt idx="43">
                  <c:v>35.186793387009146</c:v>
                </c:pt>
                <c:pt idx="44">
                  <c:v>55.440269797319985</c:v>
                </c:pt>
                <c:pt idx="45">
                  <c:v>62.091743984496816</c:v>
                </c:pt>
                <c:pt idx="46">
                  <c:v>25.745223777426911</c:v>
                </c:pt>
                <c:pt idx="47">
                  <c:v>13.505810308719274</c:v>
                </c:pt>
                <c:pt idx="48">
                  <c:v>19.634659073279114</c:v>
                </c:pt>
                <c:pt idx="49">
                  <c:v>42.253170562094198</c:v>
                </c:pt>
                <c:pt idx="50">
                  <c:v>25.820807764274679</c:v>
                </c:pt>
                <c:pt idx="51">
                  <c:v>-3.3743479238080876</c:v>
                </c:pt>
                <c:pt idx="52">
                  <c:v>5.1500947149460083</c:v>
                </c:pt>
                <c:pt idx="53">
                  <c:v>5.1319391043244105</c:v>
                </c:pt>
                <c:pt idx="54">
                  <c:v>-19.393718830874391</c:v>
                </c:pt>
                <c:pt idx="55">
                  <c:v>-9.9011864722448024</c:v>
                </c:pt>
                <c:pt idx="56">
                  <c:v>-1.8989651747874328</c:v>
                </c:pt>
                <c:pt idx="57">
                  <c:v>7.512858840446035</c:v>
                </c:pt>
                <c:pt idx="58">
                  <c:v>-20.06989524391831</c:v>
                </c:pt>
                <c:pt idx="59">
                  <c:v>-39.607629017691266</c:v>
                </c:pt>
                <c:pt idx="60">
                  <c:v>-3.8488812210284515</c:v>
                </c:pt>
                <c:pt idx="61">
                  <c:v>-1.8021022541805498</c:v>
                </c:pt>
                <c:pt idx="62">
                  <c:v>45.8073146543924</c:v>
                </c:pt>
                <c:pt idx="63">
                  <c:v>93.216696863100452</c:v>
                </c:pt>
                <c:pt idx="64">
                  <c:v>-12.341098895703867</c:v>
                </c:pt>
                <c:pt idx="65">
                  <c:v>7.5787370137226233</c:v>
                </c:pt>
                <c:pt idx="66">
                  <c:v>-19.093350591194831</c:v>
                </c:pt>
                <c:pt idx="67">
                  <c:v>-20.113754740238836</c:v>
                </c:pt>
                <c:pt idx="68">
                  <c:v>11.641908097651708</c:v>
                </c:pt>
                <c:pt idx="69">
                  <c:v>11.355667329457523</c:v>
                </c:pt>
                <c:pt idx="70">
                  <c:v>-5.325187812914117</c:v>
                </c:pt>
                <c:pt idx="71">
                  <c:v>-16.664871120257462</c:v>
                </c:pt>
                <c:pt idx="72">
                  <c:v>11.165043971001804</c:v>
                </c:pt>
                <c:pt idx="73">
                  <c:v>6.302937464481932</c:v>
                </c:pt>
                <c:pt idx="74">
                  <c:v>30.790308075603889</c:v>
                </c:pt>
                <c:pt idx="75">
                  <c:v>12.149872691270351</c:v>
                </c:pt>
                <c:pt idx="76">
                  <c:v>27.034744346186528</c:v>
                </c:pt>
                <c:pt idx="77">
                  <c:v>-3.3045072107971238</c:v>
                </c:pt>
                <c:pt idx="78">
                  <c:v>-16.587392202489777</c:v>
                </c:pt>
                <c:pt idx="79">
                  <c:v>25.696092535057545</c:v>
                </c:pt>
                <c:pt idx="80">
                  <c:v>28.039119868673868</c:v>
                </c:pt>
                <c:pt idx="81">
                  <c:v>-0.32247183283332653</c:v>
                </c:pt>
                <c:pt idx="82">
                  <c:v>32.319572151974199</c:v>
                </c:pt>
                <c:pt idx="83">
                  <c:v>31.21688913302016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Annualised'!$D$3:$D$86</c:f>
              <c:numCache>
                <c:formatCode>0.00</c:formatCode>
                <c:ptCount val="84"/>
                <c:pt idx="0">
                  <c:v>14.177604478069117</c:v>
                </c:pt>
                <c:pt idx="1">
                  <c:v>21.352676467500398</c:v>
                </c:pt>
                <c:pt idx="2">
                  <c:v>18.009347981586078</c:v>
                </c:pt>
                <c:pt idx="3">
                  <c:v>20.823348691590095</c:v>
                </c:pt>
                <c:pt idx="4">
                  <c:v>3.4860567680479031</c:v>
                </c:pt>
                <c:pt idx="5">
                  <c:v>-3.9291617722481185</c:v>
                </c:pt>
                <c:pt idx="6">
                  <c:v>-3.6495422527716226</c:v>
                </c:pt>
                <c:pt idx="7">
                  <c:v>-4.3541355720241759</c:v>
                </c:pt>
                <c:pt idx="8">
                  <c:v>-3.8865426271137351</c:v>
                </c:pt>
                <c:pt idx="9">
                  <c:v>15.558801633922911</c:v>
                </c:pt>
                <c:pt idx="10">
                  <c:v>27.01387845641543</c:v>
                </c:pt>
                <c:pt idx="11">
                  <c:v>35.202766371070396</c:v>
                </c:pt>
                <c:pt idx="12">
                  <c:v>29.88910896318276</c:v>
                </c:pt>
                <c:pt idx="13">
                  <c:v>7.2627807319743862</c:v>
                </c:pt>
                <c:pt idx="14">
                  <c:v>-1.4626555187368391</c:v>
                </c:pt>
                <c:pt idx="15">
                  <c:v>14.338518776521186</c:v>
                </c:pt>
                <c:pt idx="16">
                  <c:v>36.532792475949691</c:v>
                </c:pt>
                <c:pt idx="17">
                  <c:v>43.178834260664537</c:v>
                </c:pt>
                <c:pt idx="18">
                  <c:v>28.866432384254637</c:v>
                </c:pt>
                <c:pt idx="19">
                  <c:v>31.543965181293711</c:v>
                </c:pt>
                <c:pt idx="20">
                  <c:v>39.966238573538284</c:v>
                </c:pt>
                <c:pt idx="21">
                  <c:v>32.347155808663757</c:v>
                </c:pt>
                <c:pt idx="22">
                  <c:v>35.113103595503894</c:v>
                </c:pt>
                <c:pt idx="23">
                  <c:v>21.526621520001353</c:v>
                </c:pt>
                <c:pt idx="24">
                  <c:v>19.17304199959441</c:v>
                </c:pt>
                <c:pt idx="25">
                  <c:v>24.516769865012726</c:v>
                </c:pt>
                <c:pt idx="26">
                  <c:v>36.088784459316805</c:v>
                </c:pt>
                <c:pt idx="27">
                  <c:v>23.767387078305209</c:v>
                </c:pt>
                <c:pt idx="28">
                  <c:v>-3.3550504881530157</c:v>
                </c:pt>
                <c:pt idx="29">
                  <c:v>-14.655911130641751</c:v>
                </c:pt>
                <c:pt idx="30">
                  <c:v>-10.000992219465127</c:v>
                </c:pt>
                <c:pt idx="31">
                  <c:v>-12.456967094864893</c:v>
                </c:pt>
                <c:pt idx="32">
                  <c:v>-1.2652309183191479</c:v>
                </c:pt>
                <c:pt idx="33">
                  <c:v>7.3188012419547173</c:v>
                </c:pt>
                <c:pt idx="34">
                  <c:v>5.0710852560456567</c:v>
                </c:pt>
                <c:pt idx="35">
                  <c:v>10.739911907843624</c:v>
                </c:pt>
                <c:pt idx="36">
                  <c:v>2.2162327372289083</c:v>
                </c:pt>
                <c:pt idx="37">
                  <c:v>18.006632362798626</c:v>
                </c:pt>
                <c:pt idx="38">
                  <c:v>10.642302525220085</c:v>
                </c:pt>
                <c:pt idx="39">
                  <c:v>20.114889760677713</c:v>
                </c:pt>
                <c:pt idx="40">
                  <c:v>14.277326639799501</c:v>
                </c:pt>
                <c:pt idx="41">
                  <c:v>7.8999804199113468</c:v>
                </c:pt>
                <c:pt idx="42">
                  <c:v>38.704978559645106</c:v>
                </c:pt>
                <c:pt idx="43">
                  <c:v>33.185622143870809</c:v>
                </c:pt>
                <c:pt idx="44">
                  <c:v>50.786534946672056</c:v>
                </c:pt>
                <c:pt idx="45">
                  <c:v>32.26618931678307</c:v>
                </c:pt>
                <c:pt idx="46">
                  <c:v>6.2657444654696697</c:v>
                </c:pt>
                <c:pt idx="47">
                  <c:v>15.436447790558889</c:v>
                </c:pt>
                <c:pt idx="48">
                  <c:v>14.94188415482626</c:v>
                </c:pt>
                <c:pt idx="49">
                  <c:v>31.168888382193749</c:v>
                </c:pt>
                <c:pt idx="50">
                  <c:v>36.032924004836694</c:v>
                </c:pt>
                <c:pt idx="51">
                  <c:v>23.996772259878053</c:v>
                </c:pt>
                <c:pt idx="52">
                  <c:v>4.8224105703762028</c:v>
                </c:pt>
                <c:pt idx="53">
                  <c:v>-1.5325615235023233</c:v>
                </c:pt>
                <c:pt idx="54">
                  <c:v>-2.0409032799298137</c:v>
                </c:pt>
                <c:pt idx="55">
                  <c:v>1.4817439096515719</c:v>
                </c:pt>
                <c:pt idx="56">
                  <c:v>-2.5195126666510529E-2</c:v>
                </c:pt>
                <c:pt idx="57">
                  <c:v>15.907697324977216</c:v>
                </c:pt>
                <c:pt idx="58">
                  <c:v>20.223229562453632</c:v>
                </c:pt>
                <c:pt idx="59">
                  <c:v>29.521718770561041</c:v>
                </c:pt>
                <c:pt idx="60">
                  <c:v>32.032357484293748</c:v>
                </c:pt>
                <c:pt idx="61">
                  <c:v>5.3784334959697357</c:v>
                </c:pt>
                <c:pt idx="62">
                  <c:v>9.2682707255787395</c:v>
                </c:pt>
                <c:pt idx="63">
                  <c:v>9.7630443764123154</c:v>
                </c:pt>
                <c:pt idx="64">
                  <c:v>0.69307330154129654</c:v>
                </c:pt>
                <c:pt idx="65">
                  <c:v>-0.19666981166381309</c:v>
                </c:pt>
                <c:pt idx="66">
                  <c:v>-4.4418261321026975</c:v>
                </c:pt>
                <c:pt idx="67">
                  <c:v>-15.26595703423799</c:v>
                </c:pt>
                <c:pt idx="68">
                  <c:v>9.973694260380384</c:v>
                </c:pt>
                <c:pt idx="69">
                  <c:v>-1.5267861753739473</c:v>
                </c:pt>
                <c:pt idx="70">
                  <c:v>8.6814575954191042</c:v>
                </c:pt>
                <c:pt idx="71">
                  <c:v>14.916307009741105</c:v>
                </c:pt>
                <c:pt idx="72">
                  <c:v>5.2870459073011338</c:v>
                </c:pt>
                <c:pt idx="73">
                  <c:v>-1.5020562221250864</c:v>
                </c:pt>
                <c:pt idx="74">
                  <c:v>-7.3921959882726078</c:v>
                </c:pt>
                <c:pt idx="75">
                  <c:v>-5.7752607075934632</c:v>
                </c:pt>
                <c:pt idx="76">
                  <c:v>-9.3050183538222839</c:v>
                </c:pt>
                <c:pt idx="77">
                  <c:v>-2.3916153777930447</c:v>
                </c:pt>
                <c:pt idx="78">
                  <c:v>-10.942321042611184</c:v>
                </c:pt>
                <c:pt idx="79">
                  <c:v>-5.5803959772847014</c:v>
                </c:pt>
                <c:pt idx="80">
                  <c:v>-5.3718259231042458</c:v>
                </c:pt>
                <c:pt idx="81">
                  <c:v>12.965019859975879</c:v>
                </c:pt>
                <c:pt idx="82">
                  <c:v>7.9567426862830635</c:v>
                </c:pt>
                <c:pt idx="83">
                  <c:v>18.067716698610056</c:v>
                </c:pt>
              </c:numCache>
            </c:numRef>
          </c:val>
        </c:ser>
        <c:dLbls/>
        <c:marker val="1"/>
        <c:axId val="92969600"/>
        <c:axId val="92971392"/>
      </c:lineChart>
      <c:catAx>
        <c:axId val="929696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971392"/>
        <c:crosses val="autoZero"/>
        <c:auto val="1"/>
        <c:lblAlgn val="ctr"/>
        <c:lblOffset val="100"/>
        <c:tickLblSkip val="4"/>
        <c:tickMarkSkip val="4"/>
      </c:catAx>
      <c:valAx>
        <c:axId val="929713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9696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74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Annualised'!$F$3:$F$86</c:f>
              <c:numCache>
                <c:formatCode>0.00</c:formatCode>
                <c:ptCount val="84"/>
                <c:pt idx="0">
                  <c:v>12.615596326397702</c:v>
                </c:pt>
                <c:pt idx="1">
                  <c:v>9.5849320329543026</c:v>
                </c:pt>
                <c:pt idx="2">
                  <c:v>5.1666667012495209</c:v>
                </c:pt>
                <c:pt idx="3">
                  <c:v>11.001482699819395</c:v>
                </c:pt>
                <c:pt idx="4">
                  <c:v>13.569712682576194</c:v>
                </c:pt>
                <c:pt idx="5">
                  <c:v>14.850539902335536</c:v>
                </c:pt>
                <c:pt idx="6">
                  <c:v>12.573488392154161</c:v>
                </c:pt>
                <c:pt idx="7">
                  <c:v>9.1803313577253363</c:v>
                </c:pt>
                <c:pt idx="8">
                  <c:v>2.7857306366464694</c:v>
                </c:pt>
                <c:pt idx="9">
                  <c:v>-4.0338531990830129</c:v>
                </c:pt>
                <c:pt idx="10">
                  <c:v>-3.3034576549154289</c:v>
                </c:pt>
                <c:pt idx="11">
                  <c:v>-8.6341418046976468</c:v>
                </c:pt>
                <c:pt idx="12">
                  <c:v>-2.792713817119501</c:v>
                </c:pt>
                <c:pt idx="13">
                  <c:v>-0.86343968446541985</c:v>
                </c:pt>
                <c:pt idx="14">
                  <c:v>8.217137005343762</c:v>
                </c:pt>
                <c:pt idx="15">
                  <c:v>17.985510085461481</c:v>
                </c:pt>
                <c:pt idx="16">
                  <c:v>21.438682115539205</c:v>
                </c:pt>
                <c:pt idx="17">
                  <c:v>23.697049511511352</c:v>
                </c:pt>
                <c:pt idx="18">
                  <c:v>25.573823868582725</c:v>
                </c:pt>
                <c:pt idx="19">
                  <c:v>25.793642439717324</c:v>
                </c:pt>
                <c:pt idx="20">
                  <c:v>22.703274190214209</c:v>
                </c:pt>
                <c:pt idx="21">
                  <c:v>18.1393879069905</c:v>
                </c:pt>
                <c:pt idx="22">
                  <c:v>9.1609817621983058</c:v>
                </c:pt>
                <c:pt idx="23">
                  <c:v>13.254360067051415</c:v>
                </c:pt>
                <c:pt idx="24">
                  <c:v>13.391253399621709</c:v>
                </c:pt>
                <c:pt idx="25">
                  <c:v>21.95624453945933</c:v>
                </c:pt>
                <c:pt idx="26">
                  <c:v>25.736076006951901</c:v>
                </c:pt>
                <c:pt idx="27">
                  <c:v>24.305735407384507</c:v>
                </c:pt>
                <c:pt idx="28">
                  <c:v>20.556711045917911</c:v>
                </c:pt>
                <c:pt idx="29">
                  <c:v>8.5390091886244424</c:v>
                </c:pt>
                <c:pt idx="30">
                  <c:v>4.4508560205277972</c:v>
                </c:pt>
                <c:pt idx="31">
                  <c:v>2.918858178328628</c:v>
                </c:pt>
                <c:pt idx="32">
                  <c:v>4.1054239393024758</c:v>
                </c:pt>
                <c:pt idx="33">
                  <c:v>7.7605230000992069</c:v>
                </c:pt>
                <c:pt idx="34">
                  <c:v>11.579647938372894</c:v>
                </c:pt>
                <c:pt idx="35">
                  <c:v>11.103934674382399</c:v>
                </c:pt>
                <c:pt idx="36">
                  <c:v>2.7139490189291675</c:v>
                </c:pt>
                <c:pt idx="37">
                  <c:v>13.190410685595102</c:v>
                </c:pt>
                <c:pt idx="38">
                  <c:v>10.60730822772169</c:v>
                </c:pt>
                <c:pt idx="39">
                  <c:v>2.8991175771737723</c:v>
                </c:pt>
                <c:pt idx="40">
                  <c:v>-4.1388707898281822</c:v>
                </c:pt>
                <c:pt idx="41">
                  <c:v>-9.2036120552732505</c:v>
                </c:pt>
                <c:pt idx="42">
                  <c:v>-7.4254207105634764</c:v>
                </c:pt>
                <c:pt idx="43">
                  <c:v>-7.7662543566715048</c:v>
                </c:pt>
                <c:pt idx="44">
                  <c:v>18.579955415869541</c:v>
                </c:pt>
                <c:pt idx="45">
                  <c:v>6.7616704688331666</c:v>
                </c:pt>
                <c:pt idx="46">
                  <c:v>4.1156738315341324</c:v>
                </c:pt>
                <c:pt idx="47">
                  <c:v>11.523805774184897</c:v>
                </c:pt>
                <c:pt idx="48">
                  <c:v>7.3611086243389661</c:v>
                </c:pt>
                <c:pt idx="49">
                  <c:v>15.584219823519737</c:v>
                </c:pt>
                <c:pt idx="50">
                  <c:v>15.808975513765816</c:v>
                </c:pt>
                <c:pt idx="51">
                  <c:v>3.4107795727726362</c:v>
                </c:pt>
                <c:pt idx="52">
                  <c:v>2.1858955136992093</c:v>
                </c:pt>
                <c:pt idx="53">
                  <c:v>-9.1670016591306247</c:v>
                </c:pt>
                <c:pt idx="54">
                  <c:v>-7.9314841369253655</c:v>
                </c:pt>
                <c:pt idx="55">
                  <c:v>-2.8854612112470228</c:v>
                </c:pt>
                <c:pt idx="56">
                  <c:v>-1.9568038925114157</c:v>
                </c:pt>
                <c:pt idx="57">
                  <c:v>0.94420335126052457</c:v>
                </c:pt>
                <c:pt idx="58">
                  <c:v>0.54114481928307978</c:v>
                </c:pt>
                <c:pt idx="59">
                  <c:v>-7.4121214783114313</c:v>
                </c:pt>
                <c:pt idx="60">
                  <c:v>-6.1697986009788011</c:v>
                </c:pt>
                <c:pt idx="61">
                  <c:v>-6.703575082275405</c:v>
                </c:pt>
                <c:pt idx="62">
                  <c:v>-3.7533797929620056</c:v>
                </c:pt>
                <c:pt idx="63">
                  <c:v>-6.4267993999201982</c:v>
                </c:pt>
                <c:pt idx="64">
                  <c:v>3.9601071940722377</c:v>
                </c:pt>
                <c:pt idx="65">
                  <c:v>1.1373026284090988</c:v>
                </c:pt>
                <c:pt idx="66">
                  <c:v>-3.0305833209697104</c:v>
                </c:pt>
                <c:pt idx="67">
                  <c:v>-2.9880313823674713</c:v>
                </c:pt>
                <c:pt idx="68">
                  <c:v>-9.0977321036528593</c:v>
                </c:pt>
                <c:pt idx="69">
                  <c:v>0.10381299466386856</c:v>
                </c:pt>
                <c:pt idx="70">
                  <c:v>7.3757627757914657</c:v>
                </c:pt>
                <c:pt idx="71">
                  <c:v>18.057333405608503</c:v>
                </c:pt>
                <c:pt idx="72">
                  <c:v>21.503085782396525</c:v>
                </c:pt>
                <c:pt idx="73">
                  <c:v>19.299136123420464</c:v>
                </c:pt>
                <c:pt idx="74">
                  <c:v>14.869002400649242</c:v>
                </c:pt>
                <c:pt idx="75">
                  <c:v>10.887128324216009</c:v>
                </c:pt>
                <c:pt idx="76">
                  <c:v>6.5902115974802111</c:v>
                </c:pt>
                <c:pt idx="77">
                  <c:v>3.8310398805046857</c:v>
                </c:pt>
                <c:pt idx="78">
                  <c:v>5.9046632865845075</c:v>
                </c:pt>
                <c:pt idx="79">
                  <c:v>-1.6974512647685938</c:v>
                </c:pt>
                <c:pt idx="80">
                  <c:v>-0.61536731799080446</c:v>
                </c:pt>
                <c:pt idx="81">
                  <c:v>9.28459809365431</c:v>
                </c:pt>
                <c:pt idx="82">
                  <c:v>3.3000760769456896</c:v>
                </c:pt>
                <c:pt idx="83">
                  <c:v>0.23539224884106213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Annualised'!$G$3:$G$86</c:f>
              <c:numCache>
                <c:formatCode>0.00</c:formatCode>
                <c:ptCount val="84"/>
                <c:pt idx="0">
                  <c:v>-1.447695625200859</c:v>
                </c:pt>
                <c:pt idx="1">
                  <c:v>-0.39237281935257107</c:v>
                </c:pt>
                <c:pt idx="2">
                  <c:v>0.68824901730109656</c:v>
                </c:pt>
                <c:pt idx="3">
                  <c:v>-2.6565151045414126</c:v>
                </c:pt>
                <c:pt idx="4">
                  <c:v>0.84505486993911239</c:v>
                </c:pt>
                <c:pt idx="5">
                  <c:v>8.7747900171708277</c:v>
                </c:pt>
                <c:pt idx="6">
                  <c:v>3.8972340074716763</c:v>
                </c:pt>
                <c:pt idx="7">
                  <c:v>8.2263808222026231</c:v>
                </c:pt>
                <c:pt idx="8">
                  <c:v>5.2510002449073134</c:v>
                </c:pt>
                <c:pt idx="9">
                  <c:v>5.4520566369607169</c:v>
                </c:pt>
                <c:pt idx="10">
                  <c:v>1.7849309991803834</c:v>
                </c:pt>
                <c:pt idx="11">
                  <c:v>3.2754629910542876</c:v>
                </c:pt>
                <c:pt idx="12">
                  <c:v>-10.168419912930499</c:v>
                </c:pt>
                <c:pt idx="13">
                  <c:v>-4.0466302897562114</c:v>
                </c:pt>
                <c:pt idx="14">
                  <c:v>12.176479147921828</c:v>
                </c:pt>
                <c:pt idx="15">
                  <c:v>-7.55728073524691</c:v>
                </c:pt>
                <c:pt idx="16">
                  <c:v>15.567328354105761</c:v>
                </c:pt>
                <c:pt idx="17">
                  <c:v>12.342970062987323</c:v>
                </c:pt>
                <c:pt idx="18">
                  <c:v>4.1681345255330484</c:v>
                </c:pt>
                <c:pt idx="19">
                  <c:v>11.814420561833032</c:v>
                </c:pt>
                <c:pt idx="20">
                  <c:v>4.4293887282966651</c:v>
                </c:pt>
                <c:pt idx="21">
                  <c:v>1.9702598277197749</c:v>
                </c:pt>
                <c:pt idx="22">
                  <c:v>2.4106204284124204</c:v>
                </c:pt>
                <c:pt idx="23">
                  <c:v>7.3751125398491073</c:v>
                </c:pt>
                <c:pt idx="24">
                  <c:v>7.7446496630049895</c:v>
                </c:pt>
                <c:pt idx="25">
                  <c:v>11.408777486058286</c:v>
                </c:pt>
                <c:pt idx="26">
                  <c:v>16.758852755375116</c:v>
                </c:pt>
                <c:pt idx="27">
                  <c:v>21.219447352050505</c:v>
                </c:pt>
                <c:pt idx="28">
                  <c:v>-11.625601495113351</c:v>
                </c:pt>
                <c:pt idx="29">
                  <c:v>-10.843757174728841</c:v>
                </c:pt>
                <c:pt idx="30">
                  <c:v>-11.08055882531418</c:v>
                </c:pt>
                <c:pt idx="31">
                  <c:v>-19.701253295278011</c:v>
                </c:pt>
                <c:pt idx="32">
                  <c:v>18.295436349016494</c:v>
                </c:pt>
                <c:pt idx="33">
                  <c:v>9.7714905871725328</c:v>
                </c:pt>
                <c:pt idx="34">
                  <c:v>12.093234178246011</c:v>
                </c:pt>
                <c:pt idx="35">
                  <c:v>11.886621542374298</c:v>
                </c:pt>
                <c:pt idx="36">
                  <c:v>0.45576688756629646</c:v>
                </c:pt>
                <c:pt idx="37">
                  <c:v>4.5934166811937942</c:v>
                </c:pt>
                <c:pt idx="38">
                  <c:v>-0.43494206921545242</c:v>
                </c:pt>
                <c:pt idx="39">
                  <c:v>-1.357387256160236</c:v>
                </c:pt>
                <c:pt idx="40">
                  <c:v>1.3192714816387607</c:v>
                </c:pt>
                <c:pt idx="41">
                  <c:v>8.6535355690773343</c:v>
                </c:pt>
                <c:pt idx="42">
                  <c:v>10.707059654014026</c:v>
                </c:pt>
                <c:pt idx="43">
                  <c:v>5.2155928501732882</c:v>
                </c:pt>
                <c:pt idx="44">
                  <c:v>11.45432409956369</c:v>
                </c:pt>
                <c:pt idx="45">
                  <c:v>7.40156496252352</c:v>
                </c:pt>
                <c:pt idx="46">
                  <c:v>5.7621899832103987</c:v>
                </c:pt>
                <c:pt idx="47">
                  <c:v>-6.90633924070434</c:v>
                </c:pt>
                <c:pt idx="48">
                  <c:v>11.935168259614738</c:v>
                </c:pt>
                <c:pt idx="49">
                  <c:v>13.034688336921501</c:v>
                </c:pt>
                <c:pt idx="50">
                  <c:v>15.967686937974825</c:v>
                </c:pt>
                <c:pt idx="51">
                  <c:v>4.5172863577051103</c:v>
                </c:pt>
                <c:pt idx="52">
                  <c:v>52.349397171526071</c:v>
                </c:pt>
                <c:pt idx="53">
                  <c:v>55.398468889570175</c:v>
                </c:pt>
                <c:pt idx="54">
                  <c:v>66.288362730622026</c:v>
                </c:pt>
                <c:pt idx="55">
                  <c:v>75.942801708130119</c:v>
                </c:pt>
                <c:pt idx="56">
                  <c:v>60.134322729383229</c:v>
                </c:pt>
                <c:pt idx="57">
                  <c:v>50.484152379687629</c:v>
                </c:pt>
                <c:pt idx="58">
                  <c:v>15.466201831712725</c:v>
                </c:pt>
                <c:pt idx="59">
                  <c:v>19.659574212178121</c:v>
                </c:pt>
                <c:pt idx="60">
                  <c:v>12.436113550322043</c:v>
                </c:pt>
                <c:pt idx="61">
                  <c:v>43.673086654422448</c:v>
                </c:pt>
                <c:pt idx="62">
                  <c:v>35.651823011045472</c:v>
                </c:pt>
                <c:pt idx="63">
                  <c:v>32.740105200313465</c:v>
                </c:pt>
                <c:pt idx="64">
                  <c:v>32.993052683909561</c:v>
                </c:pt>
                <c:pt idx="65">
                  <c:v>29.014255589343623</c:v>
                </c:pt>
                <c:pt idx="66">
                  <c:v>25.964547565008527</c:v>
                </c:pt>
                <c:pt idx="67">
                  <c:v>32.212972112126074</c:v>
                </c:pt>
                <c:pt idx="68">
                  <c:v>9.1852652985920908</c:v>
                </c:pt>
                <c:pt idx="69">
                  <c:v>9.7800233017701128</c:v>
                </c:pt>
                <c:pt idx="70">
                  <c:v>9.0761578018395852</c:v>
                </c:pt>
                <c:pt idx="71">
                  <c:v>8.477229650675044</c:v>
                </c:pt>
                <c:pt idx="72">
                  <c:v>8.7143581427375221</c:v>
                </c:pt>
                <c:pt idx="73">
                  <c:v>7.6130470565547546</c:v>
                </c:pt>
                <c:pt idx="74">
                  <c:v>3.5659594504542804</c:v>
                </c:pt>
                <c:pt idx="75">
                  <c:v>3.8249181291586942</c:v>
                </c:pt>
                <c:pt idx="76">
                  <c:v>12.350863796888421</c:v>
                </c:pt>
                <c:pt idx="77">
                  <c:v>8.115994933202856</c:v>
                </c:pt>
                <c:pt idx="78">
                  <c:v>9.2537451902267556</c:v>
                </c:pt>
                <c:pt idx="79">
                  <c:v>11.410116976895562</c:v>
                </c:pt>
                <c:pt idx="80">
                  <c:v>2.4057973227314426</c:v>
                </c:pt>
                <c:pt idx="81">
                  <c:v>4.2497192348313533</c:v>
                </c:pt>
                <c:pt idx="82">
                  <c:v>4.0191892290480418</c:v>
                </c:pt>
                <c:pt idx="83">
                  <c:v>1.984996019759679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Annualised'!$H$3:$H$86</c:f>
              <c:numCache>
                <c:formatCode>0.00</c:formatCode>
                <c:ptCount val="84"/>
                <c:pt idx="0">
                  <c:v>23.697394386230343</c:v>
                </c:pt>
                <c:pt idx="1">
                  <c:v>20.561684881289764</c:v>
                </c:pt>
                <c:pt idx="2">
                  <c:v>12.941814976952124</c:v>
                </c:pt>
                <c:pt idx="3">
                  <c:v>17.395677242661701</c:v>
                </c:pt>
                <c:pt idx="4">
                  <c:v>17.393394671126369</c:v>
                </c:pt>
                <c:pt idx="5">
                  <c:v>15.2307245477003</c:v>
                </c:pt>
                <c:pt idx="6">
                  <c:v>29.54176534237294</c:v>
                </c:pt>
                <c:pt idx="7">
                  <c:v>27.332676193434637</c:v>
                </c:pt>
                <c:pt idx="8">
                  <c:v>-3.1909772681591222</c:v>
                </c:pt>
                <c:pt idx="9">
                  <c:v>-4.4154662683279247</c:v>
                </c:pt>
                <c:pt idx="10">
                  <c:v>-5.3819418462235529</c:v>
                </c:pt>
                <c:pt idx="11">
                  <c:v>-9.7387707726039032</c:v>
                </c:pt>
                <c:pt idx="12">
                  <c:v>-1.2870631349082111</c:v>
                </c:pt>
                <c:pt idx="13">
                  <c:v>-2.1629853710712537</c:v>
                </c:pt>
                <c:pt idx="14">
                  <c:v>-2.8924208246078007</c:v>
                </c:pt>
                <c:pt idx="15">
                  <c:v>-3.5306084686488486</c:v>
                </c:pt>
                <c:pt idx="16">
                  <c:v>4.4829018190218921</c:v>
                </c:pt>
                <c:pt idx="17">
                  <c:v>5.4050949724888158</c:v>
                </c:pt>
                <c:pt idx="18">
                  <c:v>7.0101619997762654</c:v>
                </c:pt>
                <c:pt idx="19">
                  <c:v>9.5005236152377606</c:v>
                </c:pt>
                <c:pt idx="20">
                  <c:v>30.211892799735701</c:v>
                </c:pt>
                <c:pt idx="21">
                  <c:v>34.150534607781907</c:v>
                </c:pt>
                <c:pt idx="22">
                  <c:v>32.700678114179389</c:v>
                </c:pt>
                <c:pt idx="23">
                  <c:v>33.792723645542758</c:v>
                </c:pt>
                <c:pt idx="24">
                  <c:v>-19.379218907979581</c:v>
                </c:pt>
                <c:pt idx="25">
                  <c:v>-20.719175000842942</c:v>
                </c:pt>
                <c:pt idx="26">
                  <c:v>-20.847461367405828</c:v>
                </c:pt>
                <c:pt idx="27">
                  <c:v>-13.808062189908016</c:v>
                </c:pt>
                <c:pt idx="28">
                  <c:v>11.429331592326925</c:v>
                </c:pt>
                <c:pt idx="29">
                  <c:v>9.4045879004273534</c:v>
                </c:pt>
                <c:pt idx="30">
                  <c:v>6.6080280266365534</c:v>
                </c:pt>
                <c:pt idx="31">
                  <c:v>4.4857500088674875</c:v>
                </c:pt>
                <c:pt idx="32">
                  <c:v>10.521283980381151</c:v>
                </c:pt>
                <c:pt idx="33">
                  <c:v>32.051827941327701</c:v>
                </c:pt>
                <c:pt idx="34">
                  <c:v>35.444096783812491</c:v>
                </c:pt>
                <c:pt idx="35">
                  <c:v>41.20104321762603</c:v>
                </c:pt>
                <c:pt idx="36">
                  <c:v>30.91014155760498</c:v>
                </c:pt>
                <c:pt idx="37">
                  <c:v>22.514163714714197</c:v>
                </c:pt>
                <c:pt idx="38">
                  <c:v>30.280897756150051</c:v>
                </c:pt>
                <c:pt idx="39">
                  <c:v>23.508013522936295</c:v>
                </c:pt>
                <c:pt idx="40">
                  <c:v>9.7154936176307221</c:v>
                </c:pt>
                <c:pt idx="41">
                  <c:v>11.857983793612989</c:v>
                </c:pt>
                <c:pt idx="42">
                  <c:v>12.336146275590229</c:v>
                </c:pt>
                <c:pt idx="43">
                  <c:v>8.6421857953565429</c:v>
                </c:pt>
                <c:pt idx="44">
                  <c:v>39.383610325715644</c:v>
                </c:pt>
                <c:pt idx="45">
                  <c:v>28.379397460980162</c:v>
                </c:pt>
                <c:pt idx="46">
                  <c:v>27.01587632708754</c:v>
                </c:pt>
                <c:pt idx="47">
                  <c:v>27.524824477879989</c:v>
                </c:pt>
                <c:pt idx="48">
                  <c:v>47.198706893722175</c:v>
                </c:pt>
                <c:pt idx="49">
                  <c:v>62.895587086720973</c:v>
                </c:pt>
                <c:pt idx="50">
                  <c:v>75.008512030052074</c:v>
                </c:pt>
                <c:pt idx="51">
                  <c:v>81.114196734645361</c:v>
                </c:pt>
                <c:pt idx="52">
                  <c:v>10.527440499733936</c:v>
                </c:pt>
                <c:pt idx="53">
                  <c:v>4.9549856388336639</c:v>
                </c:pt>
                <c:pt idx="54">
                  <c:v>-6.4044938841047321</c:v>
                </c:pt>
                <c:pt idx="55">
                  <c:v>-15.506767277732584</c:v>
                </c:pt>
                <c:pt idx="56">
                  <c:v>-3.6521823406188787</c:v>
                </c:pt>
                <c:pt idx="57">
                  <c:v>-5.2062290807427249</c:v>
                </c:pt>
                <c:pt idx="58">
                  <c:v>-2.3982782082258529</c:v>
                </c:pt>
                <c:pt idx="59">
                  <c:v>-4.9903994973002428</c:v>
                </c:pt>
                <c:pt idx="60">
                  <c:v>1.111696675739835</c:v>
                </c:pt>
                <c:pt idx="61">
                  <c:v>9.5433940334802614</c:v>
                </c:pt>
                <c:pt idx="62">
                  <c:v>8.154485337872142</c:v>
                </c:pt>
                <c:pt idx="63">
                  <c:v>19.840316521932603</c:v>
                </c:pt>
                <c:pt idx="64">
                  <c:v>13.311337356390885</c:v>
                </c:pt>
                <c:pt idx="65">
                  <c:v>9.5007474989818341</c:v>
                </c:pt>
                <c:pt idx="66">
                  <c:v>5.0284770554471478</c:v>
                </c:pt>
                <c:pt idx="67">
                  <c:v>5.7247927944377244</c:v>
                </c:pt>
                <c:pt idx="68">
                  <c:v>6.3887857985897689</c:v>
                </c:pt>
                <c:pt idx="69">
                  <c:v>12.220329936631593</c:v>
                </c:pt>
                <c:pt idx="70">
                  <c:v>20.670181447074572</c:v>
                </c:pt>
                <c:pt idx="71">
                  <c:v>20.22392304681982</c:v>
                </c:pt>
                <c:pt idx="72">
                  <c:v>25.180950863426244</c:v>
                </c:pt>
                <c:pt idx="73">
                  <c:v>13.273083466380072</c:v>
                </c:pt>
                <c:pt idx="74">
                  <c:v>2.26353058892047</c:v>
                </c:pt>
                <c:pt idx="75">
                  <c:v>-0.73163779193224643</c:v>
                </c:pt>
                <c:pt idx="76">
                  <c:v>4.1757479690905432</c:v>
                </c:pt>
                <c:pt idx="77">
                  <c:v>7.6265036754750133</c:v>
                </c:pt>
                <c:pt idx="78">
                  <c:v>6.2256684440455512</c:v>
                </c:pt>
                <c:pt idx="79">
                  <c:v>8.1180699708124173</c:v>
                </c:pt>
                <c:pt idx="80">
                  <c:v>-0.54537758669263303</c:v>
                </c:pt>
                <c:pt idx="81">
                  <c:v>0.48079458805332348</c:v>
                </c:pt>
                <c:pt idx="82">
                  <c:v>-1.7248329623694874</c:v>
                </c:pt>
                <c:pt idx="83">
                  <c:v>-2.8427222432750634</c:v>
                </c:pt>
              </c:numCache>
            </c:numRef>
          </c:val>
        </c:ser>
        <c:dLbls/>
        <c:marker val="1"/>
        <c:axId val="93094656"/>
        <c:axId val="93096192"/>
      </c:lineChart>
      <c:catAx>
        <c:axId val="930946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096192"/>
        <c:crosses val="autoZero"/>
        <c:auto val="1"/>
        <c:lblAlgn val="ctr"/>
        <c:lblOffset val="100"/>
        <c:tickLblSkip val="4"/>
        <c:tickMarkSkip val="1"/>
      </c:catAx>
      <c:valAx>
        <c:axId val="930961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094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4018E-2"/>
          <c:w val="0.26997254930290188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Annualised'!$J$3:$J$86</c:f>
              <c:numCache>
                <c:formatCode>0.00</c:formatCode>
                <c:ptCount val="84"/>
                <c:pt idx="0">
                  <c:v>10.168761987078749</c:v>
                </c:pt>
                <c:pt idx="1">
                  <c:v>11.524150463548562</c:v>
                </c:pt>
                <c:pt idx="2">
                  <c:v>9.9945697212872133</c:v>
                </c:pt>
                <c:pt idx="3">
                  <c:v>12.270549091954324</c:v>
                </c:pt>
                <c:pt idx="4">
                  <c:v>7.7640342539696041</c:v>
                </c:pt>
                <c:pt idx="5">
                  <c:v>11.115939832757222</c:v>
                </c:pt>
                <c:pt idx="6">
                  <c:v>7.7803354317485471</c:v>
                </c:pt>
                <c:pt idx="7">
                  <c:v>1.2390615842521409</c:v>
                </c:pt>
                <c:pt idx="8">
                  <c:v>3.2740759572099183</c:v>
                </c:pt>
                <c:pt idx="9">
                  <c:v>8.8211167051896986</c:v>
                </c:pt>
                <c:pt idx="10">
                  <c:v>2.2708934674394055</c:v>
                </c:pt>
                <c:pt idx="11">
                  <c:v>-3.8159482053790086</c:v>
                </c:pt>
                <c:pt idx="12">
                  <c:v>3.3230382221055468</c:v>
                </c:pt>
                <c:pt idx="13">
                  <c:v>-3.4538096143409893</c:v>
                </c:pt>
                <c:pt idx="14">
                  <c:v>8.7635354418624889</c:v>
                </c:pt>
                <c:pt idx="15">
                  <c:v>24.530178197810493</c:v>
                </c:pt>
                <c:pt idx="16">
                  <c:v>26.032395644209871</c:v>
                </c:pt>
                <c:pt idx="17">
                  <c:v>27.602609994052351</c:v>
                </c:pt>
                <c:pt idx="18">
                  <c:v>28.682143936984776</c:v>
                </c:pt>
                <c:pt idx="19">
                  <c:v>21.848561499720439</c:v>
                </c:pt>
                <c:pt idx="20">
                  <c:v>23.816777856243203</c:v>
                </c:pt>
                <c:pt idx="21">
                  <c:v>20.439114311724119</c:v>
                </c:pt>
                <c:pt idx="22">
                  <c:v>13.154386312321902</c:v>
                </c:pt>
                <c:pt idx="23">
                  <c:v>15.579228133970588</c:v>
                </c:pt>
                <c:pt idx="24">
                  <c:v>15.427406288475828</c:v>
                </c:pt>
                <c:pt idx="25">
                  <c:v>18.764748934547494</c:v>
                </c:pt>
                <c:pt idx="26">
                  <c:v>20.416517387803747</c:v>
                </c:pt>
                <c:pt idx="27">
                  <c:v>22.617481495804217</c:v>
                </c:pt>
                <c:pt idx="28">
                  <c:v>15.505486547169415</c:v>
                </c:pt>
                <c:pt idx="29">
                  <c:v>11.415016274788536</c:v>
                </c:pt>
                <c:pt idx="30">
                  <c:v>12.219720531171275</c:v>
                </c:pt>
                <c:pt idx="31">
                  <c:v>9.0118144469565991</c:v>
                </c:pt>
                <c:pt idx="32">
                  <c:v>11.175989977834032</c:v>
                </c:pt>
                <c:pt idx="33">
                  <c:v>9.1417292641210146</c:v>
                </c:pt>
                <c:pt idx="34">
                  <c:v>16.377317162695576</c:v>
                </c:pt>
                <c:pt idx="35">
                  <c:v>12.189251767841375</c:v>
                </c:pt>
                <c:pt idx="36">
                  <c:v>7.0968219893641322</c:v>
                </c:pt>
                <c:pt idx="37">
                  <c:v>8.9014349952514777</c:v>
                </c:pt>
                <c:pt idx="38">
                  <c:v>4.5485972112535666</c:v>
                </c:pt>
                <c:pt idx="39">
                  <c:v>7.5757281579103912</c:v>
                </c:pt>
                <c:pt idx="40">
                  <c:v>10.306799226154908</c:v>
                </c:pt>
                <c:pt idx="41">
                  <c:v>11.170916583892655</c:v>
                </c:pt>
                <c:pt idx="42">
                  <c:v>11.396930162862049</c:v>
                </c:pt>
                <c:pt idx="43">
                  <c:v>9.8144955123070439</c:v>
                </c:pt>
                <c:pt idx="44">
                  <c:v>15.107441942055647</c:v>
                </c:pt>
                <c:pt idx="45">
                  <c:v>15.255859647960932</c:v>
                </c:pt>
                <c:pt idx="46">
                  <c:v>13.416182641573823</c:v>
                </c:pt>
                <c:pt idx="47">
                  <c:v>14.225134651072228</c:v>
                </c:pt>
                <c:pt idx="48">
                  <c:v>18.719529246329067</c:v>
                </c:pt>
                <c:pt idx="49">
                  <c:v>20.402941916182023</c:v>
                </c:pt>
                <c:pt idx="50">
                  <c:v>16.901026860002773</c:v>
                </c:pt>
                <c:pt idx="51">
                  <c:v>14.275598237038489</c:v>
                </c:pt>
                <c:pt idx="52">
                  <c:v>10.708449398213205</c:v>
                </c:pt>
                <c:pt idx="53">
                  <c:v>10.72426253406103</c:v>
                </c:pt>
                <c:pt idx="54">
                  <c:v>5.3155050638214085</c:v>
                </c:pt>
                <c:pt idx="55">
                  <c:v>8.3941099129860817</c:v>
                </c:pt>
                <c:pt idx="56">
                  <c:v>14.500008584481295</c:v>
                </c:pt>
                <c:pt idx="57">
                  <c:v>24.416012504022405</c:v>
                </c:pt>
                <c:pt idx="58">
                  <c:v>20.115262118775863</c:v>
                </c:pt>
                <c:pt idx="59">
                  <c:v>26.156654921668192</c:v>
                </c:pt>
                <c:pt idx="60">
                  <c:v>7.5146063157004246</c:v>
                </c:pt>
                <c:pt idx="61">
                  <c:v>7.4174944603915298</c:v>
                </c:pt>
                <c:pt idx="62">
                  <c:v>11.187954383573713</c:v>
                </c:pt>
                <c:pt idx="63">
                  <c:v>11.10913694179759</c:v>
                </c:pt>
                <c:pt idx="64">
                  <c:v>7.2264231487763109</c:v>
                </c:pt>
                <c:pt idx="65">
                  <c:v>6.049356933715762</c:v>
                </c:pt>
                <c:pt idx="66">
                  <c:v>5.8370624428446396</c:v>
                </c:pt>
                <c:pt idx="67">
                  <c:v>3.9612589761311261</c:v>
                </c:pt>
                <c:pt idx="68">
                  <c:v>8.8654901097065135</c:v>
                </c:pt>
                <c:pt idx="69">
                  <c:v>5.9542562187141614</c:v>
                </c:pt>
                <c:pt idx="70">
                  <c:v>8.6089798483756006</c:v>
                </c:pt>
                <c:pt idx="71">
                  <c:v>4.347023564336566</c:v>
                </c:pt>
                <c:pt idx="72">
                  <c:v>8.5740534493828058</c:v>
                </c:pt>
                <c:pt idx="73">
                  <c:v>6.1099108323167126</c:v>
                </c:pt>
                <c:pt idx="74">
                  <c:v>2.729161683561776</c:v>
                </c:pt>
                <c:pt idx="75">
                  <c:v>1.7023074502156073</c:v>
                </c:pt>
                <c:pt idx="76">
                  <c:v>5.3508898856894875</c:v>
                </c:pt>
                <c:pt idx="77">
                  <c:v>10.722269399111438</c:v>
                </c:pt>
                <c:pt idx="78">
                  <c:v>9.475251958321353</c:v>
                </c:pt>
                <c:pt idx="79">
                  <c:v>10.749394258952707</c:v>
                </c:pt>
                <c:pt idx="80">
                  <c:v>9.1950960557442354</c:v>
                </c:pt>
                <c:pt idx="81">
                  <c:v>10.233677967836877</c:v>
                </c:pt>
                <c:pt idx="82">
                  <c:v>8.6393979685850919</c:v>
                </c:pt>
                <c:pt idx="83">
                  <c:v>8.3743556979524048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Annualised'!$K$3:$K$86</c:f>
              <c:numCache>
                <c:formatCode>0.00</c:formatCode>
                <c:ptCount val="84"/>
                <c:pt idx="0">
                  <c:v>25.827629081651697</c:v>
                </c:pt>
                <c:pt idx="1">
                  <c:v>17.06582752263914</c:v>
                </c:pt>
                <c:pt idx="2">
                  <c:v>14.478564868859719</c:v>
                </c:pt>
                <c:pt idx="3">
                  <c:v>12.388267557827627</c:v>
                </c:pt>
                <c:pt idx="4">
                  <c:v>7.6520607618586212</c:v>
                </c:pt>
                <c:pt idx="5">
                  <c:v>16.088038446365413</c:v>
                </c:pt>
                <c:pt idx="6">
                  <c:v>15.23618822656683</c:v>
                </c:pt>
                <c:pt idx="7">
                  <c:v>10.245055925208476</c:v>
                </c:pt>
                <c:pt idx="8">
                  <c:v>8.9442814864991931</c:v>
                </c:pt>
                <c:pt idx="9">
                  <c:v>11.689421329944077</c:v>
                </c:pt>
                <c:pt idx="10">
                  <c:v>8.3342450528461693</c:v>
                </c:pt>
                <c:pt idx="11">
                  <c:v>13.964487219469632</c:v>
                </c:pt>
                <c:pt idx="12">
                  <c:v>12.084472463401468</c:v>
                </c:pt>
                <c:pt idx="13">
                  <c:v>11.894671824771368</c:v>
                </c:pt>
                <c:pt idx="14">
                  <c:v>13.080253043758278</c:v>
                </c:pt>
                <c:pt idx="15">
                  <c:v>14.493201070731626</c:v>
                </c:pt>
                <c:pt idx="16">
                  <c:v>16.202591120251071</c:v>
                </c:pt>
                <c:pt idx="17">
                  <c:v>18.019239180069292</c:v>
                </c:pt>
                <c:pt idx="18">
                  <c:v>19.118155064616843</c:v>
                </c:pt>
                <c:pt idx="19">
                  <c:v>19.878551230173585</c:v>
                </c:pt>
                <c:pt idx="20">
                  <c:v>16.749163325595699</c:v>
                </c:pt>
                <c:pt idx="21">
                  <c:v>13.013862152306835</c:v>
                </c:pt>
                <c:pt idx="22">
                  <c:v>6.8201902631514821</c:v>
                </c:pt>
                <c:pt idx="23">
                  <c:v>10.645394598504511</c:v>
                </c:pt>
                <c:pt idx="24">
                  <c:v>17.199598501640835</c:v>
                </c:pt>
                <c:pt idx="25">
                  <c:v>14.739013926844729</c:v>
                </c:pt>
                <c:pt idx="26">
                  <c:v>15.997793865735821</c:v>
                </c:pt>
                <c:pt idx="27">
                  <c:v>17.898957501795934</c:v>
                </c:pt>
                <c:pt idx="28">
                  <c:v>24.501293755966291</c:v>
                </c:pt>
                <c:pt idx="29">
                  <c:v>22.927159973262057</c:v>
                </c:pt>
                <c:pt idx="30">
                  <c:v>22.586612106264802</c:v>
                </c:pt>
                <c:pt idx="31">
                  <c:v>21.104862353621414</c:v>
                </c:pt>
                <c:pt idx="32">
                  <c:v>17.031840115114086</c:v>
                </c:pt>
                <c:pt idx="33">
                  <c:v>16.417147172348059</c:v>
                </c:pt>
                <c:pt idx="34">
                  <c:v>15.157335255265025</c:v>
                </c:pt>
                <c:pt idx="35">
                  <c:v>8.1344633436039135</c:v>
                </c:pt>
                <c:pt idx="36">
                  <c:v>11.008745547987967</c:v>
                </c:pt>
                <c:pt idx="37">
                  <c:v>8.0969668629430966</c:v>
                </c:pt>
                <c:pt idx="38">
                  <c:v>11.461704298631094</c:v>
                </c:pt>
                <c:pt idx="39">
                  <c:v>18.045026601407695</c:v>
                </c:pt>
                <c:pt idx="40">
                  <c:v>22.031038603962102</c:v>
                </c:pt>
                <c:pt idx="41">
                  <c:v>33.266573476591645</c:v>
                </c:pt>
                <c:pt idx="42">
                  <c:v>33.419267603931708</c:v>
                </c:pt>
                <c:pt idx="43">
                  <c:v>27.913912391041002</c:v>
                </c:pt>
                <c:pt idx="44">
                  <c:v>6.6608507105870602</c:v>
                </c:pt>
                <c:pt idx="45">
                  <c:v>8.3171665972562252</c:v>
                </c:pt>
                <c:pt idx="46">
                  <c:v>8.8142259250195867</c:v>
                </c:pt>
                <c:pt idx="47">
                  <c:v>7.430164530738792</c:v>
                </c:pt>
                <c:pt idx="48">
                  <c:v>3.4895662804102652</c:v>
                </c:pt>
                <c:pt idx="49">
                  <c:v>5.5383491461578265</c:v>
                </c:pt>
                <c:pt idx="50">
                  <c:v>2.0149009464346919</c:v>
                </c:pt>
                <c:pt idx="51">
                  <c:v>6.1625042852630871</c:v>
                </c:pt>
                <c:pt idx="52">
                  <c:v>1.2353673810193162</c:v>
                </c:pt>
                <c:pt idx="53">
                  <c:v>-0.10978891045440517</c:v>
                </c:pt>
                <c:pt idx="54">
                  <c:v>-0.60227622300679107</c:v>
                </c:pt>
                <c:pt idx="55">
                  <c:v>-2.2201936789055359</c:v>
                </c:pt>
                <c:pt idx="56">
                  <c:v>-3.0768750922980175</c:v>
                </c:pt>
                <c:pt idx="57">
                  <c:v>0.11752213964163456</c:v>
                </c:pt>
                <c:pt idx="58">
                  <c:v>0.86465343053662846</c:v>
                </c:pt>
                <c:pt idx="59">
                  <c:v>3.9623613181398012</c:v>
                </c:pt>
                <c:pt idx="60">
                  <c:v>15.016468644637889</c:v>
                </c:pt>
                <c:pt idx="61">
                  <c:v>13.732757714953062</c:v>
                </c:pt>
                <c:pt idx="62">
                  <c:v>14.504101140307746</c:v>
                </c:pt>
                <c:pt idx="63">
                  <c:v>7.7366580689528455</c:v>
                </c:pt>
                <c:pt idx="64">
                  <c:v>16.957526448035235</c:v>
                </c:pt>
                <c:pt idx="65">
                  <c:v>13.760312746780007</c:v>
                </c:pt>
                <c:pt idx="66">
                  <c:v>12.969466963041102</c:v>
                </c:pt>
                <c:pt idx="67">
                  <c:v>11.432132878776297</c:v>
                </c:pt>
                <c:pt idx="68">
                  <c:v>14.776837578524413</c:v>
                </c:pt>
                <c:pt idx="69">
                  <c:v>10.809636070526297</c:v>
                </c:pt>
                <c:pt idx="70">
                  <c:v>13.036092138977883</c:v>
                </c:pt>
                <c:pt idx="71">
                  <c:v>13.895311145744065</c:v>
                </c:pt>
                <c:pt idx="72">
                  <c:v>6.4703505300321984</c:v>
                </c:pt>
                <c:pt idx="73">
                  <c:v>8.1206336093352878</c:v>
                </c:pt>
                <c:pt idx="74">
                  <c:v>6.7517783861790024</c:v>
                </c:pt>
                <c:pt idx="75">
                  <c:v>7.2626585559547152</c:v>
                </c:pt>
                <c:pt idx="76">
                  <c:v>7.2428638616548024</c:v>
                </c:pt>
                <c:pt idx="77">
                  <c:v>3.8961305190148781</c:v>
                </c:pt>
                <c:pt idx="78">
                  <c:v>1.9674656799164063</c:v>
                </c:pt>
                <c:pt idx="79">
                  <c:v>3.7632160179380807</c:v>
                </c:pt>
                <c:pt idx="80">
                  <c:v>2.8137257930637514</c:v>
                </c:pt>
                <c:pt idx="81">
                  <c:v>2.6743544596891216</c:v>
                </c:pt>
                <c:pt idx="82">
                  <c:v>5.2992039236874273</c:v>
                </c:pt>
                <c:pt idx="83">
                  <c:v>4.8736861030804288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Annualised'!$L$3:$L$86</c:f>
              <c:numCache>
                <c:formatCode>0.00</c:formatCode>
                <c:ptCount val="84"/>
                <c:pt idx="0">
                  <c:v>12.57254421357179</c:v>
                </c:pt>
                <c:pt idx="1">
                  <c:v>14.820202265722665</c:v>
                </c:pt>
                <c:pt idx="2">
                  <c:v>14.660012543958187</c:v>
                </c:pt>
                <c:pt idx="3">
                  <c:v>14.240809959581155</c:v>
                </c:pt>
                <c:pt idx="4">
                  <c:v>13.980051281623135</c:v>
                </c:pt>
                <c:pt idx="5">
                  <c:v>16.667974919735304</c:v>
                </c:pt>
                <c:pt idx="6">
                  <c:v>18.070937140955373</c:v>
                </c:pt>
                <c:pt idx="7">
                  <c:v>18.66612269268013</c:v>
                </c:pt>
                <c:pt idx="8">
                  <c:v>11.753461124127087</c:v>
                </c:pt>
                <c:pt idx="9">
                  <c:v>10.804465359383126</c:v>
                </c:pt>
                <c:pt idx="10">
                  <c:v>4.0082903389516211</c:v>
                </c:pt>
                <c:pt idx="11">
                  <c:v>7.2514014591617855</c:v>
                </c:pt>
                <c:pt idx="12">
                  <c:v>16.121569781447352</c:v>
                </c:pt>
                <c:pt idx="13">
                  <c:v>12.394279330433102</c:v>
                </c:pt>
                <c:pt idx="14">
                  <c:v>23.059468053521989</c:v>
                </c:pt>
                <c:pt idx="15">
                  <c:v>23.655819911716723</c:v>
                </c:pt>
                <c:pt idx="16">
                  <c:v>5.1487538392711727</c:v>
                </c:pt>
                <c:pt idx="17">
                  <c:v>7.6503957841754833</c:v>
                </c:pt>
                <c:pt idx="18">
                  <c:v>9.1534946255779275</c:v>
                </c:pt>
                <c:pt idx="19">
                  <c:v>8.3222321392216259</c:v>
                </c:pt>
                <c:pt idx="20">
                  <c:v>12.062449298144292</c:v>
                </c:pt>
                <c:pt idx="21">
                  <c:v>11.322911022322057</c:v>
                </c:pt>
                <c:pt idx="22">
                  <c:v>5.2846336537086609</c:v>
                </c:pt>
                <c:pt idx="23">
                  <c:v>6.6262121791802189</c:v>
                </c:pt>
                <c:pt idx="24">
                  <c:v>24.810895446996334</c:v>
                </c:pt>
                <c:pt idx="25">
                  <c:v>23.901257413622101</c:v>
                </c:pt>
                <c:pt idx="26">
                  <c:v>27.463075358989776</c:v>
                </c:pt>
                <c:pt idx="27">
                  <c:v>32.390602855132194</c:v>
                </c:pt>
                <c:pt idx="28">
                  <c:v>20.846912045035715</c:v>
                </c:pt>
                <c:pt idx="29">
                  <c:v>19.298111574776339</c:v>
                </c:pt>
                <c:pt idx="30">
                  <c:v>10.564745086835813</c:v>
                </c:pt>
                <c:pt idx="31">
                  <c:v>2.3390680784872719</c:v>
                </c:pt>
                <c:pt idx="32">
                  <c:v>9.6229278867577879</c:v>
                </c:pt>
                <c:pt idx="33">
                  <c:v>7.47740080961188</c:v>
                </c:pt>
                <c:pt idx="34">
                  <c:v>11.934459938374728</c:v>
                </c:pt>
                <c:pt idx="35">
                  <c:v>15.048373197820428</c:v>
                </c:pt>
                <c:pt idx="36">
                  <c:v>16.987437928093229</c:v>
                </c:pt>
                <c:pt idx="37">
                  <c:v>22.040358798229164</c:v>
                </c:pt>
                <c:pt idx="38">
                  <c:v>18.073125275218874</c:v>
                </c:pt>
                <c:pt idx="39">
                  <c:v>16.881063443740747</c:v>
                </c:pt>
                <c:pt idx="40">
                  <c:v>8.2903406653305414</c:v>
                </c:pt>
                <c:pt idx="41">
                  <c:v>7.4461650669952366</c:v>
                </c:pt>
                <c:pt idx="42">
                  <c:v>14.391843509828389</c:v>
                </c:pt>
                <c:pt idx="43">
                  <c:v>14.529766680954026</c:v>
                </c:pt>
                <c:pt idx="44">
                  <c:v>25.639760853780345</c:v>
                </c:pt>
                <c:pt idx="45">
                  <c:v>20.548748319929853</c:v>
                </c:pt>
                <c:pt idx="46">
                  <c:v>20.154989013529441</c:v>
                </c:pt>
                <c:pt idx="47">
                  <c:v>24.017231743415064</c:v>
                </c:pt>
                <c:pt idx="48">
                  <c:v>6.3851846920975133</c:v>
                </c:pt>
                <c:pt idx="49">
                  <c:v>4.7350337313688762</c:v>
                </c:pt>
                <c:pt idx="50">
                  <c:v>2.9952456395047711</c:v>
                </c:pt>
                <c:pt idx="51">
                  <c:v>0.78470188449952671</c:v>
                </c:pt>
                <c:pt idx="52">
                  <c:v>12.457430705589537</c:v>
                </c:pt>
                <c:pt idx="53">
                  <c:v>14.246325505983709</c:v>
                </c:pt>
                <c:pt idx="54">
                  <c:v>8.7072486805472611</c:v>
                </c:pt>
                <c:pt idx="55">
                  <c:v>14.423228954051922</c:v>
                </c:pt>
                <c:pt idx="56">
                  <c:v>6.4323459514441126</c:v>
                </c:pt>
                <c:pt idx="57">
                  <c:v>6.0727967237257898</c:v>
                </c:pt>
                <c:pt idx="58">
                  <c:v>7.2242970130152875</c:v>
                </c:pt>
                <c:pt idx="59">
                  <c:v>5.566988220183398</c:v>
                </c:pt>
                <c:pt idx="60">
                  <c:v>5.3275448149718994</c:v>
                </c:pt>
                <c:pt idx="61">
                  <c:v>6.6210004771290594</c:v>
                </c:pt>
                <c:pt idx="62">
                  <c:v>6.7991195793798074</c:v>
                </c:pt>
                <c:pt idx="63">
                  <c:v>6.6529725066317287</c:v>
                </c:pt>
                <c:pt idx="64">
                  <c:v>3.2782418593170646</c:v>
                </c:pt>
                <c:pt idx="65">
                  <c:v>5.0371853616103426</c:v>
                </c:pt>
                <c:pt idx="66">
                  <c:v>6.1743682695294408</c:v>
                </c:pt>
                <c:pt idx="67">
                  <c:v>8.579400211527128</c:v>
                </c:pt>
                <c:pt idx="68">
                  <c:v>6.2702598806338052</c:v>
                </c:pt>
                <c:pt idx="69">
                  <c:v>7.9268948594720419</c:v>
                </c:pt>
                <c:pt idx="70">
                  <c:v>4.1483817554374705</c:v>
                </c:pt>
                <c:pt idx="71">
                  <c:v>2.2947772200906012E-2</c:v>
                </c:pt>
                <c:pt idx="72">
                  <c:v>6.996582187766438</c:v>
                </c:pt>
                <c:pt idx="73">
                  <c:v>-1.6938378619192309</c:v>
                </c:pt>
                <c:pt idx="74">
                  <c:v>5.6744927663010927</c:v>
                </c:pt>
                <c:pt idx="75">
                  <c:v>6.4790625696732658</c:v>
                </c:pt>
                <c:pt idx="76">
                  <c:v>4.9501210653752992</c:v>
                </c:pt>
                <c:pt idx="77">
                  <c:v>7.304174797299952</c:v>
                </c:pt>
                <c:pt idx="78">
                  <c:v>6.836593351734094</c:v>
                </c:pt>
                <c:pt idx="79">
                  <c:v>3.0424756285167112</c:v>
                </c:pt>
                <c:pt idx="80">
                  <c:v>3.7646107766533232</c:v>
                </c:pt>
                <c:pt idx="81">
                  <c:v>5.4681114208696098</c:v>
                </c:pt>
                <c:pt idx="82">
                  <c:v>3.8964764675813739</c:v>
                </c:pt>
                <c:pt idx="83">
                  <c:v>5.6948246187481972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Annualised'!$M$3:$M$86</c:f>
              <c:numCache>
                <c:formatCode>0.00</c:formatCode>
                <c:ptCount val="84"/>
                <c:pt idx="0">
                  <c:v>13.938758812659977</c:v>
                </c:pt>
                <c:pt idx="1">
                  <c:v>14.557057301076446</c:v>
                </c:pt>
                <c:pt idx="2">
                  <c:v>13.973139272223492</c:v>
                </c:pt>
                <c:pt idx="3">
                  <c:v>14.078660138284802</c:v>
                </c:pt>
                <c:pt idx="4">
                  <c:v>10.244131795702366</c:v>
                </c:pt>
                <c:pt idx="5">
                  <c:v>9.9419224267201756</c:v>
                </c:pt>
                <c:pt idx="6">
                  <c:v>9.7610459965094414</c:v>
                </c:pt>
                <c:pt idx="7">
                  <c:v>9.5010830470479739</c:v>
                </c:pt>
                <c:pt idx="8">
                  <c:v>16.233283942247908</c:v>
                </c:pt>
                <c:pt idx="9">
                  <c:v>13.283212674618742</c:v>
                </c:pt>
                <c:pt idx="10">
                  <c:v>13.353813535789941</c:v>
                </c:pt>
                <c:pt idx="11">
                  <c:v>11.99779117030463</c:v>
                </c:pt>
                <c:pt idx="12">
                  <c:v>11.487634728011978</c:v>
                </c:pt>
                <c:pt idx="13">
                  <c:v>12.509034335192132</c:v>
                </c:pt>
                <c:pt idx="14">
                  <c:v>16.149039802571792</c:v>
                </c:pt>
                <c:pt idx="15">
                  <c:v>16.157012803372254</c:v>
                </c:pt>
                <c:pt idx="16">
                  <c:v>19.872014215043226</c:v>
                </c:pt>
                <c:pt idx="17">
                  <c:v>21.991179960880547</c:v>
                </c:pt>
                <c:pt idx="18">
                  <c:v>19.25885601370836</c:v>
                </c:pt>
                <c:pt idx="19">
                  <c:v>19.257570194606178</c:v>
                </c:pt>
                <c:pt idx="20">
                  <c:v>16.187125030087675</c:v>
                </c:pt>
                <c:pt idx="21">
                  <c:v>9.2635927028094596</c:v>
                </c:pt>
                <c:pt idx="22">
                  <c:v>4.4624709227070483</c:v>
                </c:pt>
                <c:pt idx="23">
                  <c:v>6.0930120338022693</c:v>
                </c:pt>
                <c:pt idx="24">
                  <c:v>16.31141262126453</c:v>
                </c:pt>
                <c:pt idx="25">
                  <c:v>19.03517768846654</c:v>
                </c:pt>
                <c:pt idx="26">
                  <c:v>21.880806045605702</c:v>
                </c:pt>
                <c:pt idx="27">
                  <c:v>24.267051656369571</c:v>
                </c:pt>
                <c:pt idx="28">
                  <c:v>19.194138234977803</c:v>
                </c:pt>
                <c:pt idx="29">
                  <c:v>17.57938785040357</c:v>
                </c:pt>
                <c:pt idx="30">
                  <c:v>14.633427693065034</c:v>
                </c:pt>
                <c:pt idx="31">
                  <c:v>13.262049906601709</c:v>
                </c:pt>
                <c:pt idx="32">
                  <c:v>4.9103635529602458</c:v>
                </c:pt>
                <c:pt idx="33">
                  <c:v>10.014846419333837</c:v>
                </c:pt>
                <c:pt idx="34">
                  <c:v>11.853740894696358</c:v>
                </c:pt>
                <c:pt idx="35">
                  <c:v>12.796686976951044</c:v>
                </c:pt>
                <c:pt idx="36">
                  <c:v>10.235705656809481</c:v>
                </c:pt>
                <c:pt idx="37">
                  <c:v>8.440681345068036</c:v>
                </c:pt>
                <c:pt idx="38">
                  <c:v>9.6286956601637694</c:v>
                </c:pt>
                <c:pt idx="39">
                  <c:v>12.160084960839116</c:v>
                </c:pt>
                <c:pt idx="40">
                  <c:v>15.339873138691832</c:v>
                </c:pt>
                <c:pt idx="41">
                  <c:v>17.126191638619527</c:v>
                </c:pt>
                <c:pt idx="42">
                  <c:v>17.838997132303255</c:v>
                </c:pt>
                <c:pt idx="43">
                  <c:v>18.054033002991048</c:v>
                </c:pt>
                <c:pt idx="44">
                  <c:v>5.540599517920624</c:v>
                </c:pt>
                <c:pt idx="45">
                  <c:v>11.175706585331223</c:v>
                </c:pt>
                <c:pt idx="46">
                  <c:v>9.5185333156089946</c:v>
                </c:pt>
                <c:pt idx="47">
                  <c:v>-1.7917258955194773</c:v>
                </c:pt>
                <c:pt idx="48">
                  <c:v>-0.31129487799764161</c:v>
                </c:pt>
                <c:pt idx="49">
                  <c:v>6.7499684139654308</c:v>
                </c:pt>
                <c:pt idx="50">
                  <c:v>6.5355234232663904</c:v>
                </c:pt>
                <c:pt idx="51">
                  <c:v>4.6820224886493218</c:v>
                </c:pt>
                <c:pt idx="52">
                  <c:v>19.106625768335611</c:v>
                </c:pt>
                <c:pt idx="53">
                  <c:v>21.926481437882693</c:v>
                </c:pt>
                <c:pt idx="54">
                  <c:v>20.037578016208705</c:v>
                </c:pt>
                <c:pt idx="55">
                  <c:v>21.495619581605073</c:v>
                </c:pt>
                <c:pt idx="56">
                  <c:v>10.097195382260862</c:v>
                </c:pt>
                <c:pt idx="57">
                  <c:v>13.248849344863398</c:v>
                </c:pt>
                <c:pt idx="58">
                  <c:v>13.390063805310358</c:v>
                </c:pt>
                <c:pt idx="59">
                  <c:v>16.600618168849206</c:v>
                </c:pt>
                <c:pt idx="60">
                  <c:v>11.403530634131469</c:v>
                </c:pt>
                <c:pt idx="61">
                  <c:v>9.3596220571212783</c:v>
                </c:pt>
                <c:pt idx="62">
                  <c:v>13.100889793452158</c:v>
                </c:pt>
                <c:pt idx="63">
                  <c:v>22.186238316942699</c:v>
                </c:pt>
                <c:pt idx="64">
                  <c:v>11.080533844974056</c:v>
                </c:pt>
                <c:pt idx="65">
                  <c:v>5.3723939061300019</c:v>
                </c:pt>
                <c:pt idx="66">
                  <c:v>5.5485711906356805</c:v>
                </c:pt>
                <c:pt idx="67">
                  <c:v>1.6090182472321861</c:v>
                </c:pt>
                <c:pt idx="68">
                  <c:v>5.9682898744558868</c:v>
                </c:pt>
                <c:pt idx="69">
                  <c:v>1.6167947947562618</c:v>
                </c:pt>
                <c:pt idx="70">
                  <c:v>1.0938870831809167</c:v>
                </c:pt>
                <c:pt idx="71">
                  <c:v>1.3620082524483341</c:v>
                </c:pt>
                <c:pt idx="72">
                  <c:v>3.0131667083867111</c:v>
                </c:pt>
                <c:pt idx="73">
                  <c:v>2.8528551956701951</c:v>
                </c:pt>
                <c:pt idx="74">
                  <c:v>0.6766029493444079</c:v>
                </c:pt>
                <c:pt idx="75">
                  <c:v>-0.49067124199251366</c:v>
                </c:pt>
                <c:pt idx="76">
                  <c:v>11.204481792717097</c:v>
                </c:pt>
                <c:pt idx="77">
                  <c:v>6.4481323673366955</c:v>
                </c:pt>
                <c:pt idx="78">
                  <c:v>9.1768318816983676</c:v>
                </c:pt>
                <c:pt idx="79">
                  <c:v>9.5568090054211083</c:v>
                </c:pt>
                <c:pt idx="80">
                  <c:v>3.9986939919026727</c:v>
                </c:pt>
                <c:pt idx="81">
                  <c:v>1.5099044013793892</c:v>
                </c:pt>
                <c:pt idx="82">
                  <c:v>1.3318612577085316</c:v>
                </c:pt>
                <c:pt idx="83">
                  <c:v>1.9624800636207493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Annualised'!$N$3:$N$86</c:f>
              <c:numCache>
                <c:formatCode>0.00</c:formatCode>
                <c:ptCount val="84"/>
                <c:pt idx="0">
                  <c:v>11.117798160003236</c:v>
                </c:pt>
                <c:pt idx="1">
                  <c:v>12.141933681644344</c:v>
                </c:pt>
                <c:pt idx="2">
                  <c:v>13.830646024463745</c:v>
                </c:pt>
                <c:pt idx="3">
                  <c:v>14.261019710138243</c:v>
                </c:pt>
                <c:pt idx="4">
                  <c:v>8.3086051739129037</c:v>
                </c:pt>
                <c:pt idx="5">
                  <c:v>6.7573777240664521</c:v>
                </c:pt>
                <c:pt idx="6">
                  <c:v>8.3947212578668822</c:v>
                </c:pt>
                <c:pt idx="7">
                  <c:v>6.8199008688858376</c:v>
                </c:pt>
                <c:pt idx="8">
                  <c:v>12.051918248141806</c:v>
                </c:pt>
                <c:pt idx="9">
                  <c:v>15.000928941488144</c:v>
                </c:pt>
                <c:pt idx="10">
                  <c:v>19.13736432214052</c:v>
                </c:pt>
                <c:pt idx="11">
                  <c:v>19.406255148798913</c:v>
                </c:pt>
                <c:pt idx="12">
                  <c:v>13.620736284782575</c:v>
                </c:pt>
                <c:pt idx="13">
                  <c:v>10.351602787923815</c:v>
                </c:pt>
                <c:pt idx="14">
                  <c:v>6.2898210092730942</c:v>
                </c:pt>
                <c:pt idx="15">
                  <c:v>6.9436954979967265</c:v>
                </c:pt>
                <c:pt idx="16">
                  <c:v>12.459552607746575</c:v>
                </c:pt>
                <c:pt idx="17">
                  <c:v>13.93135486622254</c:v>
                </c:pt>
                <c:pt idx="18">
                  <c:v>14.75613478804274</c:v>
                </c:pt>
                <c:pt idx="19">
                  <c:v>16.179991140966507</c:v>
                </c:pt>
                <c:pt idx="20">
                  <c:v>17.902452844349739</c:v>
                </c:pt>
                <c:pt idx="21">
                  <c:v>14.505630194292504</c:v>
                </c:pt>
                <c:pt idx="22">
                  <c:v>11.46306779739224</c:v>
                </c:pt>
                <c:pt idx="23">
                  <c:v>13.1478039440481</c:v>
                </c:pt>
                <c:pt idx="24">
                  <c:v>15.933787183971612</c:v>
                </c:pt>
                <c:pt idx="25">
                  <c:v>16.353508824825617</c:v>
                </c:pt>
                <c:pt idx="26">
                  <c:v>16.298941051124206</c:v>
                </c:pt>
                <c:pt idx="27">
                  <c:v>14.317702734873484</c:v>
                </c:pt>
                <c:pt idx="28">
                  <c:v>3.5864346310753916</c:v>
                </c:pt>
                <c:pt idx="29">
                  <c:v>2.6025673618431595</c:v>
                </c:pt>
                <c:pt idx="30">
                  <c:v>0.51029296892663945</c:v>
                </c:pt>
                <c:pt idx="31">
                  <c:v>-1.7391829094348845</c:v>
                </c:pt>
                <c:pt idx="32">
                  <c:v>1.1361612846652263</c:v>
                </c:pt>
                <c:pt idx="33">
                  <c:v>1.5363097968138282</c:v>
                </c:pt>
                <c:pt idx="34">
                  <c:v>3.9207312428456467</c:v>
                </c:pt>
                <c:pt idx="35">
                  <c:v>5.5901886338026738</c:v>
                </c:pt>
                <c:pt idx="36">
                  <c:v>6.3903083106336993</c:v>
                </c:pt>
                <c:pt idx="37">
                  <c:v>8.361883436989789</c:v>
                </c:pt>
                <c:pt idx="38">
                  <c:v>8.9699109423020147</c:v>
                </c:pt>
                <c:pt idx="39">
                  <c:v>9.1486342054904419</c:v>
                </c:pt>
                <c:pt idx="40">
                  <c:v>9.5599784577694518</c:v>
                </c:pt>
                <c:pt idx="41">
                  <c:v>9.7551924219607962</c:v>
                </c:pt>
                <c:pt idx="42">
                  <c:v>10.821866726371859</c:v>
                </c:pt>
                <c:pt idx="43">
                  <c:v>11.581065032021707</c:v>
                </c:pt>
                <c:pt idx="44">
                  <c:v>11.256638745688422</c:v>
                </c:pt>
                <c:pt idx="45">
                  <c:v>13.376498608462576</c:v>
                </c:pt>
                <c:pt idx="46">
                  <c:v>13.252785297033377</c:v>
                </c:pt>
                <c:pt idx="47">
                  <c:v>12.06739270329982</c:v>
                </c:pt>
                <c:pt idx="48">
                  <c:v>14.306511317613815</c:v>
                </c:pt>
                <c:pt idx="49">
                  <c:v>17.329391866432221</c:v>
                </c:pt>
                <c:pt idx="50">
                  <c:v>19.168157081582372</c:v>
                </c:pt>
                <c:pt idx="51">
                  <c:v>19.301203862444332</c:v>
                </c:pt>
                <c:pt idx="52">
                  <c:v>14.564439255004979</c:v>
                </c:pt>
                <c:pt idx="53">
                  <c:v>5.4274104303069626</c:v>
                </c:pt>
                <c:pt idx="54">
                  <c:v>0.9307758335667049</c:v>
                </c:pt>
                <c:pt idx="55">
                  <c:v>1.1905181250923063</c:v>
                </c:pt>
                <c:pt idx="56">
                  <c:v>3.6431820616975785</c:v>
                </c:pt>
                <c:pt idx="57">
                  <c:v>5.8348618262422525</c:v>
                </c:pt>
                <c:pt idx="58">
                  <c:v>6.0028018687176994</c:v>
                </c:pt>
                <c:pt idx="59">
                  <c:v>3.647982081566683</c:v>
                </c:pt>
                <c:pt idx="60">
                  <c:v>3.9816702141822877</c:v>
                </c:pt>
                <c:pt idx="61">
                  <c:v>4.6723616232271796</c:v>
                </c:pt>
                <c:pt idx="62">
                  <c:v>5.6921043516474681</c:v>
                </c:pt>
                <c:pt idx="63">
                  <c:v>9.2147954562040759</c:v>
                </c:pt>
                <c:pt idx="64">
                  <c:v>8.7956551862217935</c:v>
                </c:pt>
                <c:pt idx="65">
                  <c:v>9.0894347040192809</c:v>
                </c:pt>
                <c:pt idx="66">
                  <c:v>9.1276885108304349</c:v>
                </c:pt>
                <c:pt idx="67">
                  <c:v>7.4002737519024624</c:v>
                </c:pt>
                <c:pt idx="68">
                  <c:v>8.7611234851064328</c:v>
                </c:pt>
                <c:pt idx="69">
                  <c:v>10.030740989949431</c:v>
                </c:pt>
                <c:pt idx="70">
                  <c:v>11.212697122315696</c:v>
                </c:pt>
                <c:pt idx="71">
                  <c:v>11.18080722993674</c:v>
                </c:pt>
                <c:pt idx="72">
                  <c:v>11.363314023960571</c:v>
                </c:pt>
                <c:pt idx="73">
                  <c:v>9.8030215767360556</c:v>
                </c:pt>
                <c:pt idx="74">
                  <c:v>8.2900223197683083</c:v>
                </c:pt>
                <c:pt idx="75">
                  <c:v>6.9998952645382344</c:v>
                </c:pt>
                <c:pt idx="76">
                  <c:v>4.7948363301060155</c:v>
                </c:pt>
                <c:pt idx="77">
                  <c:v>3.9139938597500632</c:v>
                </c:pt>
                <c:pt idx="78">
                  <c:v>6.4469654028425989</c:v>
                </c:pt>
                <c:pt idx="79">
                  <c:v>6.9907668559958909</c:v>
                </c:pt>
                <c:pt idx="80">
                  <c:v>9.8844428322054885</c:v>
                </c:pt>
                <c:pt idx="81">
                  <c:v>12.222437562039442</c:v>
                </c:pt>
                <c:pt idx="82">
                  <c:v>9.419021868940245</c:v>
                </c:pt>
                <c:pt idx="83">
                  <c:v>8.5231736148720252</c:v>
                </c:pt>
              </c:numCache>
            </c:numRef>
          </c:val>
        </c:ser>
        <c:dLbls/>
        <c:marker val="1"/>
        <c:axId val="93158016"/>
        <c:axId val="93172096"/>
      </c:lineChart>
      <c:catAx>
        <c:axId val="931580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172096"/>
        <c:crosses val="autoZero"/>
        <c:auto val="1"/>
        <c:lblAlgn val="ctr"/>
        <c:lblOffset val="100"/>
        <c:tickLblSkip val="4"/>
        <c:tickMarkSkip val="1"/>
      </c:catAx>
      <c:valAx>
        <c:axId val="931720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1580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241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5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Annualised'!$C$87</c:f>
              <c:numCache>
                <c:formatCode>0.00</c:formatCode>
                <c:ptCount val="1"/>
                <c:pt idx="0">
                  <c:v>9.5029248797582131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Annualised'!$D$87</c:f>
              <c:numCache>
                <c:formatCode>0.00</c:formatCode>
                <c:ptCount val="1"/>
                <c:pt idx="0">
                  <c:v>12.302885126991647</c:v>
                </c:pt>
              </c:numCache>
            </c:numRef>
          </c:val>
          <c:shape val="cylinder"/>
        </c:ser>
        <c:dLbls/>
        <c:shape val="box"/>
        <c:axId val="93026176"/>
        <c:axId val="93027712"/>
        <c:axId val="0"/>
      </c:bar3DChart>
      <c:catAx>
        <c:axId val="930261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027712"/>
        <c:crosses val="autoZero"/>
        <c:auto val="1"/>
        <c:lblAlgn val="ctr"/>
        <c:lblOffset val="100"/>
        <c:tickLblSkip val="1"/>
        <c:tickMarkSkip val="1"/>
      </c:catAx>
      <c:valAx>
        <c:axId val="930277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02617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253"/>
          <c:h val="0.100000338667342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5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Annualised'!$F$87</c:f>
              <c:numCache>
                <c:formatCode>0.00</c:formatCode>
                <c:ptCount val="1"/>
                <c:pt idx="0">
                  <c:v>6.6460252302206273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Annualised'!$G$87</c:f>
              <c:numCache>
                <c:formatCode>0.00</c:formatCode>
                <c:ptCount val="1"/>
                <c:pt idx="0">
                  <c:v>11.748378588910086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Annualised'!$H$87</c:f>
              <c:numCache>
                <c:formatCode>0.00</c:formatCode>
                <c:ptCount val="1"/>
                <c:pt idx="0">
                  <c:v>12.785351208950317</c:v>
                </c:pt>
              </c:numCache>
            </c:numRef>
          </c:val>
          <c:shape val="cylinder"/>
        </c:ser>
        <c:dLbls/>
        <c:shape val="box"/>
        <c:axId val="93538176"/>
        <c:axId val="93539712"/>
        <c:axId val="0"/>
      </c:bar3DChart>
      <c:catAx>
        <c:axId val="935381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539712"/>
        <c:crosses val="autoZero"/>
        <c:auto val="1"/>
        <c:lblAlgn val="ctr"/>
        <c:lblOffset val="100"/>
        <c:tickLblSkip val="1"/>
        <c:tickMarkSkip val="1"/>
      </c:catAx>
      <c:valAx>
        <c:axId val="935397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53817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816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639E-2"/>
          <c:y val="2.5470653377630131E-2"/>
          <c:w val="0.91883189715648494"/>
          <c:h val="0.8753991505251960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Annualised'!$J$87</c:f>
              <c:numCache>
                <c:formatCode>0.00</c:formatCode>
                <c:ptCount val="1"/>
                <c:pt idx="0">
                  <c:v>11.504389217594115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Annualised'!$K$87</c:f>
              <c:numCache>
                <c:formatCode>0.00</c:formatCode>
                <c:ptCount val="1"/>
                <c:pt idx="0">
                  <c:v>11.681130879052034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Annualised'!$L$87</c:f>
              <c:numCache>
                <c:formatCode>0.00</c:formatCode>
                <c:ptCount val="1"/>
                <c:pt idx="0">
                  <c:v>11.050952223191786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Annualised'!$M$87</c:f>
              <c:numCache>
                <c:formatCode>0.00</c:formatCode>
                <c:ptCount val="1"/>
                <c:pt idx="0">
                  <c:v>11.155489116397092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Annualised'!$N$87</c:f>
              <c:numCache>
                <c:formatCode>0.00</c:formatCode>
                <c:ptCount val="1"/>
                <c:pt idx="0">
                  <c:v>9.6729570293513198</c:v>
                </c:pt>
              </c:numCache>
            </c:numRef>
          </c:val>
          <c:shape val="cylinder"/>
        </c:ser>
        <c:dLbls/>
        <c:shape val="box"/>
        <c:axId val="93479296"/>
        <c:axId val="93480832"/>
        <c:axId val="0"/>
      </c:bar3DChart>
      <c:catAx>
        <c:axId val="934792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480832"/>
        <c:crosses val="autoZero"/>
        <c:auto val="1"/>
        <c:lblAlgn val="ctr"/>
        <c:lblOffset val="100"/>
        <c:tickLblSkip val="1"/>
        <c:tickMarkSkip val="1"/>
      </c:catAx>
      <c:valAx>
        <c:axId val="934808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47929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1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22" r="0.75000000000000822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674923264296413E-2"/>
          <c:y val="8.6666948785643724E-2"/>
          <c:w val="0.91382258927620508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Contributions'!$B$3:$B$23</c:f>
              <c:numCache>
                <c:formatCode>0.00</c:formatCode>
                <c:ptCount val="21"/>
                <c:pt idx="0">
                  <c:v>11.616746283681938</c:v>
                </c:pt>
                <c:pt idx="1">
                  <c:v>10.800349706128346</c:v>
                </c:pt>
                <c:pt idx="2">
                  <c:v>10.913566303171724</c:v>
                </c:pt>
                <c:pt idx="3">
                  <c:v>9.5891134873674542</c:v>
                </c:pt>
                <c:pt idx="4">
                  <c:v>8.8724634553994353</c:v>
                </c:pt>
                <c:pt idx="5">
                  <c:v>10.024292966802513</c:v>
                </c:pt>
                <c:pt idx="6">
                  <c:v>10.330515063338497</c:v>
                </c:pt>
                <c:pt idx="7">
                  <c:v>8.9142033458895309</c:v>
                </c:pt>
                <c:pt idx="8">
                  <c:v>8.3020257869871106</c:v>
                </c:pt>
                <c:pt idx="9">
                  <c:v>7.0742857301652737</c:v>
                </c:pt>
                <c:pt idx="10">
                  <c:v>7.6776154006674773</c:v>
                </c:pt>
                <c:pt idx="11">
                  <c:v>9.0280201106495781</c:v>
                </c:pt>
                <c:pt idx="12">
                  <c:v>10.17031426099776</c:v>
                </c:pt>
                <c:pt idx="13">
                  <c:v>9.4054172574057038</c:v>
                </c:pt>
                <c:pt idx="14">
                  <c:v>8.8052489690500337</c:v>
                </c:pt>
                <c:pt idx="15">
                  <c:v>9.313544612307382</c:v>
                </c:pt>
                <c:pt idx="16">
                  <c:v>8.1894855421937329</c:v>
                </c:pt>
                <c:pt idx="17">
                  <c:v>8.0554029107536707</c:v>
                </c:pt>
                <c:pt idx="18">
                  <c:v>8.1489411490336146</c:v>
                </c:pt>
                <c:pt idx="19">
                  <c:v>7.5712819660681108</c:v>
                </c:pt>
                <c:pt idx="20">
                  <c:v>8.1566807882312879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Contributions'!$E$3:$E$23</c:f>
              <c:numCache>
                <c:formatCode>0.00</c:formatCode>
                <c:ptCount val="21"/>
                <c:pt idx="0">
                  <c:v>34.087277152613048</c:v>
                </c:pt>
                <c:pt idx="1">
                  <c:v>34.618558695835574</c:v>
                </c:pt>
                <c:pt idx="2">
                  <c:v>32.259438634533318</c:v>
                </c:pt>
                <c:pt idx="3">
                  <c:v>30.841321659255271</c:v>
                </c:pt>
                <c:pt idx="4">
                  <c:v>31.856237018049665</c:v>
                </c:pt>
                <c:pt idx="5">
                  <c:v>32.137508997366311</c:v>
                </c:pt>
                <c:pt idx="6">
                  <c:v>31.19603696576328</c:v>
                </c:pt>
                <c:pt idx="7">
                  <c:v>30.244406466860212</c:v>
                </c:pt>
                <c:pt idx="8">
                  <c:v>30.315385247267979</c:v>
                </c:pt>
                <c:pt idx="9">
                  <c:v>30.047620529185515</c:v>
                </c:pt>
                <c:pt idx="10">
                  <c:v>26.041784749489022</c:v>
                </c:pt>
                <c:pt idx="11">
                  <c:v>25.347876039323445</c:v>
                </c:pt>
                <c:pt idx="12">
                  <c:v>26.884077289170744</c:v>
                </c:pt>
                <c:pt idx="13">
                  <c:v>25.801653164155553</c:v>
                </c:pt>
                <c:pt idx="14">
                  <c:v>24.715057463870249</c:v>
                </c:pt>
                <c:pt idx="15">
                  <c:v>23.480972287402565</c:v>
                </c:pt>
                <c:pt idx="16">
                  <c:v>23.653348538999559</c:v>
                </c:pt>
                <c:pt idx="17">
                  <c:v>23.602526379266624</c:v>
                </c:pt>
                <c:pt idx="18">
                  <c:v>24.771724598782196</c:v>
                </c:pt>
                <c:pt idx="19">
                  <c:v>24.820282279532769</c:v>
                </c:pt>
                <c:pt idx="20">
                  <c:v>24.05437377386567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Contributions'!$I$3:$I$23</c:f>
              <c:numCache>
                <c:formatCode>0.00</c:formatCode>
                <c:ptCount val="21"/>
                <c:pt idx="0">
                  <c:v>54.295976563705004</c:v>
                </c:pt>
                <c:pt idx="1">
                  <c:v>54.581091598036089</c:v>
                </c:pt>
                <c:pt idx="2">
                  <c:v>56.826995062294962</c:v>
                </c:pt>
                <c:pt idx="3">
                  <c:v>59.56956485337728</c:v>
                </c:pt>
                <c:pt idx="4">
                  <c:v>59.271299526550905</c:v>
                </c:pt>
                <c:pt idx="5">
                  <c:v>57.838198035831176</c:v>
                </c:pt>
                <c:pt idx="6">
                  <c:v>58.473447970898221</c:v>
                </c:pt>
                <c:pt idx="7">
                  <c:v>60.841390187250269</c:v>
                </c:pt>
                <c:pt idx="8">
                  <c:v>61.382588965744922</c:v>
                </c:pt>
                <c:pt idx="9">
                  <c:v>62.878093740649213</c:v>
                </c:pt>
                <c:pt idx="10">
                  <c:v>66.280599849843497</c:v>
                </c:pt>
                <c:pt idx="11">
                  <c:v>65.624103850026984</c:v>
                </c:pt>
                <c:pt idx="12">
                  <c:v>62.945608449831489</c:v>
                </c:pt>
                <c:pt idx="13">
                  <c:v>64.792392931626267</c:v>
                </c:pt>
                <c:pt idx="14">
                  <c:v>66.478682985285616</c:v>
                </c:pt>
                <c:pt idx="15">
                  <c:v>67.204080556493778</c:v>
                </c:pt>
                <c:pt idx="16">
                  <c:v>68.155408405982826</c:v>
                </c:pt>
                <c:pt idx="17">
                  <c:v>68.340024404376379</c:v>
                </c:pt>
                <c:pt idx="18">
                  <c:v>67.077045156886683</c:v>
                </c:pt>
                <c:pt idx="19">
                  <c:v>67.605904822638522</c:v>
                </c:pt>
                <c:pt idx="20">
                  <c:v>67.786203512263327</c:v>
                </c:pt>
              </c:numCache>
            </c:numRef>
          </c:val>
        </c:ser>
        <c:dLbls/>
        <c:marker val="1"/>
        <c:axId val="94755456"/>
        <c:axId val="94781824"/>
      </c:lineChart>
      <c:catAx>
        <c:axId val="947554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781824"/>
        <c:crosses val="autoZero"/>
        <c:auto val="1"/>
        <c:lblAlgn val="ctr"/>
        <c:lblOffset val="100"/>
        <c:tickLblSkip val="1"/>
        <c:tickMarkSkip val="1"/>
      </c:catAx>
      <c:valAx>
        <c:axId val="947818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755456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913E-2"/>
          <c:w val="0.75284666836001024"/>
          <c:h val="0.1066669999583397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5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Contributions'!$B$24</c:f>
              <c:numCache>
                <c:formatCode>0.00</c:formatCode>
                <c:ptCount val="1"/>
                <c:pt idx="0">
                  <c:v>9.0933102426804862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Contributions'!$E$24</c:f>
              <c:numCache>
                <c:formatCode>0.00</c:formatCode>
                <c:ptCount val="1"/>
                <c:pt idx="0">
                  <c:v>28.132260377647071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Contributions'!$I$24</c:f>
              <c:numCache>
                <c:formatCode>0.00</c:formatCode>
                <c:ptCount val="1"/>
                <c:pt idx="0">
                  <c:v>62.773747687123496</c:v>
                </c:pt>
              </c:numCache>
            </c:numRef>
          </c:val>
          <c:shape val="cylinder"/>
        </c:ser>
        <c:dLbls/>
        <c:shape val="box"/>
        <c:axId val="94830976"/>
        <c:axId val="94832512"/>
        <c:axId val="0"/>
      </c:bar3DChart>
      <c:catAx>
        <c:axId val="948309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832512"/>
        <c:crosses val="autoZero"/>
        <c:auto val="1"/>
        <c:lblAlgn val="ctr"/>
        <c:lblOffset val="100"/>
        <c:tickLblSkip val="1"/>
        <c:tickMarkSkip val="1"/>
      </c:catAx>
      <c:valAx>
        <c:axId val="948325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8309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913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Contributions'!$C$3:$C$23</c:f>
              <c:numCache>
                <c:formatCode>0.00</c:formatCode>
                <c:ptCount val="21"/>
                <c:pt idx="0">
                  <c:v>10.07718803315066</c:v>
                </c:pt>
                <c:pt idx="1">
                  <c:v>9.4468673772284468</c:v>
                </c:pt>
                <c:pt idx="2">
                  <c:v>9.3728945672289452</c:v>
                </c:pt>
                <c:pt idx="3">
                  <c:v>8.0168999732235626</c:v>
                </c:pt>
                <c:pt idx="4">
                  <c:v>7.0548354516562783</c:v>
                </c:pt>
                <c:pt idx="5">
                  <c:v>7.9384925656477243</c:v>
                </c:pt>
                <c:pt idx="6">
                  <c:v>8.1281588197115511</c:v>
                </c:pt>
                <c:pt idx="7">
                  <c:v>7.1193893312360546</c:v>
                </c:pt>
                <c:pt idx="8">
                  <c:v>6.5891898215704643</c:v>
                </c:pt>
                <c:pt idx="9">
                  <c:v>5.3121617271402712</c:v>
                </c:pt>
                <c:pt idx="10">
                  <c:v>5.7027614476366919</c:v>
                </c:pt>
                <c:pt idx="11">
                  <c:v>6.9202937133157798</c:v>
                </c:pt>
                <c:pt idx="12">
                  <c:v>7.790732442732649</c:v>
                </c:pt>
                <c:pt idx="13">
                  <c:v>7.1249324483251746</c:v>
                </c:pt>
                <c:pt idx="14">
                  <c:v>6.291044693526521</c:v>
                </c:pt>
                <c:pt idx="15">
                  <c:v>6.665881557248543</c:v>
                </c:pt>
                <c:pt idx="16">
                  <c:v>5.8575729877325031</c:v>
                </c:pt>
                <c:pt idx="17">
                  <c:v>5.7131964069799608</c:v>
                </c:pt>
                <c:pt idx="18">
                  <c:v>6.0268069866761582</c:v>
                </c:pt>
                <c:pt idx="19">
                  <c:v>5.7038976019133623</c:v>
                </c:pt>
                <c:pt idx="20">
                  <c:v>6.2441777672231433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Contributions'!$D$3:$D$23</c:f>
              <c:numCache>
                <c:formatCode>0.00</c:formatCode>
                <c:ptCount val="21"/>
                <c:pt idx="0">
                  <c:v>1.5395582505312773</c:v>
                </c:pt>
                <c:pt idx="1">
                  <c:v>1.3534823288998983</c:v>
                </c:pt>
                <c:pt idx="2">
                  <c:v>1.5406717359427775</c:v>
                </c:pt>
                <c:pt idx="3">
                  <c:v>1.5722135141438924</c:v>
                </c:pt>
                <c:pt idx="4">
                  <c:v>1.817628003743156</c:v>
                </c:pt>
                <c:pt idx="5">
                  <c:v>2.0858004011547897</c:v>
                </c:pt>
                <c:pt idx="6">
                  <c:v>2.2023562436269484</c:v>
                </c:pt>
                <c:pt idx="7">
                  <c:v>1.7948140146534761</c:v>
                </c:pt>
                <c:pt idx="8">
                  <c:v>1.7128359654166476</c:v>
                </c:pt>
                <c:pt idx="9">
                  <c:v>1.7621240030250021</c:v>
                </c:pt>
                <c:pt idx="10">
                  <c:v>1.9748539530307863</c:v>
                </c:pt>
                <c:pt idx="11">
                  <c:v>2.1077263973337983</c:v>
                </c:pt>
                <c:pt idx="12">
                  <c:v>2.3795818182651103</c:v>
                </c:pt>
                <c:pt idx="13">
                  <c:v>2.2804848090805292</c:v>
                </c:pt>
                <c:pt idx="14">
                  <c:v>2.5142042755235128</c:v>
                </c:pt>
                <c:pt idx="15">
                  <c:v>2.6476630550588394</c:v>
                </c:pt>
                <c:pt idx="16">
                  <c:v>2.3319125544612307</c:v>
                </c:pt>
                <c:pt idx="17">
                  <c:v>2.3422065037737103</c:v>
                </c:pt>
                <c:pt idx="18">
                  <c:v>2.1221341623574554</c:v>
                </c:pt>
                <c:pt idx="19">
                  <c:v>1.8673843641547492</c:v>
                </c:pt>
                <c:pt idx="20">
                  <c:v>1.9125030210081446</c:v>
                </c:pt>
              </c:numCache>
            </c:numRef>
          </c:val>
        </c:ser>
        <c:dLbls/>
        <c:marker val="1"/>
        <c:axId val="94888320"/>
        <c:axId val="94889856"/>
      </c:lineChart>
      <c:catAx>
        <c:axId val="948883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889856"/>
        <c:crosses val="autoZero"/>
        <c:auto val="1"/>
        <c:lblAlgn val="ctr"/>
        <c:lblOffset val="100"/>
        <c:tickLblSkip val="1"/>
        <c:tickMarkSkip val="1"/>
      </c:catAx>
      <c:valAx>
        <c:axId val="948898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8883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58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39903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Contributions'!$F$3:$F$23</c:f>
              <c:numCache>
                <c:formatCode>0.00</c:formatCode>
                <c:ptCount val="21"/>
                <c:pt idx="0">
                  <c:v>25.912114969783701</c:v>
                </c:pt>
                <c:pt idx="1">
                  <c:v>26.253910806045656</c:v>
                </c:pt>
                <c:pt idx="2">
                  <c:v>24.332240257492696</c:v>
                </c:pt>
                <c:pt idx="3">
                  <c:v>23.686671723760558</c:v>
                </c:pt>
                <c:pt idx="4">
                  <c:v>25.213100379668589</c:v>
                </c:pt>
                <c:pt idx="5">
                  <c:v>25.295148924741767</c:v>
                </c:pt>
                <c:pt idx="6">
                  <c:v>25.728547555681065</c:v>
                </c:pt>
                <c:pt idx="7">
                  <c:v>25.41773985043146</c:v>
                </c:pt>
                <c:pt idx="8">
                  <c:v>25.006117983052</c:v>
                </c:pt>
                <c:pt idx="9">
                  <c:v>24.459049414262168</c:v>
                </c:pt>
                <c:pt idx="10">
                  <c:v>20.521705895046587</c:v>
                </c:pt>
                <c:pt idx="11">
                  <c:v>19.557159351119836</c:v>
                </c:pt>
                <c:pt idx="12">
                  <c:v>19.217766720793811</c:v>
                </c:pt>
                <c:pt idx="13">
                  <c:v>17.50939117728316</c:v>
                </c:pt>
                <c:pt idx="14">
                  <c:v>16.176469263866419</c:v>
                </c:pt>
                <c:pt idx="15">
                  <c:v>14.113387386918092</c:v>
                </c:pt>
                <c:pt idx="16">
                  <c:v>13.239891173950577</c:v>
                </c:pt>
                <c:pt idx="17">
                  <c:v>12.749089001129057</c:v>
                </c:pt>
                <c:pt idx="18">
                  <c:v>13.848611907268507</c:v>
                </c:pt>
                <c:pt idx="19">
                  <c:v>13.623763920096252</c:v>
                </c:pt>
                <c:pt idx="20">
                  <c:v>13.306835415109406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Contributions'!$G$3:$G$23</c:f>
              <c:numCache>
                <c:formatCode>0.00</c:formatCode>
                <c:ptCount val="21"/>
                <c:pt idx="0">
                  <c:v>4.0456577471349053</c:v>
                </c:pt>
                <c:pt idx="1">
                  <c:v>3.8385222756262514</c:v>
                </c:pt>
                <c:pt idx="2">
                  <c:v>3.8253246852724541</c:v>
                </c:pt>
                <c:pt idx="3">
                  <c:v>3.4583415965258464</c:v>
                </c:pt>
                <c:pt idx="4">
                  <c:v>3.2734505015098927</c:v>
                </c:pt>
                <c:pt idx="5">
                  <c:v>2.9562376134318722</c:v>
                </c:pt>
                <c:pt idx="6">
                  <c:v>2.8290491274558391</c:v>
                </c:pt>
                <c:pt idx="7">
                  <c:v>2.2320024795953954</c:v>
                </c:pt>
                <c:pt idx="8">
                  <c:v>2.2793477616102837</c:v>
                </c:pt>
                <c:pt idx="9">
                  <c:v>2.0931335792028825</c:v>
                </c:pt>
                <c:pt idx="10">
                  <c:v>2.0211960904034396</c:v>
                </c:pt>
                <c:pt idx="11">
                  <c:v>1.8341503857154611</c:v>
                </c:pt>
                <c:pt idx="12">
                  <c:v>1.8257892765576145</c:v>
                </c:pt>
                <c:pt idx="13">
                  <c:v>2.8210046310016947</c:v>
                </c:pt>
                <c:pt idx="14">
                  <c:v>3.5953410144411087</c:v>
                </c:pt>
                <c:pt idx="15">
                  <c:v>4.3730439761032773</c:v>
                </c:pt>
                <c:pt idx="16">
                  <c:v>5.3264085475879765</c:v>
                </c:pt>
                <c:pt idx="17">
                  <c:v>5.4186895369872765</c:v>
                </c:pt>
                <c:pt idx="18">
                  <c:v>5.3638005793078927</c:v>
                </c:pt>
                <c:pt idx="19">
                  <c:v>5.5861109536717724</c:v>
                </c:pt>
                <c:pt idx="20">
                  <c:v>5.4939646595937557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Contributions'!$H$3:$H$23</c:f>
              <c:numCache>
                <c:formatCode>0.00</c:formatCode>
                <c:ptCount val="21"/>
                <c:pt idx="0">
                  <c:v>4.1295044356944457</c:v>
                </c:pt>
                <c:pt idx="1">
                  <c:v>4.526125614163667</c:v>
                </c:pt>
                <c:pt idx="2">
                  <c:v>4.1018736917681622</c:v>
                </c:pt>
                <c:pt idx="3">
                  <c:v>3.69630833896887</c:v>
                </c:pt>
                <c:pt idx="4">
                  <c:v>3.3696861368711835</c:v>
                </c:pt>
                <c:pt idx="5">
                  <c:v>3.8861224591926682</c:v>
                </c:pt>
                <c:pt idx="6">
                  <c:v>2.6384402826263798</c:v>
                </c:pt>
                <c:pt idx="7">
                  <c:v>2.5946641368333583</c:v>
                </c:pt>
                <c:pt idx="8">
                  <c:v>3.0299195026056926</c:v>
                </c:pt>
                <c:pt idx="9">
                  <c:v>3.4954375357204666</c:v>
                </c:pt>
                <c:pt idx="10">
                  <c:v>3.4988827640389935</c:v>
                </c:pt>
                <c:pt idx="11">
                  <c:v>3.9565663024881523</c:v>
                </c:pt>
                <c:pt idx="12">
                  <c:v>5.8405212918193135</c:v>
                </c:pt>
                <c:pt idx="13">
                  <c:v>5.4712573558707023</c:v>
                </c:pt>
                <c:pt idx="14">
                  <c:v>4.9432471855627238</c:v>
                </c:pt>
                <c:pt idx="15">
                  <c:v>4.9945409243811989</c:v>
                </c:pt>
                <c:pt idx="16">
                  <c:v>5.0870488174610102</c:v>
                </c:pt>
                <c:pt idx="17">
                  <c:v>5.4347478411502905</c:v>
                </c:pt>
                <c:pt idx="18">
                  <c:v>5.5593121122057987</c:v>
                </c:pt>
                <c:pt idx="19">
                  <c:v>5.6104074057647431</c:v>
                </c:pt>
                <c:pt idx="20">
                  <c:v>5.2535736991625104</c:v>
                </c:pt>
              </c:numCache>
            </c:numRef>
          </c:val>
        </c:ser>
        <c:dLbls/>
        <c:marker val="1"/>
        <c:axId val="94938240"/>
        <c:axId val="94939776"/>
      </c:lineChart>
      <c:catAx>
        <c:axId val="949382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939776"/>
        <c:crosses val="autoZero"/>
        <c:auto val="1"/>
        <c:lblAlgn val="ctr"/>
        <c:lblOffset val="100"/>
        <c:tickLblSkip val="1"/>
        <c:tickMarkSkip val="1"/>
      </c:catAx>
      <c:valAx>
        <c:axId val="949397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9382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707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39903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Contributions'!$J$3:$J$23</c:f>
              <c:numCache>
                <c:formatCode>0.00</c:formatCode>
                <c:ptCount val="21"/>
                <c:pt idx="0">
                  <c:v>14.314616459415891</c:v>
                </c:pt>
                <c:pt idx="1">
                  <c:v>13.743031330526817</c:v>
                </c:pt>
                <c:pt idx="2">
                  <c:v>13.49272757534578</c:v>
                </c:pt>
                <c:pt idx="3">
                  <c:v>13.517741433499134</c:v>
                </c:pt>
                <c:pt idx="4">
                  <c:v>14.56851816049925</c:v>
                </c:pt>
                <c:pt idx="5">
                  <c:v>14.937499238284543</c:v>
                </c:pt>
                <c:pt idx="6">
                  <c:v>14.939569449850381</c:v>
                </c:pt>
                <c:pt idx="7">
                  <c:v>15.196233225053666</c:v>
                </c:pt>
                <c:pt idx="8">
                  <c:v>15.444311094866711</c:v>
                </c:pt>
                <c:pt idx="9">
                  <c:v>15.04864200639796</c:v>
                </c:pt>
                <c:pt idx="10">
                  <c:v>15.055190676164914</c:v>
                </c:pt>
                <c:pt idx="11">
                  <c:v>14.936478237247277</c:v>
                </c:pt>
                <c:pt idx="12">
                  <c:v>15.582061489415242</c:v>
                </c:pt>
                <c:pt idx="13">
                  <c:v>16.181136025801813</c:v>
                </c:pt>
                <c:pt idx="14">
                  <c:v>18.50578025354498</c:v>
                </c:pt>
                <c:pt idx="15">
                  <c:v>18.731006688103736</c:v>
                </c:pt>
                <c:pt idx="16">
                  <c:v>18.599084833023095</c:v>
                </c:pt>
                <c:pt idx="17">
                  <c:v>18.502171366042994</c:v>
                </c:pt>
                <c:pt idx="18">
                  <c:v>18.035178093817379</c:v>
                </c:pt>
                <c:pt idx="19">
                  <c:v>18.661682419078403</c:v>
                </c:pt>
                <c:pt idx="20">
                  <c:v>19.261884577735188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Contributions'!$K$3:$K$23</c:f>
              <c:numCache>
                <c:formatCode>0.00</c:formatCode>
                <c:ptCount val="21"/>
                <c:pt idx="0">
                  <c:v>14.284013564242265</c:v>
                </c:pt>
                <c:pt idx="1">
                  <c:v>14.442426334275396</c:v>
                </c:pt>
                <c:pt idx="2">
                  <c:v>15.342157810339893</c:v>
                </c:pt>
                <c:pt idx="3">
                  <c:v>15.998694113083435</c:v>
                </c:pt>
                <c:pt idx="4">
                  <c:v>16.231260672447391</c:v>
                </c:pt>
                <c:pt idx="5">
                  <c:v>15.741207836599727</c:v>
                </c:pt>
                <c:pt idx="6">
                  <c:v>15.350004785251265</c:v>
                </c:pt>
                <c:pt idx="7">
                  <c:v>17.128718533991336</c:v>
                </c:pt>
                <c:pt idx="8">
                  <c:v>17.669035783884951</c:v>
                </c:pt>
                <c:pt idx="9">
                  <c:v>18.063892125872925</c:v>
                </c:pt>
                <c:pt idx="10">
                  <c:v>21.09724434632944</c:v>
                </c:pt>
                <c:pt idx="11">
                  <c:v>19.71824844993214</c:v>
                </c:pt>
                <c:pt idx="12">
                  <c:v>18.281192019931336</c:v>
                </c:pt>
                <c:pt idx="13">
                  <c:v>17.36861057610114</c:v>
                </c:pt>
                <c:pt idx="14">
                  <c:v>16.457731394384297</c:v>
                </c:pt>
                <c:pt idx="15">
                  <c:v>17.134862005970206</c:v>
                </c:pt>
                <c:pt idx="16">
                  <c:v>18.299352556321153</c:v>
                </c:pt>
                <c:pt idx="17">
                  <c:v>19.278554036132029</c:v>
                </c:pt>
                <c:pt idx="18">
                  <c:v>19.254587460239438</c:v>
                </c:pt>
                <c:pt idx="19">
                  <c:v>19.001087294467396</c:v>
                </c:pt>
                <c:pt idx="20">
                  <c:v>18.713816247600128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Contributions'!$L$3:$L$23</c:f>
              <c:numCache>
                <c:formatCode>0.00</c:formatCode>
                <c:ptCount val="21"/>
                <c:pt idx="0">
                  <c:v>17.048644352490903</c:v>
                </c:pt>
                <c:pt idx="1">
                  <c:v>17.942148739306514</c:v>
                </c:pt>
                <c:pt idx="2">
                  <c:v>18.646890089839577</c:v>
                </c:pt>
                <c:pt idx="3">
                  <c:v>20.452548811871079</c:v>
                </c:pt>
                <c:pt idx="4">
                  <c:v>18.857524081744934</c:v>
                </c:pt>
                <c:pt idx="5">
                  <c:v>17.818201260798801</c:v>
                </c:pt>
                <c:pt idx="6">
                  <c:v>18.975719130282656</c:v>
                </c:pt>
                <c:pt idx="7">
                  <c:v>19.480172484497828</c:v>
                </c:pt>
                <c:pt idx="8">
                  <c:v>19.569122983075342</c:v>
                </c:pt>
                <c:pt idx="9">
                  <c:v>21.11416027016265</c:v>
                </c:pt>
                <c:pt idx="10">
                  <c:v>21.223978725565235</c:v>
                </c:pt>
                <c:pt idx="11">
                  <c:v>22.548059692709433</c:v>
                </c:pt>
                <c:pt idx="12">
                  <c:v>20.774400877362634</c:v>
                </c:pt>
                <c:pt idx="13">
                  <c:v>22.310561905657678</c:v>
                </c:pt>
                <c:pt idx="14">
                  <c:v>22.333160626794811</c:v>
                </c:pt>
                <c:pt idx="15">
                  <c:v>21.974310640013474</c:v>
                </c:pt>
                <c:pt idx="16">
                  <c:v>21.845669569108267</c:v>
                </c:pt>
                <c:pt idx="17">
                  <c:v>21.265315094721533</c:v>
                </c:pt>
                <c:pt idx="18">
                  <c:v>20.684228220785432</c:v>
                </c:pt>
                <c:pt idx="19">
                  <c:v>20.685005740519617</c:v>
                </c:pt>
                <c:pt idx="20">
                  <c:v>20.515855595034303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Contributions'!$M$3:$M$23</c:f>
              <c:numCache>
                <c:formatCode>0.00</c:formatCode>
                <c:ptCount val="21"/>
                <c:pt idx="0">
                  <c:v>3.7168723245705588</c:v>
                </c:pt>
                <c:pt idx="1">
                  <c:v>3.6767276966248099</c:v>
                </c:pt>
                <c:pt idx="2">
                  <c:v>4.008173673564345</c:v>
                </c:pt>
                <c:pt idx="3">
                  <c:v>4.223265136837604</c:v>
                </c:pt>
                <c:pt idx="4">
                  <c:v>4.3445497860403641</c:v>
                </c:pt>
                <c:pt idx="5">
                  <c:v>4.1107295119014609</c:v>
                </c:pt>
                <c:pt idx="6">
                  <c:v>4.1420882640342542</c:v>
                </c:pt>
                <c:pt idx="7">
                  <c:v>4.3738765275439802</c:v>
                </c:pt>
                <c:pt idx="8">
                  <c:v>4.3511893637294357</c:v>
                </c:pt>
                <c:pt idx="9">
                  <c:v>4.364429260221165</c:v>
                </c:pt>
                <c:pt idx="10">
                  <c:v>4.6224666145912163</c:v>
                </c:pt>
                <c:pt idx="11">
                  <c:v>4.2463982294637228</c:v>
                </c:pt>
                <c:pt idx="12">
                  <c:v>3.9447970597627431</c:v>
                </c:pt>
                <c:pt idx="13">
                  <c:v>4.5468381943015528</c:v>
                </c:pt>
                <c:pt idx="14">
                  <c:v>4.8559383558991325</c:v>
                </c:pt>
                <c:pt idx="15">
                  <c:v>5.1250008445717556</c:v>
                </c:pt>
                <c:pt idx="16">
                  <c:v>5.0853342511357154</c:v>
                </c:pt>
                <c:pt idx="17">
                  <c:v>4.8487880382220876</c:v>
                </c:pt>
                <c:pt idx="18">
                  <c:v>4.5841371763962675</c:v>
                </c:pt>
                <c:pt idx="19">
                  <c:v>4.7382785354703474</c:v>
                </c:pt>
                <c:pt idx="20">
                  <c:v>4.5836686824276551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Contributions'!$N$3:$N$23</c:f>
              <c:numCache>
                <c:formatCode>0.00</c:formatCode>
                <c:ptCount val="21"/>
                <c:pt idx="0">
                  <c:v>4.9318298629853903</c:v>
                </c:pt>
                <c:pt idx="1">
                  <c:v>4.7767574973025573</c:v>
                </c:pt>
                <c:pt idx="2">
                  <c:v>5.3370459132053663</c:v>
                </c:pt>
                <c:pt idx="3">
                  <c:v>5.3773153580860305</c:v>
                </c:pt>
                <c:pt idx="4">
                  <c:v>5.2694468258189691</c:v>
                </c:pt>
                <c:pt idx="5">
                  <c:v>5.230560188246649</c:v>
                </c:pt>
                <c:pt idx="6">
                  <c:v>5.0660663414796598</c:v>
                </c:pt>
                <c:pt idx="7">
                  <c:v>4.6623894161634603</c:v>
                </c:pt>
                <c:pt idx="8">
                  <c:v>4.3489297401884643</c:v>
                </c:pt>
                <c:pt idx="9">
                  <c:v>4.286970077994515</c:v>
                </c:pt>
                <c:pt idx="10">
                  <c:v>4.2817194871926967</c:v>
                </c:pt>
                <c:pt idx="11">
                  <c:v>4.174919240674404</c:v>
                </c:pt>
                <c:pt idx="12">
                  <c:v>4.3631570033595395</c:v>
                </c:pt>
                <c:pt idx="13">
                  <c:v>4.3852462297640828</c:v>
                </c:pt>
                <c:pt idx="14">
                  <c:v>4.3260723546623971</c:v>
                </c:pt>
                <c:pt idx="15">
                  <c:v>4.2389003778345895</c:v>
                </c:pt>
                <c:pt idx="16">
                  <c:v>4.3259671963946111</c:v>
                </c:pt>
                <c:pt idx="17">
                  <c:v>4.4451958692577422</c:v>
                </c:pt>
                <c:pt idx="18">
                  <c:v>4.5189142056481613</c:v>
                </c:pt>
                <c:pt idx="19">
                  <c:v>4.5198508331027591</c:v>
                </c:pt>
                <c:pt idx="20">
                  <c:v>4.7109784094660521</c:v>
                </c:pt>
              </c:numCache>
            </c:numRef>
          </c:val>
        </c:ser>
        <c:dLbls/>
        <c:marker val="1"/>
        <c:axId val="95077120"/>
        <c:axId val="95078656"/>
      </c:lineChart>
      <c:catAx>
        <c:axId val="950771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078656"/>
        <c:crosses val="autoZero"/>
        <c:auto val="1"/>
        <c:lblAlgn val="ctr"/>
        <c:lblOffset val="100"/>
        <c:tickLblSkip val="1"/>
        <c:tickMarkSkip val="1"/>
      </c:catAx>
      <c:valAx>
        <c:axId val="950786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0771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103"/>
          <c:y val="1.6556397942517263E-2"/>
          <c:w val="0.70826581459926263"/>
          <c:h val="0.254966968138274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472"/>
          <c:h val="0.870433305701858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Contributions'!$C$24</c:f>
              <c:numCache>
                <c:formatCode>0.00</c:formatCode>
                <c:ptCount val="1"/>
                <c:pt idx="0">
                  <c:v>7.0998750343383055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Contributions'!$D$24</c:f>
              <c:numCache>
                <c:formatCode>0.00</c:formatCode>
                <c:ptCount val="1"/>
                <c:pt idx="0">
                  <c:v>1.9934352083421776</c:v>
                </c:pt>
              </c:numCache>
            </c:numRef>
          </c:val>
          <c:shape val="cylinder"/>
        </c:ser>
        <c:dLbls/>
        <c:shape val="box"/>
        <c:axId val="95121408"/>
        <c:axId val="95122944"/>
        <c:axId val="0"/>
      </c:bar3DChart>
      <c:catAx>
        <c:axId val="951214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122944"/>
        <c:crosses val="autoZero"/>
        <c:auto val="1"/>
        <c:lblAlgn val="ctr"/>
        <c:lblOffset val="100"/>
        <c:tickLblSkip val="1"/>
        <c:tickMarkSkip val="1"/>
      </c:catAx>
      <c:valAx>
        <c:axId val="951229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1214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81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Contributions'!$F$24</c:f>
              <c:numCache>
                <c:formatCode>0.00</c:formatCode>
                <c:ptCount val="1"/>
                <c:pt idx="0">
                  <c:v>20.246129194166727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Contributions'!$G$24</c:f>
              <c:numCache>
                <c:formatCode>0.00</c:formatCode>
                <c:ptCount val="1"/>
                <c:pt idx="0">
                  <c:v>3.5471698580350894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Contributions'!$H$24</c:f>
              <c:numCache>
                <c:formatCode>0.00</c:formatCode>
                <c:ptCount val="1"/>
                <c:pt idx="0">
                  <c:v>4.3389613254452559</c:v>
                </c:pt>
              </c:numCache>
            </c:numRef>
          </c:val>
          <c:shape val="cylinder"/>
        </c:ser>
        <c:dLbls/>
        <c:shape val="box"/>
        <c:axId val="101216256"/>
        <c:axId val="101217792"/>
        <c:axId val="0"/>
      </c:bar3DChart>
      <c:catAx>
        <c:axId val="10121625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217792"/>
        <c:crosses val="autoZero"/>
        <c:auto val="1"/>
        <c:lblAlgn val="ctr"/>
        <c:lblOffset val="100"/>
        <c:tickLblSkip val="1"/>
        <c:tickMarkSkip val="1"/>
      </c:catAx>
      <c:valAx>
        <c:axId val="1012177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2162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751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Contributions'!$J$24</c:f>
              <c:numCache>
                <c:formatCode>0.00</c:formatCode>
                <c:ptCount val="1"/>
                <c:pt idx="0">
                  <c:v>16.059740220653104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Contributions'!$K$24</c:f>
              <c:numCache>
                <c:formatCode>0.00</c:formatCode>
                <c:ptCount val="1"/>
                <c:pt idx="0">
                  <c:v>17.374128473685584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Contributions'!$L$24</c:f>
              <c:numCache>
                <c:formatCode>0.00</c:formatCode>
                <c:ptCount val="1"/>
                <c:pt idx="0">
                  <c:v>20.288841852016319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Contributions'!$M$24</c:f>
              <c:numCache>
                <c:formatCode>0.00</c:formatCode>
                <c:ptCount val="1"/>
                <c:pt idx="0">
                  <c:v>4.4044546441576271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Contributions'!$N$24</c:f>
              <c:numCache>
                <c:formatCode>0.00</c:formatCode>
                <c:ptCount val="1"/>
                <c:pt idx="0">
                  <c:v>4.6465824966108622</c:v>
                </c:pt>
              </c:numCache>
            </c:numRef>
          </c:val>
          <c:shape val="cylinder"/>
        </c:ser>
        <c:dLbls/>
        <c:shape val="box"/>
        <c:axId val="94968064"/>
        <c:axId val="94994432"/>
        <c:axId val="0"/>
      </c:bar3DChart>
      <c:catAx>
        <c:axId val="949680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994432"/>
        <c:crosses val="autoZero"/>
        <c:auto val="1"/>
        <c:lblAlgn val="ctr"/>
        <c:lblOffset val="100"/>
        <c:tickLblSkip val="1"/>
        <c:tickMarkSkip val="1"/>
      </c:catAx>
      <c:valAx>
        <c:axId val="949944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968064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7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674923264296413E-2"/>
          <c:y val="8.6666948785643724E-2"/>
          <c:w val="0.91382258927620508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Contributions'!$A$3:$A$24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'National Contributions'!$B$3:$B$24</c:f>
              <c:numCache>
                <c:formatCode>0.00</c:formatCode>
                <c:ptCount val="22"/>
                <c:pt idx="0">
                  <c:v>14.86354731423695</c:v>
                </c:pt>
                <c:pt idx="1">
                  <c:v>14.691276839075224</c:v>
                </c:pt>
                <c:pt idx="2">
                  <c:v>14.912325580164515</c:v>
                </c:pt>
                <c:pt idx="3">
                  <c:v>14.483538206234336</c:v>
                </c:pt>
                <c:pt idx="4">
                  <c:v>12.528834003126498</c:v>
                </c:pt>
                <c:pt idx="5">
                  <c:v>11.093916255184153</c:v>
                </c:pt>
                <c:pt idx="6">
                  <c:v>11.191068922367871</c:v>
                </c:pt>
                <c:pt idx="7">
                  <c:v>10.908790344236779</c:v>
                </c:pt>
                <c:pt idx="8">
                  <c:v>11.647612291693884</c:v>
                </c:pt>
                <c:pt idx="9">
                  <c:v>11.505875164645603</c:v>
                </c:pt>
                <c:pt idx="10">
                  <c:v>9.4997858122023651</c:v>
                </c:pt>
                <c:pt idx="11">
                  <c:v>9.2890249910753884</c:v>
                </c:pt>
                <c:pt idx="12">
                  <c:v>10.162212089549</c:v>
                </c:pt>
                <c:pt idx="13">
                  <c:v>10.108867221505511</c:v>
                </c:pt>
                <c:pt idx="14">
                  <c:v>10.022054417808171</c:v>
                </c:pt>
                <c:pt idx="15">
                  <c:v>9.1686871852800049</c:v>
                </c:pt>
                <c:pt idx="16">
                  <c:v>9.3483364553033184</c:v>
                </c:pt>
                <c:pt idx="17">
                  <c:v>9.016843279542103</c:v>
                </c:pt>
                <c:pt idx="18">
                  <c:v>8.9450175049835163</c:v>
                </c:pt>
                <c:pt idx="19">
                  <c:v>9.6424061053185675</c:v>
                </c:pt>
                <c:pt idx="20">
                  <c:v>10.019329527372767</c:v>
                </c:pt>
                <c:pt idx="21">
                  <c:v>10.36154700146546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Contributions'!$A$3:$A$24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'National Contributions'!$E$3:$E$24</c:f>
              <c:numCache>
                <c:formatCode>0.00</c:formatCode>
                <c:ptCount val="22"/>
                <c:pt idx="0">
                  <c:v>20.004245785402695</c:v>
                </c:pt>
                <c:pt idx="1">
                  <c:v>20.043706438051398</c:v>
                </c:pt>
                <c:pt idx="2">
                  <c:v>20.141857560213253</c:v>
                </c:pt>
                <c:pt idx="3">
                  <c:v>19.920231829874382</c:v>
                </c:pt>
                <c:pt idx="4">
                  <c:v>20.014306049348349</c:v>
                </c:pt>
                <c:pt idx="5">
                  <c:v>20.181406638494622</c:v>
                </c:pt>
                <c:pt idx="6">
                  <c:v>20.67443011487612</c:v>
                </c:pt>
                <c:pt idx="7">
                  <c:v>20.130913094305242</c:v>
                </c:pt>
                <c:pt idx="8">
                  <c:v>20.256909112683978</c:v>
                </c:pt>
                <c:pt idx="9">
                  <c:v>20.219268478031104</c:v>
                </c:pt>
                <c:pt idx="10">
                  <c:v>20.27181972362677</c:v>
                </c:pt>
                <c:pt idx="11">
                  <c:v>20.075079366880349</c:v>
                </c:pt>
                <c:pt idx="12">
                  <c:v>20.056139243024866</c:v>
                </c:pt>
                <c:pt idx="13">
                  <c:v>19.934248100729164</c:v>
                </c:pt>
                <c:pt idx="14">
                  <c:v>19.718125958459879</c:v>
                </c:pt>
                <c:pt idx="15">
                  <c:v>19.562352551629338</c:v>
                </c:pt>
                <c:pt idx="16">
                  <c:v>19.257872913688647</c:v>
                </c:pt>
                <c:pt idx="17">
                  <c:v>19.087049269969462</c:v>
                </c:pt>
                <c:pt idx="18">
                  <c:v>19.022934340543856</c:v>
                </c:pt>
                <c:pt idx="19">
                  <c:v>19.092768797075461</c:v>
                </c:pt>
                <c:pt idx="20">
                  <c:v>19.034153499218096</c:v>
                </c:pt>
                <c:pt idx="21">
                  <c:v>19.031592997029101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Contributions'!$A$3:$A$24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'National Contributions'!$I$3:$I$24</c:f>
              <c:numCache>
                <c:formatCode>0.00</c:formatCode>
                <c:ptCount val="22"/>
                <c:pt idx="0">
                  <c:v>16.01722306259823</c:v>
                </c:pt>
                <c:pt idx="1">
                  <c:v>15.982774275057732</c:v>
                </c:pt>
                <c:pt idx="2">
                  <c:v>15.829873988035342</c:v>
                </c:pt>
                <c:pt idx="3">
                  <c:v>15.908635694247044</c:v>
                </c:pt>
                <c:pt idx="4">
                  <c:v>15.834087269965075</c:v>
                </c:pt>
                <c:pt idx="5">
                  <c:v>15.730368520519667</c:v>
                </c:pt>
                <c:pt idx="6">
                  <c:v>15.783626865192673</c:v>
                </c:pt>
                <c:pt idx="7">
                  <c:v>15.637470839406776</c:v>
                </c:pt>
                <c:pt idx="8">
                  <c:v>15.821082513857734</c:v>
                </c:pt>
                <c:pt idx="9">
                  <c:v>15.845938322092213</c:v>
                </c:pt>
                <c:pt idx="10">
                  <c:v>16.073375140368402</c:v>
                </c:pt>
                <c:pt idx="11">
                  <c:v>16.140725260602839</c:v>
                </c:pt>
                <c:pt idx="12">
                  <c:v>16.051542558074935</c:v>
                </c:pt>
                <c:pt idx="13">
                  <c:v>16.063348746705998</c:v>
                </c:pt>
                <c:pt idx="14">
                  <c:v>16.050089812637349</c:v>
                </c:pt>
                <c:pt idx="15">
                  <c:v>16.04339820183645</c:v>
                </c:pt>
                <c:pt idx="16">
                  <c:v>16.131128965178</c:v>
                </c:pt>
                <c:pt idx="17">
                  <c:v>16.088360992027997</c:v>
                </c:pt>
                <c:pt idx="18">
                  <c:v>16.184140489259708</c:v>
                </c:pt>
                <c:pt idx="19">
                  <c:v>16.221466530172947</c:v>
                </c:pt>
                <c:pt idx="20">
                  <c:v>16.225913619897714</c:v>
                </c:pt>
                <c:pt idx="21">
                  <c:v>16.215436910117013</c:v>
                </c:pt>
              </c:numCache>
            </c:numRef>
          </c:val>
        </c:ser>
        <c:dLbls/>
        <c:marker val="1"/>
        <c:axId val="101253888"/>
        <c:axId val="101255424"/>
      </c:lineChart>
      <c:catAx>
        <c:axId val="1012538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255424"/>
        <c:crosses val="autoZero"/>
        <c:auto val="1"/>
        <c:lblAlgn val="ctr"/>
        <c:lblOffset val="100"/>
        <c:tickLblSkip val="1"/>
        <c:tickMarkSkip val="1"/>
      </c:catAx>
      <c:valAx>
        <c:axId val="101255424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253888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5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Contributions'!$B$25</c:f>
              <c:numCache>
                <c:formatCode>0.00</c:formatCode>
                <c:ptCount val="1"/>
                <c:pt idx="0">
                  <c:v>11.064131659653272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Contributions'!$E$25</c:f>
              <c:numCache>
                <c:formatCode>0.00</c:formatCode>
                <c:ptCount val="1"/>
                <c:pt idx="0">
                  <c:v>19.805973266507099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Contributions'!$I$25</c:f>
              <c:numCache>
                <c:formatCode>0.00</c:formatCode>
                <c:ptCount val="1"/>
                <c:pt idx="0">
                  <c:v>15.994545844447815</c:v>
                </c:pt>
              </c:numCache>
            </c:numRef>
          </c:val>
          <c:shape val="cylinder"/>
        </c:ser>
        <c:dLbls/>
        <c:shape val="box"/>
        <c:axId val="101280000"/>
        <c:axId val="101302272"/>
        <c:axId val="0"/>
      </c:bar3DChart>
      <c:catAx>
        <c:axId val="1012800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302272"/>
        <c:crosses val="autoZero"/>
        <c:auto val="1"/>
        <c:lblAlgn val="ctr"/>
        <c:lblOffset val="100"/>
        <c:tickLblSkip val="1"/>
        <c:tickMarkSkip val="1"/>
      </c:catAx>
      <c:valAx>
        <c:axId val="1013022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2800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434"/>
          <c:h val="0.1000003499562564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Contributions'!$C$3:$C$24</c:f>
              <c:numCache>
                <c:formatCode>0.00</c:formatCode>
                <c:ptCount val="22"/>
                <c:pt idx="0">
                  <c:v>28.484107532779397</c:v>
                </c:pt>
                <c:pt idx="1">
                  <c:v>26.516077459682357</c:v>
                </c:pt>
                <c:pt idx="2">
                  <c:v>26.162530967418562</c:v>
                </c:pt>
                <c:pt idx="3">
                  <c:v>27.989525729779469</c:v>
                </c:pt>
                <c:pt idx="4">
                  <c:v>25.552196136482912</c:v>
                </c:pt>
                <c:pt idx="5">
                  <c:v>25.25594346795253</c:v>
                </c:pt>
                <c:pt idx="6">
                  <c:v>26.134988897595377</c:v>
                </c:pt>
                <c:pt idx="7">
                  <c:v>25.574060242653662</c:v>
                </c:pt>
                <c:pt idx="8">
                  <c:v>26.90855269362325</c:v>
                </c:pt>
                <c:pt idx="9">
                  <c:v>26.78734537466671</c:v>
                </c:pt>
                <c:pt idx="10">
                  <c:v>24.433353419922451</c:v>
                </c:pt>
                <c:pt idx="11">
                  <c:v>26.064320754882797</c:v>
                </c:pt>
                <c:pt idx="12">
                  <c:v>26.660136563759263</c:v>
                </c:pt>
                <c:pt idx="13">
                  <c:v>27.142303040768624</c:v>
                </c:pt>
                <c:pt idx="14">
                  <c:v>26.738879556441287</c:v>
                </c:pt>
                <c:pt idx="15">
                  <c:v>27.000807674916345</c:v>
                </c:pt>
                <c:pt idx="16">
                  <c:v>29.095245246811928</c:v>
                </c:pt>
                <c:pt idx="17">
                  <c:v>27.116948806263377</c:v>
                </c:pt>
                <c:pt idx="18">
                  <c:v>27.292386814826802</c:v>
                </c:pt>
                <c:pt idx="19">
                  <c:v>27.397761856671394</c:v>
                </c:pt>
                <c:pt idx="20">
                  <c:v>27.440338325988524</c:v>
                </c:pt>
                <c:pt idx="21">
                  <c:v>27.557248120913062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Contributions'!$D$3:$D$24</c:f>
              <c:numCache>
                <c:formatCode>0.00</c:formatCode>
                <c:ptCount val="22"/>
                <c:pt idx="0">
                  <c:v>3.6510194297312637</c:v>
                </c:pt>
                <c:pt idx="1">
                  <c:v>3.7487715841135687</c:v>
                </c:pt>
                <c:pt idx="2">
                  <c:v>3.7268282207674508</c:v>
                </c:pt>
                <c:pt idx="3">
                  <c:v>3.6801502569131137</c:v>
                </c:pt>
                <c:pt idx="4">
                  <c:v>3.481293918636192</c:v>
                </c:pt>
                <c:pt idx="5">
                  <c:v>3.4925792867157011</c:v>
                </c:pt>
                <c:pt idx="6">
                  <c:v>3.5233660556917581</c:v>
                </c:pt>
                <c:pt idx="7">
                  <c:v>3.5004612763390126</c:v>
                </c:pt>
                <c:pt idx="8">
                  <c:v>3.584270745849647</c:v>
                </c:pt>
                <c:pt idx="9">
                  <c:v>3.6016846909720264</c:v>
                </c:pt>
                <c:pt idx="10">
                  <c:v>3.3420140470312139</c:v>
                </c:pt>
                <c:pt idx="11">
                  <c:v>3.2495595729638791</c:v>
                </c:pt>
                <c:pt idx="12">
                  <c:v>3.351893414889044</c:v>
                </c:pt>
                <c:pt idx="13">
                  <c:v>3.3093611016857505</c:v>
                </c:pt>
                <c:pt idx="14">
                  <c:v>3.3935351959871651</c:v>
                </c:pt>
                <c:pt idx="15">
                  <c:v>3.4565864009964233</c:v>
                </c:pt>
                <c:pt idx="16">
                  <c:v>3.4511953590677038</c:v>
                </c:pt>
                <c:pt idx="17">
                  <c:v>3.3686885075983271</c:v>
                </c:pt>
                <c:pt idx="18">
                  <c:v>3.3885433300374026</c:v>
                </c:pt>
                <c:pt idx="19">
                  <c:v>3.3946516492287961</c:v>
                </c:pt>
                <c:pt idx="20">
                  <c:v>3.4088667404859692</c:v>
                </c:pt>
                <c:pt idx="21">
                  <c:v>3.4114219979024369</c:v>
                </c:pt>
              </c:numCache>
            </c:numRef>
          </c:val>
        </c:ser>
        <c:dLbls/>
        <c:marker val="1"/>
        <c:axId val="101410688"/>
        <c:axId val="101412224"/>
      </c:lineChart>
      <c:catAx>
        <c:axId val="1014106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412224"/>
        <c:crosses val="autoZero"/>
        <c:auto val="1"/>
        <c:lblAlgn val="ctr"/>
        <c:lblOffset val="100"/>
        <c:tickLblSkip val="1"/>
        <c:tickMarkSkip val="1"/>
      </c:catAx>
      <c:valAx>
        <c:axId val="1014122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4106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975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39903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Contributions'!$F$3:$F$24</c:f>
              <c:numCache>
                <c:formatCode>0.00</c:formatCode>
                <c:ptCount val="22"/>
                <c:pt idx="0">
                  <c:v>20.531588336186381</c:v>
                </c:pt>
                <c:pt idx="1">
                  <c:v>20.602049043984341</c:v>
                </c:pt>
                <c:pt idx="2">
                  <c:v>20.592215651305096</c:v>
                </c:pt>
                <c:pt idx="3">
                  <c:v>20.540598383398041</c:v>
                </c:pt>
                <c:pt idx="4">
                  <c:v>20.753177582502737</c:v>
                </c:pt>
                <c:pt idx="5">
                  <c:v>20.858719662864704</c:v>
                </c:pt>
                <c:pt idx="6">
                  <c:v>20.820556909152742</c:v>
                </c:pt>
                <c:pt idx="7">
                  <c:v>20.789988814872796</c:v>
                </c:pt>
                <c:pt idx="8">
                  <c:v>20.917481174141191</c:v>
                </c:pt>
                <c:pt idx="9">
                  <c:v>20.877355942705456</c:v>
                </c:pt>
                <c:pt idx="10">
                  <c:v>20.870401581980339</c:v>
                </c:pt>
                <c:pt idx="11">
                  <c:v>20.791574322577706</c:v>
                </c:pt>
                <c:pt idx="12">
                  <c:v>20.805720767731621</c:v>
                </c:pt>
                <c:pt idx="13">
                  <c:v>20.789956098592342</c:v>
                </c:pt>
                <c:pt idx="14">
                  <c:v>20.841308027542343</c:v>
                </c:pt>
                <c:pt idx="15">
                  <c:v>20.921560031461649</c:v>
                </c:pt>
                <c:pt idx="16">
                  <c:v>20.894469947704593</c:v>
                </c:pt>
                <c:pt idx="17">
                  <c:v>20.840764865935043</c:v>
                </c:pt>
                <c:pt idx="18">
                  <c:v>20.848963289827932</c:v>
                </c:pt>
                <c:pt idx="19">
                  <c:v>20.856170376843984</c:v>
                </c:pt>
                <c:pt idx="20">
                  <c:v>20.867206089885926</c:v>
                </c:pt>
                <c:pt idx="21">
                  <c:v>20.871522433609858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Contributions'!$G$3:$G$24</c:f>
              <c:numCache>
                <c:formatCode>0.00</c:formatCode>
                <c:ptCount val="22"/>
                <c:pt idx="0">
                  <c:v>15.649942127085273</c:v>
                </c:pt>
                <c:pt idx="1">
                  <c:v>15.492885621600475</c:v>
                </c:pt>
                <c:pt idx="2">
                  <c:v>15.424887777944093</c:v>
                </c:pt>
                <c:pt idx="3">
                  <c:v>15.45590894059257</c:v>
                </c:pt>
                <c:pt idx="4">
                  <c:v>15.506313141537051</c:v>
                </c:pt>
                <c:pt idx="5">
                  <c:v>15.735791467394266</c:v>
                </c:pt>
                <c:pt idx="6">
                  <c:v>16.132189023375389</c:v>
                </c:pt>
                <c:pt idx="7">
                  <c:v>16.218726121431651</c:v>
                </c:pt>
                <c:pt idx="8">
                  <c:v>15.917854721694782</c:v>
                </c:pt>
                <c:pt idx="9">
                  <c:v>16.072764347061486</c:v>
                </c:pt>
                <c:pt idx="10">
                  <c:v>16.250490786063239</c:v>
                </c:pt>
                <c:pt idx="11">
                  <c:v>16.293038143557446</c:v>
                </c:pt>
                <c:pt idx="12">
                  <c:v>16.28017748892449</c:v>
                </c:pt>
                <c:pt idx="13">
                  <c:v>16.120777942002174</c:v>
                </c:pt>
                <c:pt idx="14">
                  <c:v>15.707338890023109</c:v>
                </c:pt>
                <c:pt idx="15">
                  <c:v>15.519517652476612</c:v>
                </c:pt>
                <c:pt idx="16">
                  <c:v>15.462636449526284</c:v>
                </c:pt>
                <c:pt idx="17">
                  <c:v>15.897247761085019</c:v>
                </c:pt>
                <c:pt idx="18">
                  <c:v>15.831282697339617</c:v>
                </c:pt>
                <c:pt idx="19">
                  <c:v>15.756466898742138</c:v>
                </c:pt>
                <c:pt idx="20">
                  <c:v>15.695748391532129</c:v>
                </c:pt>
                <c:pt idx="21">
                  <c:v>15.693816641783634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Contributions'!$H$3:$H$24</c:f>
              <c:numCache>
                <c:formatCode>0.00</c:formatCode>
                <c:ptCount val="22"/>
                <c:pt idx="0">
                  <c:v>23.584052232891121</c:v>
                </c:pt>
                <c:pt idx="1">
                  <c:v>22.71794372560375</c:v>
                </c:pt>
                <c:pt idx="2">
                  <c:v>23.217907618418039</c:v>
                </c:pt>
                <c:pt idx="3">
                  <c:v>21.895444354414664</c:v>
                </c:pt>
                <c:pt idx="4">
                  <c:v>20.93226054530512</c:v>
                </c:pt>
                <c:pt idx="5">
                  <c:v>20.83748692574768</c:v>
                </c:pt>
                <c:pt idx="6">
                  <c:v>24.864222834197221</c:v>
                </c:pt>
                <c:pt idx="7">
                  <c:v>19.163256896753627</c:v>
                </c:pt>
                <c:pt idx="8">
                  <c:v>18.845882664446421</c:v>
                </c:pt>
                <c:pt idx="9">
                  <c:v>18.966101385498813</c:v>
                </c:pt>
                <c:pt idx="10">
                  <c:v>19.260466429774436</c:v>
                </c:pt>
                <c:pt idx="11">
                  <c:v>18.796395606272803</c:v>
                </c:pt>
                <c:pt idx="12">
                  <c:v>18.734172381050701</c:v>
                </c:pt>
                <c:pt idx="13">
                  <c:v>18.77961275590043</c:v>
                </c:pt>
                <c:pt idx="14">
                  <c:v>18.944957299638492</c:v>
                </c:pt>
                <c:pt idx="15">
                  <c:v>19.120065992047095</c:v>
                </c:pt>
                <c:pt idx="16">
                  <c:v>19.134846934375805</c:v>
                </c:pt>
                <c:pt idx="17">
                  <c:v>18.918341828214221</c:v>
                </c:pt>
                <c:pt idx="18">
                  <c:v>18.938666198537788</c:v>
                </c:pt>
                <c:pt idx="19">
                  <c:v>18.972748501452305</c:v>
                </c:pt>
                <c:pt idx="20">
                  <c:v>19.004937792377618</c:v>
                </c:pt>
                <c:pt idx="21">
                  <c:v>19.014934541167474</c:v>
                </c:pt>
              </c:numCache>
            </c:numRef>
          </c:val>
        </c:ser>
        <c:dLbls/>
        <c:marker val="1"/>
        <c:axId val="102762752"/>
        <c:axId val="102793216"/>
      </c:lineChart>
      <c:catAx>
        <c:axId val="1027627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793216"/>
        <c:crosses val="autoZero"/>
        <c:auto val="1"/>
        <c:lblAlgn val="ctr"/>
        <c:lblOffset val="100"/>
        <c:tickLblSkip val="1"/>
        <c:tickMarkSkip val="1"/>
      </c:catAx>
      <c:valAx>
        <c:axId val="102793216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7627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39903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Contributions'!$J$3:$J$24</c:f>
              <c:numCache>
                <c:formatCode>0.00</c:formatCode>
                <c:ptCount val="22"/>
                <c:pt idx="0">
                  <c:v>15.423484412363431</c:v>
                </c:pt>
                <c:pt idx="1">
                  <c:v>15.207383527047059</c:v>
                </c:pt>
                <c:pt idx="2">
                  <c:v>15.23074326328547</c:v>
                </c:pt>
                <c:pt idx="3">
                  <c:v>15.167734032575819</c:v>
                </c:pt>
                <c:pt idx="4">
                  <c:v>15.126970968071237</c:v>
                </c:pt>
                <c:pt idx="5">
                  <c:v>15.182907083725484</c:v>
                </c:pt>
                <c:pt idx="6">
                  <c:v>16.063728419991687</c:v>
                </c:pt>
                <c:pt idx="7">
                  <c:v>16.087175530191978</c:v>
                </c:pt>
                <c:pt idx="8">
                  <c:v>16.213031082039596</c:v>
                </c:pt>
                <c:pt idx="9">
                  <c:v>16.219025064576609</c:v>
                </c:pt>
                <c:pt idx="10">
                  <c:v>16.131429534533993</c:v>
                </c:pt>
                <c:pt idx="11">
                  <c:v>16.198448668477859</c:v>
                </c:pt>
                <c:pt idx="12">
                  <c:v>16.273967919977871</c:v>
                </c:pt>
                <c:pt idx="13">
                  <c:v>16.227608164993359</c:v>
                </c:pt>
                <c:pt idx="14">
                  <c:v>16.444858434972158</c:v>
                </c:pt>
                <c:pt idx="15">
                  <c:v>16.457493695431307</c:v>
                </c:pt>
                <c:pt idx="16">
                  <c:v>16.60343022655945</c:v>
                </c:pt>
                <c:pt idx="17">
                  <c:v>16.367634518402003</c:v>
                </c:pt>
                <c:pt idx="18">
                  <c:v>16.395832160056028</c:v>
                </c:pt>
                <c:pt idx="19">
                  <c:v>16.416142866735719</c:v>
                </c:pt>
                <c:pt idx="20">
                  <c:v>16.447565317026108</c:v>
                </c:pt>
                <c:pt idx="21">
                  <c:v>16.448016464035103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Contributions'!$K$3:$K$24</c:f>
              <c:numCache>
                <c:formatCode>0.00</c:formatCode>
                <c:ptCount val="22"/>
                <c:pt idx="0">
                  <c:v>22.18834344452447</c:v>
                </c:pt>
                <c:pt idx="1">
                  <c:v>21.867724716744018</c:v>
                </c:pt>
                <c:pt idx="2">
                  <c:v>21.470903499104242</c:v>
                </c:pt>
                <c:pt idx="3">
                  <c:v>21.314974164605811</c:v>
                </c:pt>
                <c:pt idx="4">
                  <c:v>20.990800188194232</c:v>
                </c:pt>
                <c:pt idx="5">
                  <c:v>20.621754933959668</c:v>
                </c:pt>
                <c:pt idx="6">
                  <c:v>20.421253891670744</c:v>
                </c:pt>
                <c:pt idx="7">
                  <c:v>20.487790042689586</c:v>
                </c:pt>
                <c:pt idx="8">
                  <c:v>20.611702240152155</c:v>
                </c:pt>
                <c:pt idx="9">
                  <c:v>20.531451127129515</c:v>
                </c:pt>
                <c:pt idx="10">
                  <c:v>20.652591597715258</c:v>
                </c:pt>
                <c:pt idx="11">
                  <c:v>20.669164723771917</c:v>
                </c:pt>
                <c:pt idx="12">
                  <c:v>20.82145572212022</c:v>
                </c:pt>
                <c:pt idx="13">
                  <c:v>20.86629684054099</c:v>
                </c:pt>
                <c:pt idx="14">
                  <c:v>20.927811711108951</c:v>
                </c:pt>
                <c:pt idx="15">
                  <c:v>21.035679838033779</c:v>
                </c:pt>
                <c:pt idx="16">
                  <c:v>20.985981122857762</c:v>
                </c:pt>
                <c:pt idx="17">
                  <c:v>20.884398326405602</c:v>
                </c:pt>
                <c:pt idx="18">
                  <c:v>20.920270593511219</c:v>
                </c:pt>
                <c:pt idx="19">
                  <c:v>20.93673973874305</c:v>
                </c:pt>
                <c:pt idx="20">
                  <c:v>20.94848022177673</c:v>
                </c:pt>
                <c:pt idx="21">
                  <c:v>20.951924973554689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Contributions'!$L$3:$L$24</c:f>
              <c:numCache>
                <c:formatCode>0.00</c:formatCode>
                <c:ptCount val="22"/>
                <c:pt idx="0">
                  <c:v>13.60419158464318</c:v>
                </c:pt>
                <c:pt idx="1">
                  <c:v>13.62559651992459</c:v>
                </c:pt>
                <c:pt idx="2">
                  <c:v>13.553629436552544</c:v>
                </c:pt>
                <c:pt idx="3">
                  <c:v>13.663783593618373</c:v>
                </c:pt>
                <c:pt idx="4">
                  <c:v>13.797944987378422</c:v>
                </c:pt>
                <c:pt idx="5">
                  <c:v>13.475835914915004</c:v>
                </c:pt>
                <c:pt idx="6">
                  <c:v>13.051384603733796</c:v>
                </c:pt>
                <c:pt idx="7">
                  <c:v>12.901069560633097</c:v>
                </c:pt>
                <c:pt idx="8">
                  <c:v>13.00561351621465</c:v>
                </c:pt>
                <c:pt idx="9">
                  <c:v>13.026332607491685</c:v>
                </c:pt>
                <c:pt idx="10">
                  <c:v>13.635084668633443</c:v>
                </c:pt>
                <c:pt idx="11">
                  <c:v>13.388254349515757</c:v>
                </c:pt>
                <c:pt idx="12">
                  <c:v>13.396457455027061</c:v>
                </c:pt>
                <c:pt idx="13">
                  <c:v>13.429065947180405</c:v>
                </c:pt>
                <c:pt idx="14">
                  <c:v>13.507346187763424</c:v>
                </c:pt>
                <c:pt idx="15">
                  <c:v>13.506980011272155</c:v>
                </c:pt>
                <c:pt idx="16">
                  <c:v>13.511602212511379</c:v>
                </c:pt>
                <c:pt idx="17">
                  <c:v>13.456617693878362</c:v>
                </c:pt>
                <c:pt idx="18">
                  <c:v>13.468011584605463</c:v>
                </c:pt>
                <c:pt idx="19">
                  <c:v>13.479937272868531</c:v>
                </c:pt>
                <c:pt idx="20">
                  <c:v>13.488415827149886</c:v>
                </c:pt>
                <c:pt idx="21">
                  <c:v>13.485260767047629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Contributions'!$M$3:$M$24</c:f>
              <c:numCache>
                <c:formatCode>0.00</c:formatCode>
                <c:ptCount val="22"/>
                <c:pt idx="0">
                  <c:v>16.535269075572423</c:v>
                </c:pt>
                <c:pt idx="1">
                  <c:v>16.533573654548618</c:v>
                </c:pt>
                <c:pt idx="2">
                  <c:v>16.527701036506965</c:v>
                </c:pt>
                <c:pt idx="3">
                  <c:v>16.528261954543076</c:v>
                </c:pt>
                <c:pt idx="4">
                  <c:v>16.494045782506035</c:v>
                </c:pt>
                <c:pt idx="5">
                  <c:v>16.476538480913781</c:v>
                </c:pt>
                <c:pt idx="6">
                  <c:v>16.480987068717546</c:v>
                </c:pt>
                <c:pt idx="7">
                  <c:v>16.472379324033156</c:v>
                </c:pt>
                <c:pt idx="8">
                  <c:v>16.465875823709641</c:v>
                </c:pt>
                <c:pt idx="9">
                  <c:v>16.465285094674613</c:v>
                </c:pt>
                <c:pt idx="10">
                  <c:v>16.390690123469071</c:v>
                </c:pt>
                <c:pt idx="11">
                  <c:v>16.419301944018226</c:v>
                </c:pt>
                <c:pt idx="12">
                  <c:v>16.403251644686776</c:v>
                </c:pt>
                <c:pt idx="13">
                  <c:v>16.372564296726321</c:v>
                </c:pt>
                <c:pt idx="14">
                  <c:v>16.491968319438879</c:v>
                </c:pt>
                <c:pt idx="15">
                  <c:v>16.530521064943876</c:v>
                </c:pt>
                <c:pt idx="16">
                  <c:v>16.574025688709675</c:v>
                </c:pt>
                <c:pt idx="17">
                  <c:v>16.465272159753962</c:v>
                </c:pt>
                <c:pt idx="18">
                  <c:v>16.472933862376582</c:v>
                </c:pt>
                <c:pt idx="19">
                  <c:v>16.484547565324885</c:v>
                </c:pt>
                <c:pt idx="20">
                  <c:v>16.503211443424643</c:v>
                </c:pt>
                <c:pt idx="21">
                  <c:v>16.505085297422273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Contributions'!$N$3:$N$24</c:f>
              <c:numCache>
                <c:formatCode>0.00</c:formatCode>
                <c:ptCount val="22"/>
                <c:pt idx="0">
                  <c:v>14.829541956499273</c:v>
                </c:pt>
                <c:pt idx="1">
                  <c:v>15.099043072303225</c:v>
                </c:pt>
                <c:pt idx="2">
                  <c:v>14.618569319418768</c:v>
                </c:pt>
                <c:pt idx="3">
                  <c:v>15.011302673402415</c:v>
                </c:pt>
                <c:pt idx="4">
                  <c:v>14.613190478990127</c:v>
                </c:pt>
                <c:pt idx="5">
                  <c:v>14.707373358495515</c:v>
                </c:pt>
                <c:pt idx="6">
                  <c:v>14.984227771763967</c:v>
                </c:pt>
                <c:pt idx="7">
                  <c:v>14.939507105106339</c:v>
                </c:pt>
                <c:pt idx="8">
                  <c:v>14.856677292088873</c:v>
                </c:pt>
                <c:pt idx="9">
                  <c:v>14.774464098623296</c:v>
                </c:pt>
                <c:pt idx="10">
                  <c:v>14.802210011667688</c:v>
                </c:pt>
                <c:pt idx="11">
                  <c:v>14.790435918872454</c:v>
                </c:pt>
                <c:pt idx="12">
                  <c:v>14.831243271189104</c:v>
                </c:pt>
                <c:pt idx="13">
                  <c:v>14.823371164987526</c:v>
                </c:pt>
                <c:pt idx="14">
                  <c:v>14.837164914925594</c:v>
                </c:pt>
                <c:pt idx="15">
                  <c:v>14.936145861716604</c:v>
                </c:pt>
                <c:pt idx="16">
                  <c:v>14.824858484829335</c:v>
                </c:pt>
                <c:pt idx="17">
                  <c:v>14.840536602753437</c:v>
                </c:pt>
                <c:pt idx="18">
                  <c:v>14.848886716733601</c:v>
                </c:pt>
                <c:pt idx="19">
                  <c:v>14.851827290991016</c:v>
                </c:pt>
                <c:pt idx="20">
                  <c:v>14.856569978658264</c:v>
                </c:pt>
                <c:pt idx="21">
                  <c:v>14.859804155947041</c:v>
                </c:pt>
              </c:numCache>
            </c:numRef>
          </c:val>
        </c:ser>
        <c:dLbls/>
        <c:marker val="1"/>
        <c:axId val="102852864"/>
        <c:axId val="102875136"/>
      </c:lineChart>
      <c:catAx>
        <c:axId val="1028528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875136"/>
        <c:crosses val="autoZero"/>
        <c:auto val="1"/>
        <c:lblAlgn val="ctr"/>
        <c:lblOffset val="100"/>
        <c:tickLblSkip val="1"/>
        <c:tickMarkSkip val="1"/>
      </c:catAx>
      <c:valAx>
        <c:axId val="102875136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8528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304"/>
          <c:y val="1.6556291390728482E-2"/>
          <c:w val="0.50297136682874111"/>
          <c:h val="0.238410596026493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8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Contributions'!$C$25</c:f>
              <c:numCache>
                <c:formatCode>0.00</c:formatCode>
                <c:ptCount val="1"/>
                <c:pt idx="0">
                  <c:v>26.786593576581822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Contributions'!$D$25</c:f>
              <c:numCache>
                <c:formatCode>0.00</c:formatCode>
                <c:ptCount val="1"/>
                <c:pt idx="0">
                  <c:v>3.4780337628910845</c:v>
                </c:pt>
              </c:numCache>
            </c:numRef>
          </c:val>
          <c:shape val="cylinder"/>
        </c:ser>
        <c:dLbls/>
        <c:shape val="box"/>
        <c:axId val="102970112"/>
        <c:axId val="102971648"/>
        <c:axId val="0"/>
      </c:bar3DChart>
      <c:catAx>
        <c:axId val="1029701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971648"/>
        <c:crosses val="autoZero"/>
        <c:auto val="1"/>
        <c:lblAlgn val="ctr"/>
        <c:lblOffset val="100"/>
        <c:tickLblSkip val="1"/>
        <c:tickMarkSkip val="1"/>
      </c:catAx>
      <c:valAx>
        <c:axId val="1029716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9701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304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Contributions'!$F$25</c:f>
              <c:numCache>
                <c:formatCode>0.00</c:formatCode>
                <c:ptCount val="1"/>
                <c:pt idx="0">
                  <c:v>20.794697697036675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Contributions'!$G$25</c:f>
              <c:numCache>
                <c:formatCode>0.00</c:formatCode>
                <c:ptCount val="1"/>
                <c:pt idx="0">
                  <c:v>15.823445592398768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Contributions'!$H$25</c:f>
              <c:numCache>
                <c:formatCode>0.00</c:formatCode>
                <c:ptCount val="1"/>
                <c:pt idx="0">
                  <c:v>20.120213883822075</c:v>
                </c:pt>
              </c:numCache>
            </c:numRef>
          </c:val>
          <c:shape val="cylinder"/>
        </c:ser>
        <c:dLbls/>
        <c:shape val="box"/>
        <c:axId val="103019648"/>
        <c:axId val="103021184"/>
        <c:axId val="0"/>
      </c:bar3DChart>
      <c:catAx>
        <c:axId val="1030196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021184"/>
        <c:crosses val="autoZero"/>
        <c:auto val="1"/>
        <c:lblAlgn val="ctr"/>
        <c:lblOffset val="100"/>
        <c:tickLblSkip val="1"/>
        <c:tickMarkSkip val="1"/>
      </c:catAx>
      <c:valAx>
        <c:axId val="1030211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0196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203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Contributions'!$J$25</c:f>
              <c:numCache>
                <c:formatCode>0.00</c:formatCode>
                <c:ptCount val="1"/>
                <c:pt idx="0">
                  <c:v>16.015209607048604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Contributions'!$K$25</c:f>
              <c:numCache>
                <c:formatCode>0.00</c:formatCode>
                <c:ptCount val="1"/>
                <c:pt idx="0">
                  <c:v>20.959431529950663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Contributions'!$L$25</c:f>
              <c:numCache>
                <c:formatCode>0.00</c:formatCode>
                <c:ptCount val="1"/>
                <c:pt idx="0">
                  <c:v>13.429928013752676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Contributions'!$M$25</c:f>
              <c:numCache>
                <c:formatCode>0.00</c:formatCode>
                <c:ptCount val="1"/>
                <c:pt idx="0">
                  <c:v>16.481513213910048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Contributions'!$N$25</c:f>
              <c:numCache>
                <c:formatCode>0.00</c:formatCode>
                <c:ptCount val="1"/>
                <c:pt idx="0">
                  <c:v>14.842588704543793</c:v>
                </c:pt>
              </c:numCache>
            </c:numRef>
          </c:val>
          <c:shape val="cylinder"/>
        </c:ser>
        <c:dLbls/>
        <c:shape val="box"/>
        <c:axId val="103088128"/>
        <c:axId val="103089664"/>
        <c:axId val="0"/>
      </c:bar3DChart>
      <c:catAx>
        <c:axId val="1030881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089664"/>
        <c:crosses val="autoZero"/>
        <c:auto val="1"/>
        <c:lblAlgn val="ctr"/>
        <c:lblOffset val="100"/>
        <c:tickLblSkip val="1"/>
        <c:tickMarkSkip val="1"/>
      </c:catAx>
      <c:valAx>
        <c:axId val="1030896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088128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84E-2"/>
          <c:w val="0.93689473281860258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99" r="0.75000000000000799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571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'GOS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Durban'!$A$11:$A$66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'GOS Durban'!$O$11:$O$66</c:f>
              <c:numCache>
                <c:formatCode>0.00</c:formatCode>
                <c:ptCount val="56"/>
                <c:pt idx="0">
                  <c:v>16.483749815342144</c:v>
                </c:pt>
                <c:pt idx="1">
                  <c:v>10.65315106328079</c:v>
                </c:pt>
                <c:pt idx="2">
                  <c:v>8.0766919323384005</c:v>
                </c:pt>
                <c:pt idx="3">
                  <c:v>5.4982572661909179</c:v>
                </c:pt>
                <c:pt idx="4">
                  <c:v>8.6216625453857691</c:v>
                </c:pt>
                <c:pt idx="5">
                  <c:v>8.3839505938501944</c:v>
                </c:pt>
                <c:pt idx="6">
                  <c:v>13.012853809281491</c:v>
                </c:pt>
                <c:pt idx="7">
                  <c:v>11.806914985255693</c:v>
                </c:pt>
                <c:pt idx="8">
                  <c:v>9.7995027199905742</c:v>
                </c:pt>
                <c:pt idx="9">
                  <c:v>8.977404561275721</c:v>
                </c:pt>
                <c:pt idx="10">
                  <c:v>9.6883120471570052</c:v>
                </c:pt>
                <c:pt idx="11">
                  <c:v>10.744511581443522</c:v>
                </c:pt>
                <c:pt idx="12">
                  <c:v>8.6275465615179705</c:v>
                </c:pt>
                <c:pt idx="13">
                  <c:v>8.6721008390731775</c:v>
                </c:pt>
                <c:pt idx="14">
                  <c:v>13.09142727140541</c:v>
                </c:pt>
                <c:pt idx="15">
                  <c:v>11.700730901850509</c:v>
                </c:pt>
                <c:pt idx="16">
                  <c:v>18.905789620538826</c:v>
                </c:pt>
                <c:pt idx="17">
                  <c:v>16.896039193987324</c:v>
                </c:pt>
                <c:pt idx="18">
                  <c:v>12.778249434699482</c:v>
                </c:pt>
                <c:pt idx="19">
                  <c:v>13.46093891534686</c:v>
                </c:pt>
                <c:pt idx="20">
                  <c:v>13.023927205034555</c:v>
                </c:pt>
                <c:pt idx="21">
                  <c:v>19.210214085042683</c:v>
                </c:pt>
                <c:pt idx="22">
                  <c:v>15.463516229082847</c:v>
                </c:pt>
                <c:pt idx="23">
                  <c:v>7.2040903589666829</c:v>
                </c:pt>
                <c:pt idx="24">
                  <c:v>4.910902111814111</c:v>
                </c:pt>
                <c:pt idx="25">
                  <c:v>1.7094594893775195</c:v>
                </c:pt>
                <c:pt idx="26">
                  <c:v>-2.175800221303084</c:v>
                </c:pt>
                <c:pt idx="27">
                  <c:v>3.6413299229136489</c:v>
                </c:pt>
                <c:pt idx="28">
                  <c:v>6.4679933488771768</c:v>
                </c:pt>
                <c:pt idx="29">
                  <c:v>10.276058346833398</c:v>
                </c:pt>
                <c:pt idx="30">
                  <c:v>6.7552403545115141</c:v>
                </c:pt>
                <c:pt idx="31">
                  <c:v>7.4644804991229243</c:v>
                </c:pt>
                <c:pt idx="32">
                  <c:v>5.4841083982468559</c:v>
                </c:pt>
                <c:pt idx="33">
                  <c:v>6.576282244802174</c:v>
                </c:pt>
                <c:pt idx="34">
                  <c:v>10.790027404944183</c:v>
                </c:pt>
                <c:pt idx="35">
                  <c:v>9.0257649278866001</c:v>
                </c:pt>
                <c:pt idx="36">
                  <c:v>7.2497084131371627</c:v>
                </c:pt>
                <c:pt idx="37">
                  <c:v>7.2654590414815923</c:v>
                </c:pt>
                <c:pt idx="38">
                  <c:v>4.1521356652301575</c:v>
                </c:pt>
                <c:pt idx="39">
                  <c:v>5.2688300911816723</c:v>
                </c:pt>
                <c:pt idx="40">
                  <c:v>6.8247203855237695</c:v>
                </c:pt>
                <c:pt idx="41">
                  <c:v>7.8402179464865442</c:v>
                </c:pt>
                <c:pt idx="42">
                  <c:v>8.2167468186898027</c:v>
                </c:pt>
                <c:pt idx="43">
                  <c:v>7.8521934022718325</c:v>
                </c:pt>
                <c:pt idx="44">
                  <c:v>10.2544235941662</c:v>
                </c:pt>
                <c:pt idx="45">
                  <c:v>6.7065796640865747</c:v>
                </c:pt>
                <c:pt idx="46">
                  <c:v>7.0780225749889594</c:v>
                </c:pt>
                <c:pt idx="47">
                  <c:v>5.0544720141778479</c:v>
                </c:pt>
                <c:pt idx="48">
                  <c:v>6.8179156235782026</c:v>
                </c:pt>
                <c:pt idx="49">
                  <c:v>5.2273969462801206</c:v>
                </c:pt>
                <c:pt idx="50">
                  <c:v>4.4584624247201345</c:v>
                </c:pt>
                <c:pt idx="51">
                  <c:v>5.4468997284201706</c:v>
                </c:pt>
                <c:pt idx="52">
                  <c:v>5.0149839513697554</c:v>
                </c:pt>
                <c:pt idx="53">
                  <c:v>5.6387170030647953</c:v>
                </c:pt>
                <c:pt idx="54">
                  <c:v>6.3164620634996105</c:v>
                </c:pt>
                <c:pt idx="55">
                  <c:v>5.5744332093450977</c:v>
                </c:pt>
              </c:numCache>
            </c:numRef>
          </c:val>
        </c:ser>
        <c:dLbls/>
        <c:marker val="1"/>
        <c:axId val="103184256"/>
        <c:axId val="103185792"/>
      </c:lineChart>
      <c:catAx>
        <c:axId val="1031842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3185792"/>
        <c:crosses val="autoZero"/>
        <c:auto val="1"/>
        <c:lblAlgn val="ctr"/>
        <c:lblOffset val="100"/>
      </c:catAx>
      <c:valAx>
        <c:axId val="10318579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184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542"/>
          <c:w val="0.34362946934940419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668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'GOS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Durban'!$A$11:$A$66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'GOS Durban'!$N$11:$N$66</c:f>
              <c:numCache>
                <c:formatCode>0.00</c:formatCode>
                <c:ptCount val="56"/>
                <c:pt idx="0">
                  <c:v>1.097715396623798</c:v>
                </c:pt>
                <c:pt idx="1">
                  <c:v>8.8035208069378879</c:v>
                </c:pt>
                <c:pt idx="2">
                  <c:v>-0.42639176253652628</c:v>
                </c:pt>
                <c:pt idx="3">
                  <c:v>-3.6799387528167715</c:v>
                </c:pt>
                <c:pt idx="4">
                  <c:v>4.0908372373724227</c:v>
                </c:pt>
                <c:pt idx="5">
                  <c:v>8.5654108695747766</c:v>
                </c:pt>
                <c:pt idx="6">
                  <c:v>3.8262359818579839</c:v>
                </c:pt>
                <c:pt idx="7">
                  <c:v>-4.7077519393286718</c:v>
                </c:pt>
                <c:pt idx="8">
                  <c:v>2.2219615654198268</c:v>
                </c:pt>
                <c:pt idx="9">
                  <c:v>7.7525526856574336</c:v>
                </c:pt>
                <c:pt idx="10">
                  <c:v>4.5035401320855417</c:v>
                </c:pt>
                <c:pt idx="11">
                  <c:v>-3.7901735196742043</c:v>
                </c:pt>
                <c:pt idx="12">
                  <c:v>0.26791152888123743</c:v>
                </c:pt>
                <c:pt idx="13">
                  <c:v>7.796748078921885</c:v>
                </c:pt>
                <c:pt idx="14">
                  <c:v>8.7533453131036687</c:v>
                </c:pt>
                <c:pt idx="15">
                  <c:v>-4.9732751890924858</c:v>
                </c:pt>
                <c:pt idx="16">
                  <c:v>6.7355163899508268</c:v>
                </c:pt>
                <c:pt idx="17">
                  <c:v>5.9747631181907845</c:v>
                </c:pt>
                <c:pt idx="18">
                  <c:v>4.9223907768645399</c:v>
                </c:pt>
                <c:pt idx="19">
                  <c:v>-4.3980424138547152</c:v>
                </c:pt>
                <c:pt idx="20">
                  <c:v>6.3244086464881972</c:v>
                </c:pt>
                <c:pt idx="21">
                  <c:v>11.775218852672023</c:v>
                </c:pt>
                <c:pt idx="22">
                  <c:v>1.6247497183104638</c:v>
                </c:pt>
                <c:pt idx="23">
                  <c:v>-11.236715853819371</c:v>
                </c:pt>
                <c:pt idx="24">
                  <c:v>4.0500375522776082</c:v>
                </c:pt>
                <c:pt idx="25">
                  <c:v>8.3643059488278251</c:v>
                </c:pt>
                <c:pt idx="26">
                  <c:v>-2.2572741137971915</c:v>
                </c:pt>
                <c:pt idx="27">
                  <c:v>-5.9583943641007577</c:v>
                </c:pt>
                <c:pt idx="28">
                  <c:v>6.8878478721365974</c:v>
                </c:pt>
                <c:pt idx="29">
                  <c:v>12.240196791997384</c:v>
                </c:pt>
                <c:pt idx="30">
                  <c:v>-5.3779365048701377</c:v>
                </c:pt>
                <c:pt idx="31">
                  <c:v>-5.3336186457453483</c:v>
                </c:pt>
                <c:pt idx="32">
                  <c:v>4.9181020466739005</c:v>
                </c:pt>
                <c:pt idx="33">
                  <c:v>13.402322626209573</c:v>
                </c:pt>
                <c:pt idx="34">
                  <c:v>-1.6368296310215806</c:v>
                </c:pt>
                <c:pt idx="35">
                  <c:v>-6.8411220589513073</c:v>
                </c:pt>
                <c:pt idx="36">
                  <c:v>3.208960370131722</c:v>
                </c:pt>
                <c:pt idx="37">
                  <c:v>13.418976823815409</c:v>
                </c:pt>
                <c:pt idx="38">
                  <c:v>-4.491768773672483</c:v>
                </c:pt>
                <c:pt idx="39">
                  <c:v>-5.8422947275651911</c:v>
                </c:pt>
                <c:pt idx="40">
                  <c:v>4.7344054576275498</c:v>
                </c:pt>
                <c:pt idx="41">
                  <c:v>14.497160730272759</c:v>
                </c:pt>
                <c:pt idx="42">
                  <c:v>-4.1582975764274801</c:v>
                </c:pt>
                <c:pt idx="43">
                  <c:v>-6.1594869750521033</c:v>
                </c:pt>
                <c:pt idx="44">
                  <c:v>7.0671920517954092</c:v>
                </c:pt>
                <c:pt idx="45">
                  <c:v>10.812791038191369</c:v>
                </c:pt>
                <c:pt idx="46">
                  <c:v>-3.8246750290070666</c:v>
                </c:pt>
                <c:pt idx="47">
                  <c:v>-7.9328763054859097</c:v>
                </c:pt>
                <c:pt idx="48">
                  <c:v>8.8644211652280891</c:v>
                </c:pt>
                <c:pt idx="49">
                  <c:v>9.1627886691986085</c:v>
                </c:pt>
                <c:pt idx="50">
                  <c:v>-4.527462797578405</c:v>
                </c:pt>
                <c:pt idx="51">
                  <c:v>-7.0616919381149472</c:v>
                </c:pt>
                <c:pt idx="52">
                  <c:v>8.4185070493856653</c:v>
                </c:pt>
                <c:pt idx="53">
                  <c:v>9.8111574709279914</c:v>
                </c:pt>
                <c:pt idx="54">
                  <c:v>-3.9149407759957011</c:v>
                </c:pt>
                <c:pt idx="55">
                  <c:v>-7.7103488337613646</c:v>
                </c:pt>
              </c:numCache>
            </c:numRef>
          </c:val>
        </c:ser>
        <c:dLbls/>
        <c:marker val="1"/>
        <c:axId val="103224064"/>
        <c:axId val="103225600"/>
      </c:lineChart>
      <c:catAx>
        <c:axId val="1032240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3225600"/>
        <c:crosses val="autoZero"/>
        <c:auto val="1"/>
        <c:lblAlgn val="ctr"/>
        <c:lblOffset val="100"/>
      </c:catAx>
      <c:valAx>
        <c:axId val="1032256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2240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542"/>
          <c:w val="0.34362946934940419"/>
          <c:h val="0.1392361063562719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93"/>
          <c:h val="0.87204158073550764"/>
        </c:manualLayout>
      </c:layout>
      <c:barChart>
        <c:barDir val="col"/>
        <c:grouping val="clustered"/>
        <c:ser>
          <c:idx val="0"/>
          <c:order val="0"/>
          <c:tx>
            <c:strRef>
              <c:f>'GOS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Durban'!$R$14:$R$27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</c:numCache>
            </c:numRef>
          </c:cat>
          <c:val>
            <c:numRef>
              <c:f>'GOS Durban'!$T$14:$T$27</c:f>
              <c:numCache>
                <c:formatCode>0.00</c:formatCode>
                <c:ptCount val="14"/>
                <c:pt idx="0">
                  <c:v>9.9550290304534546</c:v>
                </c:pt>
                <c:pt idx="1">
                  <c:v>10.477590222628773</c:v>
                </c:pt>
                <c:pt idx="2">
                  <c:v>9.7988526323873728</c:v>
                </c:pt>
                <c:pt idx="3">
                  <c:v>10.587908792331431</c:v>
                </c:pt>
                <c:pt idx="4">
                  <c:v>15.373596680211001</c:v>
                </c:pt>
                <c:pt idx="5">
                  <c:v>13.751720998043387</c:v>
                </c:pt>
                <c:pt idx="6">
                  <c:v>1.8821461676313465</c:v>
                </c:pt>
                <c:pt idx="7">
                  <c:v>7.7783431014052242</c:v>
                </c:pt>
                <c:pt idx="8">
                  <c:v>7.9714890766578934</c:v>
                </c:pt>
                <c:pt idx="9">
                  <c:v>5.9682303039950337</c:v>
                </c:pt>
                <c:pt idx="10">
                  <c:v>7.6997045954914869</c:v>
                </c:pt>
                <c:pt idx="11">
                  <c:v>7.234226949604901</c:v>
                </c:pt>
                <c:pt idx="12">
                  <c:v>5.4647949558880935</c:v>
                </c:pt>
                <c:pt idx="13">
                  <c:v>5.6436775538014681</c:v>
                </c:pt>
              </c:numCache>
            </c:numRef>
          </c:val>
        </c:ser>
        <c:dLbls/>
        <c:axId val="103245696"/>
        <c:axId val="103247232"/>
      </c:barChart>
      <c:catAx>
        <c:axId val="1032456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247232"/>
        <c:crosses val="autoZero"/>
        <c:auto val="1"/>
        <c:lblAlgn val="ctr"/>
        <c:lblOffset val="100"/>
      </c:catAx>
      <c:valAx>
        <c:axId val="1032472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245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668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'GOS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PMB'!$A$11:$A$66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'GOS PMB'!$O$11:$O$66</c:f>
              <c:numCache>
                <c:formatCode>0.00</c:formatCode>
                <c:ptCount val="56"/>
                <c:pt idx="0">
                  <c:v>16.483749815342122</c:v>
                </c:pt>
                <c:pt idx="1">
                  <c:v>10.653151063280786</c:v>
                </c:pt>
                <c:pt idx="2">
                  <c:v>8.0766919323383917</c:v>
                </c:pt>
                <c:pt idx="3">
                  <c:v>5.4982572661909215</c:v>
                </c:pt>
                <c:pt idx="4">
                  <c:v>8.6216625453857851</c:v>
                </c:pt>
                <c:pt idx="5">
                  <c:v>8.3839505938501961</c:v>
                </c:pt>
                <c:pt idx="6">
                  <c:v>13.012853809281488</c:v>
                </c:pt>
                <c:pt idx="7">
                  <c:v>11.806914985255688</c:v>
                </c:pt>
                <c:pt idx="8">
                  <c:v>9.7995027199905884</c:v>
                </c:pt>
                <c:pt idx="9">
                  <c:v>8.9774045612757067</c:v>
                </c:pt>
                <c:pt idx="10">
                  <c:v>9.6883120471570319</c:v>
                </c:pt>
                <c:pt idx="11">
                  <c:v>10.744511581443518</c:v>
                </c:pt>
                <c:pt idx="12">
                  <c:v>8.6275465615179439</c:v>
                </c:pt>
                <c:pt idx="13">
                  <c:v>8.6721008390731935</c:v>
                </c:pt>
                <c:pt idx="14">
                  <c:v>13.091427271405392</c:v>
                </c:pt>
                <c:pt idx="15">
                  <c:v>11.700730901850507</c:v>
                </c:pt>
                <c:pt idx="16">
                  <c:v>18.905789620538823</c:v>
                </c:pt>
                <c:pt idx="17">
                  <c:v>16.896039193987328</c:v>
                </c:pt>
                <c:pt idx="18">
                  <c:v>12.778249434699479</c:v>
                </c:pt>
                <c:pt idx="19">
                  <c:v>13.460938915346867</c:v>
                </c:pt>
                <c:pt idx="20">
                  <c:v>12.95098885646204</c:v>
                </c:pt>
                <c:pt idx="21">
                  <c:v>9.89487303444748</c:v>
                </c:pt>
                <c:pt idx="22">
                  <c:v>9.5044320111087952</c:v>
                </c:pt>
                <c:pt idx="23">
                  <c:v>10.6253850431199</c:v>
                </c:pt>
                <c:pt idx="24">
                  <c:v>6.2219886364254897</c:v>
                </c:pt>
                <c:pt idx="25">
                  <c:v>15.739809983617084</c:v>
                </c:pt>
                <c:pt idx="26">
                  <c:v>7.5024601333725629</c:v>
                </c:pt>
                <c:pt idx="27">
                  <c:v>17.204251815133787</c:v>
                </c:pt>
                <c:pt idx="28">
                  <c:v>5.6076714499397076</c:v>
                </c:pt>
                <c:pt idx="29">
                  <c:v>4.0171050571459466</c:v>
                </c:pt>
                <c:pt idx="30">
                  <c:v>2.0619236663976976</c:v>
                </c:pt>
                <c:pt idx="31">
                  <c:v>-1.8600755136332172</c:v>
                </c:pt>
                <c:pt idx="32">
                  <c:v>5.612120906516056</c:v>
                </c:pt>
                <c:pt idx="33">
                  <c:v>6.2000902567879725</c:v>
                </c:pt>
                <c:pt idx="34">
                  <c:v>10.65657196889717</c:v>
                </c:pt>
                <c:pt idx="35">
                  <c:v>11.305694248773232</c:v>
                </c:pt>
                <c:pt idx="36">
                  <c:v>7.451055918903382</c:v>
                </c:pt>
                <c:pt idx="37">
                  <c:v>9.6511440522106771</c:v>
                </c:pt>
                <c:pt idx="38">
                  <c:v>5.8179428912527271</c:v>
                </c:pt>
                <c:pt idx="39">
                  <c:v>7.0802016028622115</c:v>
                </c:pt>
                <c:pt idx="40">
                  <c:v>6.6478965687268108</c:v>
                </c:pt>
                <c:pt idx="41">
                  <c:v>6.3976688834317059</c:v>
                </c:pt>
                <c:pt idx="42">
                  <c:v>7.1220221534750525</c:v>
                </c:pt>
                <c:pt idx="43">
                  <c:v>5.908685253300705</c:v>
                </c:pt>
                <c:pt idx="44">
                  <c:v>10.30709969331755</c:v>
                </c:pt>
                <c:pt idx="45">
                  <c:v>6.8841389081624547</c:v>
                </c:pt>
                <c:pt idx="46">
                  <c:v>7.2384463198840923</c:v>
                </c:pt>
                <c:pt idx="47">
                  <c:v>5.7359820040737111</c:v>
                </c:pt>
                <c:pt idx="48">
                  <c:v>6.8427996653844314</c:v>
                </c:pt>
                <c:pt idx="49">
                  <c:v>5.5845061617751748</c:v>
                </c:pt>
                <c:pt idx="50">
                  <c:v>4.7088988067760855</c:v>
                </c:pt>
                <c:pt idx="51">
                  <c:v>5.6341072625620621</c:v>
                </c:pt>
                <c:pt idx="52">
                  <c:v>4.9819500314382523</c:v>
                </c:pt>
                <c:pt idx="53">
                  <c:v>5.3420852141618385</c:v>
                </c:pt>
                <c:pt idx="54">
                  <c:v>6.0939623755700678</c:v>
                </c:pt>
                <c:pt idx="55">
                  <c:v>5.2231138297613668</c:v>
                </c:pt>
              </c:numCache>
            </c:numRef>
          </c:val>
        </c:ser>
        <c:dLbls/>
        <c:marker val="1"/>
        <c:axId val="103935360"/>
        <c:axId val="103937152"/>
      </c:lineChart>
      <c:catAx>
        <c:axId val="1039353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937152"/>
        <c:crosses val="autoZero"/>
        <c:auto val="1"/>
        <c:lblAlgn val="ctr"/>
        <c:lblOffset val="100"/>
      </c:catAx>
      <c:valAx>
        <c:axId val="1039371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9353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96"/>
          <c:h val="0.1559127026929867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809795618839758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'GOS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PMB'!$A$11:$A$66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'GOS PMB'!$N$11:$N$66</c:f>
              <c:numCache>
                <c:formatCode>0.00</c:formatCode>
                <c:ptCount val="56"/>
                <c:pt idx="0">
                  <c:v>1.0977153966237851</c:v>
                </c:pt>
                <c:pt idx="1">
                  <c:v>8.8035208069379003</c:v>
                </c:pt>
                <c:pt idx="2">
                  <c:v>-0.42639176253653038</c:v>
                </c:pt>
                <c:pt idx="3">
                  <c:v>-3.6799387528167631</c:v>
                </c:pt>
                <c:pt idx="4">
                  <c:v>4.0908372373724218</c:v>
                </c:pt>
                <c:pt idx="5">
                  <c:v>8.5654108695747766</c:v>
                </c:pt>
                <c:pt idx="6">
                  <c:v>3.8262359818579728</c:v>
                </c:pt>
                <c:pt idx="7">
                  <c:v>-4.7077519393286646</c:v>
                </c:pt>
                <c:pt idx="8">
                  <c:v>2.2219615654198441</c:v>
                </c:pt>
                <c:pt idx="9">
                  <c:v>7.7525526856574043</c:v>
                </c:pt>
                <c:pt idx="10">
                  <c:v>4.5035401320855692</c:v>
                </c:pt>
                <c:pt idx="11">
                  <c:v>-3.7901735196742248</c:v>
                </c:pt>
                <c:pt idx="12">
                  <c:v>0.26791152888123182</c:v>
                </c:pt>
                <c:pt idx="13">
                  <c:v>7.7967480789219001</c:v>
                </c:pt>
                <c:pt idx="14">
                  <c:v>8.7533453131036669</c:v>
                </c:pt>
                <c:pt idx="15">
                  <c:v>-4.9732751890924929</c:v>
                </c:pt>
                <c:pt idx="16">
                  <c:v>6.7355163899508224</c:v>
                </c:pt>
                <c:pt idx="17">
                  <c:v>5.974763118190805</c:v>
                </c:pt>
                <c:pt idx="18">
                  <c:v>4.9223907768645301</c:v>
                </c:pt>
                <c:pt idx="19">
                  <c:v>-4.3980424138547143</c:v>
                </c:pt>
                <c:pt idx="20">
                  <c:v>6.2557937348371713</c:v>
                </c:pt>
                <c:pt idx="21">
                  <c:v>3.1074030925842764</c:v>
                </c:pt>
                <c:pt idx="22">
                  <c:v>4.5496162834337115</c:v>
                </c:pt>
                <c:pt idx="23">
                  <c:v>-3.4194034468810752</c:v>
                </c:pt>
                <c:pt idx="24">
                  <c:v>2.0263270519409233</c:v>
                </c:pt>
                <c:pt idx="25">
                  <c:v>12.346147864790145</c:v>
                </c:pt>
                <c:pt idx="26">
                  <c:v>-2.8913132131445969</c:v>
                </c:pt>
                <c:pt idx="27">
                  <c:v>5.2967210687448389</c:v>
                </c:pt>
                <c:pt idx="28">
                  <c:v>-8.0684987133359201</c:v>
                </c:pt>
                <c:pt idx="29">
                  <c:v>10.654092688303479</c:v>
                </c:pt>
                <c:pt idx="30">
                  <c:v>-4.7166389341531767</c:v>
                </c:pt>
                <c:pt idx="31">
                  <c:v>1.2504162485317905</c:v>
                </c:pt>
                <c:pt idx="32">
                  <c:v>-1.069000411209293</c:v>
                </c:pt>
                <c:pt idx="33">
                  <c:v>11.270131968874882</c:v>
                </c:pt>
                <c:pt idx="34">
                  <c:v>-0.71825668201471327</c:v>
                </c:pt>
                <c:pt idx="35">
                  <c:v>1.8443610984781686</c:v>
                </c:pt>
                <c:pt idx="36">
                  <c:v>-4.495089485996175</c:v>
                </c:pt>
                <c:pt idx="37">
                  <c:v>13.548416671084041</c:v>
                </c:pt>
                <c:pt idx="38">
                  <c:v>-4.1889627748505758</c:v>
                </c:pt>
                <c:pt idx="39">
                  <c:v>3.0592205874494178</c:v>
                </c:pt>
                <c:pt idx="40">
                  <c:v>-4.8806626636876089</c:v>
                </c:pt>
                <c:pt idx="41">
                  <c:v>13.281998313229046</c:v>
                </c:pt>
                <c:pt idx="42">
                  <c:v>-3.5366830881939348</c:v>
                </c:pt>
                <c:pt idx="43">
                  <c:v>1.8919017418174169</c:v>
                </c:pt>
                <c:pt idx="44">
                  <c:v>-0.93033256692313238</c:v>
                </c:pt>
                <c:pt idx="45">
                  <c:v>9.766722877937374</c:v>
                </c:pt>
                <c:pt idx="46">
                  <c:v>-3.2169193843344455</c:v>
                </c:pt>
                <c:pt idx="47">
                  <c:v>0.46434519199119362</c:v>
                </c:pt>
                <c:pt idx="48">
                  <c:v>0.10670379039640743</c:v>
                </c:pt>
                <c:pt idx="49">
                  <c:v>8.4739941705059572</c:v>
                </c:pt>
                <c:pt idx="50">
                  <c:v>-4.0195369302905064</c:v>
                </c:pt>
                <c:pt idx="51">
                  <c:v>1.3520487466638196</c:v>
                </c:pt>
                <c:pt idx="52">
                  <c:v>-0.51132870358401084</c:v>
                </c:pt>
                <c:pt idx="53">
                  <c:v>8.8461086311313686</c:v>
                </c:pt>
                <c:pt idx="54">
                  <c:v>-3.3344781717061558</c:v>
                </c:pt>
                <c:pt idx="55">
                  <c:v>0.52012313761437678</c:v>
                </c:pt>
              </c:numCache>
            </c:numRef>
          </c:val>
        </c:ser>
        <c:dLbls/>
        <c:marker val="1"/>
        <c:axId val="103942400"/>
        <c:axId val="103948288"/>
      </c:lineChart>
      <c:catAx>
        <c:axId val="1039424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3948288"/>
        <c:crosses val="autoZero"/>
        <c:auto val="1"/>
        <c:lblAlgn val="ctr"/>
        <c:lblOffset val="100"/>
      </c:catAx>
      <c:valAx>
        <c:axId val="1039482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942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96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15"/>
          <c:h val="0.8705322834645669"/>
        </c:manualLayout>
      </c:layout>
      <c:barChart>
        <c:barDir val="col"/>
        <c:grouping val="clustered"/>
        <c:ser>
          <c:idx val="0"/>
          <c:order val="0"/>
          <c:tx>
            <c:strRef>
              <c:f>'GOS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PMB'!$R$14:$R$27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</c:numCache>
            </c:numRef>
          </c:cat>
          <c:val>
            <c:numRef>
              <c:f>'GOS PMB'!$T$14:$T$27</c:f>
              <c:numCache>
                <c:formatCode>0.00</c:formatCode>
                <c:ptCount val="14"/>
                <c:pt idx="0">
                  <c:v>9.9550290304534848</c:v>
                </c:pt>
                <c:pt idx="1">
                  <c:v>10.47759022262877</c:v>
                </c:pt>
                <c:pt idx="2">
                  <c:v>9.7988526323873639</c:v>
                </c:pt>
                <c:pt idx="3">
                  <c:v>10.587908792331431</c:v>
                </c:pt>
                <c:pt idx="4">
                  <c:v>15.373596680211016</c:v>
                </c:pt>
                <c:pt idx="5">
                  <c:v>10.697419858676751</c:v>
                </c:pt>
                <c:pt idx="6">
                  <c:v>11.674231526644038</c:v>
                </c:pt>
                <c:pt idx="7">
                  <c:v>2.3453997401058571</c:v>
                </c:pt>
                <c:pt idx="8">
                  <c:v>8.46124526732061</c:v>
                </c:pt>
                <c:pt idx="9">
                  <c:v>7.5032571523876488</c:v>
                </c:pt>
                <c:pt idx="10">
                  <c:v>6.5104562652750424</c:v>
                </c:pt>
                <c:pt idx="11">
                  <c:v>7.4676229518062156</c:v>
                </c:pt>
                <c:pt idx="12">
                  <c:v>5.6746403428128103</c:v>
                </c:pt>
                <c:pt idx="13">
                  <c:v>5.4131509807025013</c:v>
                </c:pt>
              </c:numCache>
            </c:numRef>
          </c:val>
        </c:ser>
        <c:dLbls/>
        <c:axId val="103964032"/>
        <c:axId val="103982208"/>
      </c:barChart>
      <c:catAx>
        <c:axId val="1039640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982208"/>
        <c:crosses val="autoZero"/>
        <c:auto val="1"/>
        <c:lblAlgn val="ctr"/>
        <c:lblOffset val="100"/>
      </c:catAx>
      <c:valAx>
        <c:axId val="1039822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964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738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'GOS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RBay'!$A$11:$C$66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'GOS RBay'!$O$11:$O$66</c:f>
              <c:numCache>
                <c:formatCode>0.00</c:formatCode>
                <c:ptCount val="56"/>
                <c:pt idx="0">
                  <c:v>16.483749815342133</c:v>
                </c:pt>
                <c:pt idx="1">
                  <c:v>10.653151063280788</c:v>
                </c:pt>
                <c:pt idx="2">
                  <c:v>8.0766919323383846</c:v>
                </c:pt>
                <c:pt idx="3">
                  <c:v>5.4982572661909259</c:v>
                </c:pt>
                <c:pt idx="4">
                  <c:v>8.6216625453857709</c:v>
                </c:pt>
                <c:pt idx="5">
                  <c:v>8.3839505938501961</c:v>
                </c:pt>
                <c:pt idx="6">
                  <c:v>13.012853809281506</c:v>
                </c:pt>
                <c:pt idx="7">
                  <c:v>11.806914985255689</c:v>
                </c:pt>
                <c:pt idx="8">
                  <c:v>9.7995027199905849</c:v>
                </c:pt>
                <c:pt idx="9">
                  <c:v>8.9774045612757138</c:v>
                </c:pt>
                <c:pt idx="10">
                  <c:v>9.6883120471570123</c:v>
                </c:pt>
                <c:pt idx="11">
                  <c:v>10.744511581443511</c:v>
                </c:pt>
                <c:pt idx="12">
                  <c:v>8.627546561517951</c:v>
                </c:pt>
                <c:pt idx="13">
                  <c:v>8.6721008390731829</c:v>
                </c:pt>
                <c:pt idx="14">
                  <c:v>13.091427271405397</c:v>
                </c:pt>
                <c:pt idx="15">
                  <c:v>11.700730901850516</c:v>
                </c:pt>
                <c:pt idx="16">
                  <c:v>18.905789620538833</c:v>
                </c:pt>
                <c:pt idx="17">
                  <c:v>16.89603919398732</c:v>
                </c:pt>
                <c:pt idx="18">
                  <c:v>12.778249434699488</c:v>
                </c:pt>
                <c:pt idx="19">
                  <c:v>13.46093891534686</c:v>
                </c:pt>
                <c:pt idx="20">
                  <c:v>12.605867936466508</c:v>
                </c:pt>
                <c:pt idx="21">
                  <c:v>28.538548832260112</c:v>
                </c:pt>
                <c:pt idx="22">
                  <c:v>24.364293295897905</c:v>
                </c:pt>
                <c:pt idx="23">
                  <c:v>10.170263594265936</c:v>
                </c:pt>
                <c:pt idx="24">
                  <c:v>-3.1955766894869093</c:v>
                </c:pt>
                <c:pt idx="25">
                  <c:v>-12.796050639215339</c:v>
                </c:pt>
                <c:pt idx="26">
                  <c:v>-12.082208765865309</c:v>
                </c:pt>
                <c:pt idx="27">
                  <c:v>-1.2525594361877364</c:v>
                </c:pt>
                <c:pt idx="28">
                  <c:v>12.600419787739186</c:v>
                </c:pt>
                <c:pt idx="29">
                  <c:v>19.508589405052756</c:v>
                </c:pt>
                <c:pt idx="30">
                  <c:v>12.000961621514943</c:v>
                </c:pt>
                <c:pt idx="31">
                  <c:v>10.007277240777578</c:v>
                </c:pt>
                <c:pt idx="32">
                  <c:v>4.4848790317075276</c:v>
                </c:pt>
                <c:pt idx="33">
                  <c:v>6.6424545805367625</c:v>
                </c:pt>
                <c:pt idx="34">
                  <c:v>11.356612289204008</c:v>
                </c:pt>
                <c:pt idx="35">
                  <c:v>9.1110241617592358</c:v>
                </c:pt>
                <c:pt idx="36">
                  <c:v>5.9869539774527487</c:v>
                </c:pt>
                <c:pt idx="37">
                  <c:v>4.4938268806840869</c:v>
                </c:pt>
                <c:pt idx="38">
                  <c:v>2.1982971100670747</c:v>
                </c:pt>
                <c:pt idx="39">
                  <c:v>4.4077869606017295</c:v>
                </c:pt>
                <c:pt idx="40">
                  <c:v>8.0197707876001925</c:v>
                </c:pt>
                <c:pt idx="41">
                  <c:v>9.7280120434192359</c:v>
                </c:pt>
                <c:pt idx="42">
                  <c:v>9.4109637843689384</c:v>
                </c:pt>
                <c:pt idx="43">
                  <c:v>8.417264862706956</c:v>
                </c:pt>
                <c:pt idx="44">
                  <c:v>9.8756039126497157</c:v>
                </c:pt>
                <c:pt idx="45">
                  <c:v>6.4129704753897325</c:v>
                </c:pt>
                <c:pt idx="46">
                  <c:v>6.9755049418516695</c:v>
                </c:pt>
                <c:pt idx="47">
                  <c:v>4.9768280530074724</c:v>
                </c:pt>
                <c:pt idx="48">
                  <c:v>6.6689299087350964</c:v>
                </c:pt>
                <c:pt idx="49">
                  <c:v>4.8172457213286046</c:v>
                </c:pt>
                <c:pt idx="50">
                  <c:v>4.1455365561247763</c:v>
                </c:pt>
                <c:pt idx="51">
                  <c:v>5.3157150024558266</c:v>
                </c:pt>
                <c:pt idx="52">
                  <c:v>5.2337313865864088</c:v>
                </c:pt>
                <c:pt idx="53">
                  <c:v>6.0120115768281375</c:v>
                </c:pt>
                <c:pt idx="54">
                  <c:v>6.5635859420289684</c:v>
                </c:pt>
                <c:pt idx="55">
                  <c:v>5.6881945006694226</c:v>
                </c:pt>
              </c:numCache>
            </c:numRef>
          </c:val>
        </c:ser>
        <c:dLbls/>
        <c:marker val="1"/>
        <c:axId val="104064128"/>
        <c:axId val="104065664"/>
      </c:lineChart>
      <c:catAx>
        <c:axId val="1040641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4065664"/>
        <c:crosses val="autoZero"/>
        <c:auto val="1"/>
        <c:lblAlgn val="ctr"/>
        <c:lblOffset val="100"/>
      </c:catAx>
      <c:valAx>
        <c:axId val="1040656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064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96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793E-2"/>
          <c:y val="3.8152988608382718E-2"/>
          <c:w val="0.91042422686294056"/>
          <c:h val="0.94327017342010688"/>
        </c:manualLayout>
      </c:layout>
      <c:lineChart>
        <c:grouping val="standard"/>
        <c:ser>
          <c:idx val="1"/>
          <c:order val="0"/>
          <c:tx>
            <c:strRef>
              <c:f>'GOS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RBay'!$A$11:$A$66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'GOS RBay'!$N$11:$N$66</c:f>
              <c:numCache>
                <c:formatCode>0.00</c:formatCode>
                <c:ptCount val="56"/>
                <c:pt idx="0">
                  <c:v>1.097715396623794</c:v>
                </c:pt>
                <c:pt idx="1">
                  <c:v>8.8035208069378967</c:v>
                </c:pt>
                <c:pt idx="2">
                  <c:v>-0.42639176253653699</c:v>
                </c:pt>
                <c:pt idx="3">
                  <c:v>-3.6799387528167573</c:v>
                </c:pt>
                <c:pt idx="4">
                  <c:v>4.0908372373724138</c:v>
                </c:pt>
                <c:pt idx="5">
                  <c:v>8.5654108695747873</c:v>
                </c:pt>
                <c:pt idx="6">
                  <c:v>3.8262359818579799</c:v>
                </c:pt>
                <c:pt idx="7">
                  <c:v>-4.7077519393286691</c:v>
                </c:pt>
                <c:pt idx="8">
                  <c:v>2.2219615654198286</c:v>
                </c:pt>
                <c:pt idx="9">
                  <c:v>7.7525526856574265</c:v>
                </c:pt>
                <c:pt idx="10">
                  <c:v>4.5035401320855506</c:v>
                </c:pt>
                <c:pt idx="11">
                  <c:v>-3.790173519674219</c:v>
                </c:pt>
                <c:pt idx="12">
                  <c:v>0.26791152888123143</c:v>
                </c:pt>
                <c:pt idx="13">
                  <c:v>7.7967480789219028</c:v>
                </c:pt>
                <c:pt idx="14">
                  <c:v>8.7533453131036651</c:v>
                </c:pt>
                <c:pt idx="15">
                  <c:v>-4.9732751890924858</c:v>
                </c:pt>
                <c:pt idx="16">
                  <c:v>6.7355163899508197</c:v>
                </c:pt>
                <c:pt idx="17">
                  <c:v>5.9747631181907908</c:v>
                </c:pt>
                <c:pt idx="18">
                  <c:v>4.9223907768645461</c:v>
                </c:pt>
                <c:pt idx="19">
                  <c:v>-4.3980424138547196</c:v>
                </c:pt>
                <c:pt idx="20">
                  <c:v>5.9311299345474424</c:v>
                </c:pt>
                <c:pt idx="21">
                  <c:v>20.969204480004191</c:v>
                </c:pt>
                <c:pt idx="22">
                  <c:v>1.5150637565460718</c:v>
                </c:pt>
                <c:pt idx="23">
                  <c:v>-15.309349747731277</c:v>
                </c:pt>
                <c:pt idx="24">
                  <c:v>-6.9204192729314702</c:v>
                </c:pt>
                <c:pt idx="25">
                  <c:v>8.9722145015149906</c:v>
                </c:pt>
                <c:pt idx="26">
                  <c:v>2.3460548276661641</c:v>
                </c:pt>
                <c:pt idx="27">
                  <c:v>-4.8772172878527567</c:v>
                </c:pt>
                <c:pt idx="28">
                  <c:v>6.1374330685746177</c:v>
                </c:pt>
                <c:pt idx="29">
                  <c:v>15.657789411180767</c:v>
                </c:pt>
                <c:pt idx="30">
                  <c:v>-4.0834084317101063</c:v>
                </c:pt>
                <c:pt idx="31">
                  <c:v>-6.5704599475573149</c:v>
                </c:pt>
                <c:pt idx="32">
                  <c:v>0.80930219401170667</c:v>
                </c:pt>
                <c:pt idx="33">
                  <c:v>18.046081581088696</c:v>
                </c:pt>
                <c:pt idx="34">
                  <c:v>0.15660968592675228</c:v>
                </c:pt>
                <c:pt idx="35">
                  <c:v>-8.45453545579484</c:v>
                </c:pt>
                <c:pt idx="36">
                  <c:v>-2.0770728327514618</c:v>
                </c:pt>
                <c:pt idx="37">
                  <c:v>16.383067441503329</c:v>
                </c:pt>
                <c:pt idx="38">
                  <c:v>-2.0436397079502453</c:v>
                </c:pt>
                <c:pt idx="39">
                  <c:v>-6.4753559538599017</c:v>
                </c:pt>
                <c:pt idx="40">
                  <c:v>1.3105674909910308</c:v>
                </c:pt>
                <c:pt idx="41">
                  <c:v>18.223567155886798</c:v>
                </c:pt>
                <c:pt idx="42">
                  <c:v>-2.3266749412980321</c:v>
                </c:pt>
                <c:pt idx="43">
                  <c:v>-7.3247711744463011</c:v>
                </c:pt>
                <c:pt idx="44">
                  <c:v>2.673313147147081</c:v>
                </c:pt>
                <c:pt idx="45">
                  <c:v>14.497854967478109</c:v>
                </c:pt>
                <c:pt idx="46">
                  <c:v>-1.8103411564783778</c:v>
                </c:pt>
                <c:pt idx="47">
                  <c:v>-9.0562688488219933</c:v>
                </c:pt>
                <c:pt idx="48">
                  <c:v>4.3282850769739669</c:v>
                </c:pt>
                <c:pt idx="49">
                  <c:v>12.510267131764016</c:v>
                </c:pt>
                <c:pt idx="50">
                  <c:v>-2.4395781996724044</c:v>
                </c:pt>
                <c:pt idx="51">
                  <c:v>-8.0344257863045385</c:v>
                </c:pt>
                <c:pt idx="52">
                  <c:v>4.247070131532384</c:v>
                </c:pt>
                <c:pt idx="53">
                  <c:v>13.342362610596561</c:v>
                </c:pt>
                <c:pt idx="54">
                  <c:v>-1.9319769672946667</c:v>
                </c:pt>
                <c:pt idx="55">
                  <c:v>-8.789898454146071</c:v>
                </c:pt>
              </c:numCache>
            </c:numRef>
          </c:val>
        </c:ser>
        <c:dLbls/>
        <c:marker val="1"/>
        <c:axId val="103530496"/>
        <c:axId val="103532032"/>
      </c:lineChart>
      <c:catAx>
        <c:axId val="1035304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3532032"/>
        <c:crosses val="autoZero"/>
        <c:auto val="1"/>
        <c:lblAlgn val="ctr"/>
        <c:lblOffset val="100"/>
      </c:catAx>
      <c:valAx>
        <c:axId val="1035320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5304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96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15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'GOS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RBay'!$R$14:$R$27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</c:numCache>
            </c:numRef>
          </c:cat>
          <c:val>
            <c:numRef>
              <c:f>'GOS RBay'!$T$14:$T$27</c:f>
              <c:numCache>
                <c:formatCode>0.00</c:formatCode>
                <c:ptCount val="14"/>
                <c:pt idx="0">
                  <c:v>9.9550290304534865</c:v>
                </c:pt>
                <c:pt idx="1">
                  <c:v>10.477590222628768</c:v>
                </c:pt>
                <c:pt idx="2">
                  <c:v>9.7988526323873835</c:v>
                </c:pt>
                <c:pt idx="3">
                  <c:v>10.587908792331415</c:v>
                </c:pt>
                <c:pt idx="4">
                  <c:v>15.373596680210985</c:v>
                </c:pt>
                <c:pt idx="5">
                  <c:v>19.069154840563979</c:v>
                </c:pt>
                <c:pt idx="6">
                  <c:v>-7.7750858122595927</c:v>
                </c:pt>
                <c:pt idx="7">
                  <c:v>13.563491832735947</c:v>
                </c:pt>
                <c:pt idx="8">
                  <c:v>7.9511813147955896</c:v>
                </c:pt>
                <c:pt idx="9">
                  <c:v>4.1982162608523694</c:v>
                </c:pt>
                <c:pt idx="10">
                  <c:v>8.9346113421438176</c:v>
                </c:pt>
                <c:pt idx="11">
                  <c:v>6.9973267822867999</c:v>
                </c:pt>
                <c:pt idx="12">
                  <c:v>5.1914985187395546</c:v>
                </c:pt>
                <c:pt idx="13">
                  <c:v>5.8939356012699378</c:v>
                </c:pt>
              </c:numCache>
            </c:numRef>
          </c:val>
        </c:ser>
        <c:dLbls/>
        <c:axId val="103539840"/>
        <c:axId val="103541376"/>
      </c:barChart>
      <c:catAx>
        <c:axId val="1035398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541376"/>
        <c:crosses val="autoZero"/>
        <c:auto val="1"/>
        <c:lblAlgn val="ctr"/>
        <c:lblOffset val="100"/>
      </c:catAx>
      <c:valAx>
        <c:axId val="1035413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539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793E-2"/>
          <c:y val="3.8152988608382718E-2"/>
          <c:w val="0.91042422686294056"/>
          <c:h val="0.82867440539005577"/>
        </c:manualLayout>
      </c:layout>
      <c:lineChart>
        <c:grouping val="standard"/>
        <c:ser>
          <c:idx val="1"/>
          <c:order val="0"/>
          <c:tx>
            <c:strRef>
              <c:f>'GOS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Port Shepstone'!$A$11:$C$66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'GOS Port Shepstone'!$O$11:$O$66</c:f>
              <c:numCache>
                <c:formatCode>0.00</c:formatCode>
                <c:ptCount val="56"/>
                <c:pt idx="0">
                  <c:v>16.48374981534214</c:v>
                </c:pt>
                <c:pt idx="1">
                  <c:v>10.653151063280795</c:v>
                </c:pt>
                <c:pt idx="2">
                  <c:v>8.076691932338397</c:v>
                </c:pt>
                <c:pt idx="3">
                  <c:v>5.4982572661909206</c:v>
                </c:pt>
                <c:pt idx="4">
                  <c:v>8.6216625453857763</c:v>
                </c:pt>
                <c:pt idx="5">
                  <c:v>8.3839505938501961</c:v>
                </c:pt>
                <c:pt idx="6">
                  <c:v>13.012853809281497</c:v>
                </c:pt>
                <c:pt idx="7">
                  <c:v>11.806914985255688</c:v>
                </c:pt>
                <c:pt idx="8">
                  <c:v>9.7995027199905778</c:v>
                </c:pt>
                <c:pt idx="9">
                  <c:v>8.9774045612757085</c:v>
                </c:pt>
                <c:pt idx="10">
                  <c:v>9.6883120471570159</c:v>
                </c:pt>
                <c:pt idx="11">
                  <c:v>10.744511581443511</c:v>
                </c:pt>
                <c:pt idx="12">
                  <c:v>8.6275465615179492</c:v>
                </c:pt>
                <c:pt idx="13">
                  <c:v>8.6721008390731775</c:v>
                </c:pt>
                <c:pt idx="14">
                  <c:v>13.091427271405397</c:v>
                </c:pt>
                <c:pt idx="15">
                  <c:v>11.700730901850509</c:v>
                </c:pt>
                <c:pt idx="16">
                  <c:v>18.905789620538826</c:v>
                </c:pt>
                <c:pt idx="17">
                  <c:v>16.896039193987331</c:v>
                </c:pt>
                <c:pt idx="18">
                  <c:v>12.778249434699479</c:v>
                </c:pt>
                <c:pt idx="19">
                  <c:v>13.46093891534686</c:v>
                </c:pt>
                <c:pt idx="20">
                  <c:v>6.500819744660129</c:v>
                </c:pt>
                <c:pt idx="21">
                  <c:v>7.6604919077075628</c:v>
                </c:pt>
                <c:pt idx="22">
                  <c:v>5.6138067864832149</c:v>
                </c:pt>
                <c:pt idx="23">
                  <c:v>16.080704892734268</c:v>
                </c:pt>
                <c:pt idx="24">
                  <c:v>18.434846409730795</c:v>
                </c:pt>
                <c:pt idx="25">
                  <c:v>18.807600595625729</c:v>
                </c:pt>
                <c:pt idx="26">
                  <c:v>11.952206350977013</c:v>
                </c:pt>
                <c:pt idx="27">
                  <c:v>-0.10705398974543087</c:v>
                </c:pt>
                <c:pt idx="28">
                  <c:v>0.22019928119120319</c:v>
                </c:pt>
                <c:pt idx="29">
                  <c:v>2.970384013345245</c:v>
                </c:pt>
                <c:pt idx="30">
                  <c:v>0.60625309141804984</c:v>
                </c:pt>
                <c:pt idx="31">
                  <c:v>7.2868164804387821</c:v>
                </c:pt>
                <c:pt idx="32">
                  <c:v>5.5306726152611754</c:v>
                </c:pt>
                <c:pt idx="33">
                  <c:v>6.0389319015767118</c:v>
                </c:pt>
                <c:pt idx="34">
                  <c:v>10.284679483408869</c:v>
                </c:pt>
                <c:pt idx="35">
                  <c:v>10.513498935440085</c:v>
                </c:pt>
                <c:pt idx="36">
                  <c:v>9.4220492627694714</c:v>
                </c:pt>
                <c:pt idx="37">
                  <c:v>10.145738464414247</c:v>
                </c:pt>
                <c:pt idx="38">
                  <c:v>6.5796200213452103</c:v>
                </c:pt>
                <c:pt idx="39">
                  <c:v>4.3812961380429378</c:v>
                </c:pt>
                <c:pt idx="40">
                  <c:v>5.3929309879104306</c:v>
                </c:pt>
                <c:pt idx="41">
                  <c:v>6.1341498968720316</c:v>
                </c:pt>
                <c:pt idx="42">
                  <c:v>6.7326105599753934</c:v>
                </c:pt>
                <c:pt idx="43">
                  <c:v>7.9745066488086129</c:v>
                </c:pt>
                <c:pt idx="44">
                  <c:v>10.511242334796563</c:v>
                </c:pt>
                <c:pt idx="45">
                  <c:v>6.9019382166959282</c:v>
                </c:pt>
                <c:pt idx="46">
                  <c:v>7.2442839892410209</c:v>
                </c:pt>
                <c:pt idx="47">
                  <c:v>5.2724997387882393</c:v>
                </c:pt>
                <c:pt idx="48">
                  <c:v>7.1340145184356398</c:v>
                </c:pt>
                <c:pt idx="49">
                  <c:v>5.6606616156386185</c:v>
                </c:pt>
                <c:pt idx="50">
                  <c:v>4.8329707092433623</c:v>
                </c:pt>
                <c:pt idx="51">
                  <c:v>5.2615980505015028</c:v>
                </c:pt>
                <c:pt idx="52">
                  <c:v>4.7271860971275341</c:v>
                </c:pt>
                <c:pt idx="53">
                  <c:v>5.2856850607067241</c:v>
                </c:pt>
                <c:pt idx="54">
                  <c:v>6.0083914939950169</c:v>
                </c:pt>
                <c:pt idx="55">
                  <c:v>5.625291708330411</c:v>
                </c:pt>
              </c:numCache>
            </c:numRef>
          </c:val>
        </c:ser>
        <c:dLbls/>
        <c:marker val="1"/>
        <c:axId val="104385152"/>
        <c:axId val="104272256"/>
      </c:lineChart>
      <c:catAx>
        <c:axId val="1043851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272256"/>
        <c:crosses val="autoZero"/>
        <c:auto val="1"/>
        <c:lblAlgn val="ctr"/>
        <c:lblOffset val="100"/>
      </c:catAx>
      <c:valAx>
        <c:axId val="1042722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385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625"/>
          <c:h val="0.1437361425712221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862E-2"/>
          <c:y val="3.8152988608382718E-2"/>
          <c:w val="0.91042422686294056"/>
          <c:h val="0.82867440539005599"/>
        </c:manualLayout>
      </c:layout>
      <c:lineChart>
        <c:grouping val="standard"/>
        <c:ser>
          <c:idx val="1"/>
          <c:order val="0"/>
          <c:tx>
            <c:strRef>
              <c:f>'GOS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Port Shepstone'!$A$11:$C$66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'GOS Port Shepstone'!$N$11:$N$66</c:f>
              <c:numCache>
                <c:formatCode>0.00</c:formatCode>
                <c:ptCount val="56"/>
                <c:pt idx="0">
                  <c:v>1.097715396623792</c:v>
                </c:pt>
                <c:pt idx="1">
                  <c:v>8.8035208069379003</c:v>
                </c:pt>
                <c:pt idx="2">
                  <c:v>-0.42639176253653577</c:v>
                </c:pt>
                <c:pt idx="3">
                  <c:v>-3.6799387528167644</c:v>
                </c:pt>
                <c:pt idx="4">
                  <c:v>4.09083723737242</c:v>
                </c:pt>
                <c:pt idx="5">
                  <c:v>8.5654108695747855</c:v>
                </c:pt>
                <c:pt idx="6">
                  <c:v>3.8262359818579754</c:v>
                </c:pt>
                <c:pt idx="7">
                  <c:v>-4.7077519393286726</c:v>
                </c:pt>
                <c:pt idx="8">
                  <c:v>2.2219615654198304</c:v>
                </c:pt>
                <c:pt idx="9">
                  <c:v>7.7525526856574265</c:v>
                </c:pt>
                <c:pt idx="10">
                  <c:v>4.503540132085555</c:v>
                </c:pt>
                <c:pt idx="11">
                  <c:v>-3.7901735196742252</c:v>
                </c:pt>
                <c:pt idx="12">
                  <c:v>0.26791152888123243</c:v>
                </c:pt>
                <c:pt idx="13">
                  <c:v>7.7967480789218975</c:v>
                </c:pt>
                <c:pt idx="14">
                  <c:v>8.753345313103674</c:v>
                </c:pt>
                <c:pt idx="15">
                  <c:v>-4.9732751890924973</c:v>
                </c:pt>
                <c:pt idx="16">
                  <c:v>6.7355163899508224</c:v>
                </c:pt>
                <c:pt idx="17">
                  <c:v>5.9747631181908014</c:v>
                </c:pt>
                <c:pt idx="18">
                  <c:v>4.922390776864539</c:v>
                </c:pt>
                <c:pt idx="19">
                  <c:v>-4.3980424138547241</c:v>
                </c:pt>
                <c:pt idx="20">
                  <c:v>0.1879598394703452</c:v>
                </c:pt>
                <c:pt idx="21">
                  <c:v>7.128707126024354</c:v>
                </c:pt>
                <c:pt idx="22">
                  <c:v>2.927758462994146</c:v>
                </c:pt>
                <c:pt idx="23">
                  <c:v>5.0766274163438849</c:v>
                </c:pt>
                <c:pt idx="24">
                  <c:v>2.2197930884088657</c:v>
                </c:pt>
                <c:pt idx="25">
                  <c:v>7.4658770994001697</c:v>
                </c:pt>
                <c:pt idx="26">
                  <c:v>-3.0113427346087152</c:v>
                </c:pt>
                <c:pt idx="27">
                  <c:v>-6.2420097685830731</c:v>
                </c:pt>
                <c:pt idx="28">
                  <c:v>2.5546692030767995</c:v>
                </c:pt>
                <c:pt idx="29">
                  <c:v>10.414893530679413</c:v>
                </c:pt>
                <c:pt idx="30">
                  <c:v>-5.2381372242514184</c:v>
                </c:pt>
                <c:pt idx="31">
                  <c:v>-1.6192011519650374E-2</c:v>
                </c:pt>
                <c:pt idx="32">
                  <c:v>0.87598435553880483</c:v>
                </c:pt>
                <c:pt idx="33">
                  <c:v>10.946676315662755</c:v>
                </c:pt>
                <c:pt idx="34">
                  <c:v>-1.4439180397024376</c:v>
                </c:pt>
                <c:pt idx="35">
                  <c:v>0.19125511770159642</c:v>
                </c:pt>
                <c:pt idx="36">
                  <c:v>-0.12028362227174078</c:v>
                </c:pt>
                <c:pt idx="37">
                  <c:v>11.680449007263608</c:v>
                </c:pt>
                <c:pt idx="38">
                  <c:v>-4.634805553419465</c:v>
                </c:pt>
                <c:pt idx="39">
                  <c:v>-1.8753015934141248</c:v>
                </c:pt>
                <c:pt idx="40">
                  <c:v>0.84772315308928103</c:v>
                </c:pt>
                <c:pt idx="41">
                  <c:v>12.465887459250499</c:v>
                </c:pt>
                <c:pt idx="42">
                  <c:v>-4.0970680055996782</c:v>
                </c:pt>
                <c:pt idx="43">
                  <c:v>-0.73356357604780187</c:v>
                </c:pt>
                <c:pt idx="44">
                  <c:v>3.2170233343362544</c:v>
                </c:pt>
                <c:pt idx="45">
                  <c:v>8.7927445085744065</c:v>
                </c:pt>
                <c:pt idx="46">
                  <c:v>-3.7899457598232713</c:v>
                </c:pt>
                <c:pt idx="47">
                  <c:v>-2.5586678021989826</c:v>
                </c:pt>
                <c:pt idx="48">
                  <c:v>5.0421914924481355</c:v>
                </c:pt>
                <c:pt idx="49">
                  <c:v>7.29658003975036</c:v>
                </c:pt>
                <c:pt idx="50">
                  <c:v>-4.5436055020655282</c:v>
                </c:pt>
                <c:pt idx="51">
                  <c:v>-2.1602624258557546</c:v>
                </c:pt>
                <c:pt idx="52">
                  <c:v>4.5088934637099687</c:v>
                </c:pt>
                <c:pt idx="53">
                  <c:v>7.8687813084086784</c:v>
                </c:pt>
                <c:pt idx="54">
                  <c:v>-3.8883696989989938</c:v>
                </c:pt>
                <c:pt idx="55">
                  <c:v>-2.5138418167500993</c:v>
                </c:pt>
              </c:numCache>
            </c:numRef>
          </c:val>
        </c:ser>
        <c:dLbls/>
        <c:marker val="1"/>
        <c:axId val="104322560"/>
        <c:axId val="104324096"/>
      </c:lineChart>
      <c:catAx>
        <c:axId val="1043225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4324096"/>
        <c:crosses val="autoZero"/>
        <c:auto val="1"/>
        <c:lblAlgn val="ctr"/>
        <c:lblOffset val="100"/>
      </c:catAx>
      <c:valAx>
        <c:axId val="104324096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3225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625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44" l="0.70000000000000062" r="0.70000000000000062" t="0.75000000000000844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15"/>
          <c:h val="0.84753318442644232"/>
        </c:manualLayout>
      </c:layout>
      <c:barChart>
        <c:barDir val="col"/>
        <c:grouping val="clustered"/>
        <c:ser>
          <c:idx val="0"/>
          <c:order val="0"/>
          <c:tx>
            <c:strRef>
              <c:f>'GOS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Port Shepstone'!$R$14:$R$27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</c:numCache>
            </c:numRef>
          </c:cat>
          <c:val>
            <c:numRef>
              <c:f>'GOS Port Shepstone'!$T$14:$T$27</c:f>
              <c:numCache>
                <c:formatCode>0.00</c:formatCode>
                <c:ptCount val="14"/>
                <c:pt idx="0">
                  <c:v>9.9550290304534919</c:v>
                </c:pt>
                <c:pt idx="1">
                  <c:v>10.477590222628756</c:v>
                </c:pt>
                <c:pt idx="2">
                  <c:v>9.7988526323873799</c:v>
                </c:pt>
                <c:pt idx="3">
                  <c:v>10.587908792331419</c:v>
                </c:pt>
                <c:pt idx="4">
                  <c:v>15.373596680211</c:v>
                </c:pt>
                <c:pt idx="5">
                  <c:v>8.9629226773745074</c:v>
                </c:pt>
                <c:pt idx="6">
                  <c:v>11.91862881110484</c:v>
                </c:pt>
                <c:pt idx="7">
                  <c:v>2.7270796849519963</c:v>
                </c:pt>
                <c:pt idx="8">
                  <c:v>8.0918189294366609</c:v>
                </c:pt>
                <c:pt idx="9">
                  <c:v>7.6010508192184041</c:v>
                </c:pt>
                <c:pt idx="10">
                  <c:v>6.5645980996908344</c:v>
                </c:pt>
                <c:pt idx="11">
                  <c:v>7.4246360820053789</c:v>
                </c:pt>
                <c:pt idx="12">
                  <c:v>5.7088022176595565</c:v>
                </c:pt>
                <c:pt idx="13">
                  <c:v>5.4130305506193439</c:v>
                </c:pt>
              </c:numCache>
            </c:numRef>
          </c:val>
        </c:ser>
        <c:dLbls/>
        <c:axId val="93600384"/>
        <c:axId val="93606272"/>
      </c:barChart>
      <c:catAx>
        <c:axId val="936003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606272"/>
        <c:crosses val="autoZero"/>
        <c:auto val="1"/>
        <c:lblAlgn val="ctr"/>
        <c:lblOffset val="100"/>
      </c:catAx>
      <c:valAx>
        <c:axId val="936062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6003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862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'GOS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Newcastle'!$A$11:$A$66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'GOS Newcastle'!$O$11:$O$66</c:f>
              <c:numCache>
                <c:formatCode>0.00</c:formatCode>
                <c:ptCount val="56"/>
                <c:pt idx="0">
                  <c:v>16.48374981534214</c:v>
                </c:pt>
                <c:pt idx="1">
                  <c:v>10.653151063280788</c:v>
                </c:pt>
                <c:pt idx="2">
                  <c:v>8.0766919323383917</c:v>
                </c:pt>
                <c:pt idx="3">
                  <c:v>5.4982572661909295</c:v>
                </c:pt>
                <c:pt idx="4">
                  <c:v>8.6216625453857798</c:v>
                </c:pt>
                <c:pt idx="5">
                  <c:v>8.3839505938502015</c:v>
                </c:pt>
                <c:pt idx="6">
                  <c:v>13.012853809281502</c:v>
                </c:pt>
                <c:pt idx="7">
                  <c:v>11.806914985255675</c:v>
                </c:pt>
                <c:pt idx="8">
                  <c:v>9.7995027199905724</c:v>
                </c:pt>
                <c:pt idx="9">
                  <c:v>8.9774045612757085</c:v>
                </c:pt>
                <c:pt idx="10">
                  <c:v>9.6883120471570194</c:v>
                </c:pt>
                <c:pt idx="11">
                  <c:v>10.744511581443525</c:v>
                </c:pt>
                <c:pt idx="12">
                  <c:v>8.6275465615179545</c:v>
                </c:pt>
                <c:pt idx="13">
                  <c:v>8.6721008390731829</c:v>
                </c:pt>
                <c:pt idx="14">
                  <c:v>13.091427271405395</c:v>
                </c:pt>
                <c:pt idx="15">
                  <c:v>11.700730901850509</c:v>
                </c:pt>
                <c:pt idx="16">
                  <c:v>18.905789620538833</c:v>
                </c:pt>
                <c:pt idx="17">
                  <c:v>16.896039193987317</c:v>
                </c:pt>
                <c:pt idx="18">
                  <c:v>12.778249434699488</c:v>
                </c:pt>
                <c:pt idx="19">
                  <c:v>13.460938915346867</c:v>
                </c:pt>
                <c:pt idx="20">
                  <c:v>11.336149053380602</c:v>
                </c:pt>
                <c:pt idx="21">
                  <c:v>13.32228443420399</c:v>
                </c:pt>
                <c:pt idx="22">
                  <c:v>11.436144988877786</c:v>
                </c:pt>
                <c:pt idx="23">
                  <c:v>12.061067073274497</c:v>
                </c:pt>
                <c:pt idx="24">
                  <c:v>5.6398642649180406</c:v>
                </c:pt>
                <c:pt idx="25">
                  <c:v>13.087681730034294</c:v>
                </c:pt>
                <c:pt idx="26">
                  <c:v>2.2311035182157308</c:v>
                </c:pt>
                <c:pt idx="27">
                  <c:v>-5.8786276951772458E-2</c:v>
                </c:pt>
                <c:pt idx="28">
                  <c:v>6.5072157020583488</c:v>
                </c:pt>
                <c:pt idx="29">
                  <c:v>4.5277464077047984</c:v>
                </c:pt>
                <c:pt idx="30">
                  <c:v>4.8948950323729363</c:v>
                </c:pt>
                <c:pt idx="31">
                  <c:v>8.4989219160949538</c:v>
                </c:pt>
                <c:pt idx="32">
                  <c:v>5.2114480783996688</c:v>
                </c:pt>
                <c:pt idx="33">
                  <c:v>6.6419292123025579</c:v>
                </c:pt>
                <c:pt idx="34">
                  <c:v>10.455422822691016</c:v>
                </c:pt>
                <c:pt idx="35">
                  <c:v>9.6686146688266259</c:v>
                </c:pt>
                <c:pt idx="36">
                  <c:v>7.4214062486726542</c:v>
                </c:pt>
                <c:pt idx="37">
                  <c:v>9.1630852913313632</c:v>
                </c:pt>
                <c:pt idx="38">
                  <c:v>4.9733048355752745</c:v>
                </c:pt>
                <c:pt idx="39">
                  <c:v>4.5266940320471623</c:v>
                </c:pt>
                <c:pt idx="40">
                  <c:v>6.8029430454859288</c:v>
                </c:pt>
                <c:pt idx="41">
                  <c:v>6.5661985197385349</c:v>
                </c:pt>
                <c:pt idx="42">
                  <c:v>7.7600426327123673</c:v>
                </c:pt>
                <c:pt idx="43">
                  <c:v>8.150253654873632</c:v>
                </c:pt>
                <c:pt idx="44">
                  <c:v>10.210496174421499</c:v>
                </c:pt>
                <c:pt idx="45">
                  <c:v>6.9292765124979629</c:v>
                </c:pt>
                <c:pt idx="46">
                  <c:v>7.0994607973259178</c:v>
                </c:pt>
                <c:pt idx="47">
                  <c:v>5.1094184566265088</c:v>
                </c:pt>
                <c:pt idx="48">
                  <c:v>6.8535332265589126</c:v>
                </c:pt>
                <c:pt idx="49">
                  <c:v>5.498791011844868</c:v>
                </c:pt>
                <c:pt idx="50">
                  <c:v>4.5917664814587758</c:v>
                </c:pt>
                <c:pt idx="51">
                  <c:v>5.3134093459419196</c:v>
                </c:pt>
                <c:pt idx="52">
                  <c:v>5.0055945873494805</c:v>
                </c:pt>
                <c:pt idx="53">
                  <c:v>5.3842757887756791</c:v>
                </c:pt>
                <c:pt idx="54">
                  <c:v>6.2190072172198159</c:v>
                </c:pt>
                <c:pt idx="55">
                  <c:v>5.6452277818230234</c:v>
                </c:pt>
              </c:numCache>
            </c:numRef>
          </c:val>
        </c:ser>
        <c:dLbls/>
        <c:marker val="1"/>
        <c:axId val="104472960"/>
        <c:axId val="104474496"/>
      </c:lineChart>
      <c:catAx>
        <c:axId val="1044729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4474496"/>
        <c:crosses val="autoZero"/>
        <c:auto val="1"/>
        <c:lblAlgn val="ctr"/>
        <c:lblOffset val="100"/>
      </c:catAx>
      <c:valAx>
        <c:axId val="10447449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472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44" l="0.70000000000000062" r="0.70000000000000062" t="0.75000000000000844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932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'GOS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Newcastle'!$A$11:$C$66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'GOS Newcastle'!$N$11:$N$66</c:f>
              <c:numCache>
                <c:formatCode>0.00</c:formatCode>
                <c:ptCount val="56"/>
                <c:pt idx="0">
                  <c:v>1.0977153966237956</c:v>
                </c:pt>
                <c:pt idx="1">
                  <c:v>8.8035208069378967</c:v>
                </c:pt>
                <c:pt idx="2">
                  <c:v>-0.42639176253654054</c:v>
                </c:pt>
                <c:pt idx="3">
                  <c:v>-3.6799387528167529</c:v>
                </c:pt>
                <c:pt idx="4">
                  <c:v>4.09083723737242</c:v>
                </c:pt>
                <c:pt idx="5">
                  <c:v>8.5654108695747819</c:v>
                </c:pt>
                <c:pt idx="6">
                  <c:v>3.8262359818579714</c:v>
                </c:pt>
                <c:pt idx="7">
                  <c:v>-4.7077519393286771</c:v>
                </c:pt>
                <c:pt idx="8">
                  <c:v>2.2219615654198384</c:v>
                </c:pt>
                <c:pt idx="9">
                  <c:v>7.7525526856574265</c:v>
                </c:pt>
                <c:pt idx="10">
                  <c:v>4.5035401320855541</c:v>
                </c:pt>
                <c:pt idx="11">
                  <c:v>-3.790173519674219</c:v>
                </c:pt>
                <c:pt idx="12">
                  <c:v>0.26791152888123004</c:v>
                </c:pt>
                <c:pt idx="13">
                  <c:v>7.7967480789219001</c:v>
                </c:pt>
                <c:pt idx="14">
                  <c:v>8.7533453131036669</c:v>
                </c:pt>
                <c:pt idx="15">
                  <c:v>-4.9732751890924893</c:v>
                </c:pt>
                <c:pt idx="16">
                  <c:v>6.7355163899508295</c:v>
                </c:pt>
                <c:pt idx="17">
                  <c:v>5.9747631181907828</c:v>
                </c:pt>
                <c:pt idx="18">
                  <c:v>4.9223907768645496</c:v>
                </c:pt>
                <c:pt idx="19">
                  <c:v>-4.3980424138547169</c:v>
                </c:pt>
                <c:pt idx="20">
                  <c:v>4.7366739221804002</c:v>
                </c:pt>
                <c:pt idx="21">
                  <c:v>7.8652562625378231</c:v>
                </c:pt>
                <c:pt idx="22">
                  <c:v>3.1760594093824874</c:v>
                </c:pt>
                <c:pt idx="23">
                  <c:v>-3.8619167733535775</c:v>
                </c:pt>
                <c:pt idx="24">
                  <c:v>-1.2648343829945068</c:v>
                </c:pt>
                <c:pt idx="25">
                  <c:v>15.469968224839709</c:v>
                </c:pt>
                <c:pt idx="26">
                  <c:v>-6.728988969266064</c:v>
                </c:pt>
                <c:pt idx="27">
                  <c:v>-6.01532809467846</c:v>
                </c:pt>
                <c:pt idx="28">
                  <c:v>5.2219318737739124</c:v>
                </c:pt>
                <c:pt idx="29">
                  <c:v>13.323923423889822</c:v>
                </c:pt>
                <c:pt idx="30">
                  <c:v>-6.4013790800432302</c:v>
                </c:pt>
                <c:pt idx="31">
                  <c:v>-2.7861596580254218</c:v>
                </c:pt>
                <c:pt idx="32">
                  <c:v>2.0337495206414835</c:v>
                </c:pt>
                <c:pt idx="33">
                  <c:v>14.864703799395476</c:v>
                </c:pt>
                <c:pt idx="34">
                  <c:v>-3.05431151050559</c:v>
                </c:pt>
                <c:pt idx="35">
                  <c:v>-3.4786439226714427</c:v>
                </c:pt>
                <c:pt idx="36">
                  <c:v>-5.701365490397161E-2</c:v>
                </c:pt>
                <c:pt idx="37">
                  <c:v>16.727064890493921</c:v>
                </c:pt>
                <c:pt idx="38">
                  <c:v>-6.7751769460976403</c:v>
                </c:pt>
                <c:pt idx="39">
                  <c:v>-3.8892957589915427</c:v>
                </c:pt>
                <c:pt idx="40">
                  <c:v>2.1194172192840175</c:v>
                </c:pt>
                <c:pt idx="41">
                  <c:v>16.468322080311093</c:v>
                </c:pt>
                <c:pt idx="42">
                  <c:v>-5.7307941330491472</c:v>
                </c:pt>
                <c:pt idx="43">
                  <c:v>-3.5412682784313398</c:v>
                </c:pt>
                <c:pt idx="44">
                  <c:v>4.0647734095525232</c:v>
                </c:pt>
                <c:pt idx="45">
                  <c:v>13.000792564825126</c:v>
                </c:pt>
                <c:pt idx="46">
                  <c:v>-5.5807591014374722</c:v>
                </c:pt>
                <c:pt idx="47">
                  <c:v>-5.3335925238292186</c:v>
                </c:pt>
                <c:pt idx="48">
                  <c:v>5.7915540444217566</c:v>
                </c:pt>
                <c:pt idx="49">
                  <c:v>11.568112340212179</c:v>
                </c:pt>
                <c:pt idx="50">
                  <c:v>-6.392527338912485</c:v>
                </c:pt>
                <c:pt idx="51">
                  <c:v>-4.6804308098663618</c:v>
                </c:pt>
                <c:pt idx="52">
                  <c:v>5.4823417430486883</c:v>
                </c:pt>
                <c:pt idx="53">
                  <c:v>11.970459919766141</c:v>
                </c:pt>
                <c:pt idx="54">
                  <c:v>-5.6510780213307319</c:v>
                </c:pt>
                <c:pt idx="55">
                  <c:v>-5.1953330860694651</c:v>
                </c:pt>
              </c:numCache>
            </c:numRef>
          </c:val>
        </c:ser>
        <c:dLbls/>
        <c:marker val="1"/>
        <c:axId val="104500224"/>
        <c:axId val="104596224"/>
      </c:lineChart>
      <c:catAx>
        <c:axId val="1045002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4596224"/>
        <c:crosses val="autoZero"/>
        <c:auto val="1"/>
        <c:lblAlgn val="ctr"/>
        <c:lblOffset val="100"/>
      </c:catAx>
      <c:valAx>
        <c:axId val="1045962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500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66" l="0.70000000000000062" r="0.70000000000000062" t="0.75000000000000866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15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'GOS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Newcastle'!$R$14:$R$27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</c:numCache>
            </c:numRef>
          </c:cat>
          <c:val>
            <c:numRef>
              <c:f>'GOS Newcastle'!$T$14:$T$27</c:f>
              <c:numCache>
                <c:formatCode>0.00</c:formatCode>
                <c:ptCount val="14"/>
                <c:pt idx="0">
                  <c:v>9.9550290304534919</c:v>
                </c:pt>
                <c:pt idx="1">
                  <c:v>10.477590222628747</c:v>
                </c:pt>
                <c:pt idx="2">
                  <c:v>9.7988526323873923</c:v>
                </c:pt>
                <c:pt idx="3">
                  <c:v>10.587908792331417</c:v>
                </c:pt>
                <c:pt idx="4">
                  <c:v>15.373596680211005</c:v>
                </c:pt>
                <c:pt idx="5">
                  <c:v>12.041418644623326</c:v>
                </c:pt>
                <c:pt idx="6">
                  <c:v>5.204053293766842</c:v>
                </c:pt>
                <c:pt idx="7">
                  <c:v>6.0345089449270306</c:v>
                </c:pt>
                <c:pt idx="8">
                  <c:v>7.9994007711444981</c:v>
                </c:pt>
                <c:pt idx="9">
                  <c:v>6.5367339637607076</c:v>
                </c:pt>
                <c:pt idx="10">
                  <c:v>7.3084297604412276</c:v>
                </c:pt>
                <c:pt idx="11">
                  <c:v>7.2857905037656403</c:v>
                </c:pt>
                <c:pt idx="12">
                  <c:v>5.5462725486316238</c:v>
                </c:pt>
                <c:pt idx="13">
                  <c:v>5.5654448878455183</c:v>
                </c:pt>
              </c:numCache>
            </c:numRef>
          </c:val>
        </c:ser>
        <c:dLbls/>
        <c:axId val="104620416"/>
        <c:axId val="104621952"/>
      </c:barChart>
      <c:catAx>
        <c:axId val="1046204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621952"/>
        <c:crosses val="autoZero"/>
        <c:auto val="1"/>
        <c:lblAlgn val="ctr"/>
        <c:lblOffset val="100"/>
      </c:catAx>
      <c:valAx>
        <c:axId val="1046219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620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153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Rates'!$B$23:$B$58</c:f>
              <c:numCache>
                <c:formatCode>0.00</c:formatCode>
                <c:ptCount val="36"/>
                <c:pt idx="0">
                  <c:v>10.903578591607587</c:v>
                </c:pt>
                <c:pt idx="1">
                  <c:v>16.502690287166232</c:v>
                </c:pt>
                <c:pt idx="2">
                  <c:v>14.876977539668296</c:v>
                </c:pt>
                <c:pt idx="3">
                  <c:v>10.068075680213743</c:v>
                </c:pt>
                <c:pt idx="4">
                  <c:v>8.3516534806641687</c:v>
                </c:pt>
                <c:pt idx="5">
                  <c:v>5.4949346856545809</c:v>
                </c:pt>
                <c:pt idx="6">
                  <c:v>1.4488371703386997</c:v>
                </c:pt>
                <c:pt idx="7">
                  <c:v>4.6666950386049493</c:v>
                </c:pt>
                <c:pt idx="8">
                  <c:v>4.9572720480834001</c:v>
                </c:pt>
                <c:pt idx="9">
                  <c:v>9.1538869013904574</c:v>
                </c:pt>
                <c:pt idx="10">
                  <c:v>7.2730015363717371</c:v>
                </c:pt>
                <c:pt idx="11">
                  <c:v>8.9615903868141658</c:v>
                </c:pt>
                <c:pt idx="12">
                  <c:v>7.440666006269252</c:v>
                </c:pt>
                <c:pt idx="13">
                  <c:v>6.5726471286116706</c:v>
                </c:pt>
                <c:pt idx="14">
                  <c:v>9.9078949412111896</c:v>
                </c:pt>
                <c:pt idx="15">
                  <c:v>9.3511511015371322</c:v>
                </c:pt>
                <c:pt idx="16">
                  <c:v>8.0033469632623415</c:v>
                </c:pt>
                <c:pt idx="17">
                  <c:v>8.1257207448934157</c:v>
                </c:pt>
                <c:pt idx="18">
                  <c:v>5.3305446426047878</c:v>
                </c:pt>
                <c:pt idx="19">
                  <c:v>4.4221818033901457</c:v>
                </c:pt>
                <c:pt idx="20">
                  <c:v>6.6887490790873905</c:v>
                </c:pt>
                <c:pt idx="21">
                  <c:v>6.3862365000963566</c:v>
                </c:pt>
                <c:pt idx="22">
                  <c:v>7.646174900045617</c:v>
                </c:pt>
                <c:pt idx="23">
                  <c:v>7.3738014546709181</c:v>
                </c:pt>
                <c:pt idx="24">
                  <c:v>9.2609287783169965</c:v>
                </c:pt>
                <c:pt idx="25">
                  <c:v>5.3065832899079384</c:v>
                </c:pt>
                <c:pt idx="26">
                  <c:v>4.9981927635760846</c:v>
                </c:pt>
                <c:pt idx="27">
                  <c:v>3.9469285686520945</c:v>
                </c:pt>
                <c:pt idx="28">
                  <c:v>5.1900172298339466</c:v>
                </c:pt>
                <c:pt idx="29">
                  <c:v>5.1819734904270982</c:v>
                </c:pt>
                <c:pt idx="30">
                  <c:v>3.8073102636177163</c:v>
                </c:pt>
                <c:pt idx="31">
                  <c:v>4.453463500246805</c:v>
                </c:pt>
                <c:pt idx="32">
                  <c:v>3.8906015673988668</c:v>
                </c:pt>
                <c:pt idx="33">
                  <c:v>6.2289690523023706</c:v>
                </c:pt>
                <c:pt idx="34">
                  <c:v>5.8174557979019017</c:v>
                </c:pt>
                <c:pt idx="35">
                  <c:v>6.3345187235972222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Rates'!$C$23:$C$58</c:f>
              <c:numCache>
                <c:formatCode>0.00</c:formatCode>
                <c:ptCount val="36"/>
                <c:pt idx="0">
                  <c:v>10.688775837370107</c:v>
                </c:pt>
                <c:pt idx="1">
                  <c:v>16.542818491239235</c:v>
                </c:pt>
                <c:pt idx="2">
                  <c:v>13.766819862486107</c:v>
                </c:pt>
                <c:pt idx="3">
                  <c:v>8.9594478235564079</c:v>
                </c:pt>
                <c:pt idx="4">
                  <c:v>8.51790875425311</c:v>
                </c:pt>
                <c:pt idx="5">
                  <c:v>5.5999544618236383</c:v>
                </c:pt>
                <c:pt idx="6">
                  <c:v>0.810102102427668</c:v>
                </c:pt>
                <c:pt idx="7">
                  <c:v>4.3576181026003784</c:v>
                </c:pt>
                <c:pt idx="8">
                  <c:v>4.8122322991533295</c:v>
                </c:pt>
                <c:pt idx="9">
                  <c:v>8.3520625092894516</c:v>
                </c:pt>
                <c:pt idx="10">
                  <c:v>5.1463915190099758</c:v>
                </c:pt>
                <c:pt idx="11">
                  <c:v>6.3896055512303915</c:v>
                </c:pt>
                <c:pt idx="12">
                  <c:v>5.3877322491002548</c:v>
                </c:pt>
                <c:pt idx="13">
                  <c:v>6.4808213943962256</c:v>
                </c:pt>
                <c:pt idx="14">
                  <c:v>10.792898372583029</c:v>
                </c:pt>
                <c:pt idx="15">
                  <c:v>9.5062120715542395</c:v>
                </c:pt>
                <c:pt idx="16">
                  <c:v>7.8741135640267332</c:v>
                </c:pt>
                <c:pt idx="17">
                  <c:v>7.9572080640341216</c:v>
                </c:pt>
                <c:pt idx="18">
                  <c:v>4.6761797576503801</c:v>
                </c:pt>
                <c:pt idx="19">
                  <c:v>5.3121048597931866</c:v>
                </c:pt>
                <c:pt idx="20">
                  <c:v>6.4441832942963799</c:v>
                </c:pt>
                <c:pt idx="21">
                  <c:v>7.4107037105806421</c:v>
                </c:pt>
                <c:pt idx="22">
                  <c:v>7.8540303236543085</c:v>
                </c:pt>
                <c:pt idx="23">
                  <c:v>7.6644725645720602</c:v>
                </c:pt>
                <c:pt idx="24">
                  <c:v>10.303077464675477</c:v>
                </c:pt>
                <c:pt idx="25">
                  <c:v>6.7614726031986816</c:v>
                </c:pt>
                <c:pt idx="26">
                  <c:v>7.1383363881147437</c:v>
                </c:pt>
                <c:pt idx="27">
                  <c:v>5.162112562989889</c:v>
                </c:pt>
                <c:pt idx="28">
                  <c:v>6.9134696917029723</c:v>
                </c:pt>
                <c:pt idx="29">
                  <c:v>5.3311856432887739</c:v>
                </c:pt>
                <c:pt idx="30">
                  <c:v>4.5360667870610358</c:v>
                </c:pt>
                <c:pt idx="31">
                  <c:v>5.4361132024482037</c:v>
                </c:pt>
                <c:pt idx="32">
                  <c:v>4.9369533959793408</c:v>
                </c:pt>
                <c:pt idx="33">
                  <c:v>5.5511942476416953</c:v>
                </c:pt>
                <c:pt idx="34">
                  <c:v>6.2438787318756113</c:v>
                </c:pt>
                <c:pt idx="35">
                  <c:v>5.5455867264583052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Rates'!$D$23:$D$58</c:f>
              <c:numCache>
                <c:formatCode>0.00</c:formatCode>
                <c:ptCount val="36"/>
                <c:pt idx="0">
                  <c:v>13.023927205034555</c:v>
                </c:pt>
                <c:pt idx="1">
                  <c:v>19.210214085042683</c:v>
                </c:pt>
                <c:pt idx="2">
                  <c:v>15.463516229082847</c:v>
                </c:pt>
                <c:pt idx="3">
                  <c:v>7.2040903589666829</c:v>
                </c:pt>
                <c:pt idx="4">
                  <c:v>4.910902111814111</c:v>
                </c:pt>
                <c:pt idx="5">
                  <c:v>1.7094594893775195</c:v>
                </c:pt>
                <c:pt idx="6">
                  <c:v>-2.175800221303084</c:v>
                </c:pt>
                <c:pt idx="7">
                  <c:v>3.6413299229136489</c:v>
                </c:pt>
                <c:pt idx="8">
                  <c:v>6.4679933488771768</c:v>
                </c:pt>
                <c:pt idx="9">
                  <c:v>10.276058346833398</c:v>
                </c:pt>
                <c:pt idx="10">
                  <c:v>6.7552403545115141</c:v>
                </c:pt>
                <c:pt idx="11">
                  <c:v>7.4644804991229243</c:v>
                </c:pt>
                <c:pt idx="12">
                  <c:v>5.4841083982468559</c:v>
                </c:pt>
                <c:pt idx="13">
                  <c:v>6.576282244802174</c:v>
                </c:pt>
                <c:pt idx="14">
                  <c:v>10.790027404944183</c:v>
                </c:pt>
                <c:pt idx="15">
                  <c:v>9.0257649278866001</c:v>
                </c:pt>
                <c:pt idx="16">
                  <c:v>7.2497084131371627</c:v>
                </c:pt>
                <c:pt idx="17">
                  <c:v>7.2654590414815923</c:v>
                </c:pt>
                <c:pt idx="18">
                  <c:v>4.1521356652301575</c:v>
                </c:pt>
                <c:pt idx="19">
                  <c:v>5.2688300911816723</c:v>
                </c:pt>
                <c:pt idx="20">
                  <c:v>6.8247203855237695</c:v>
                </c:pt>
                <c:pt idx="21">
                  <c:v>7.8402179464865442</c:v>
                </c:pt>
                <c:pt idx="22">
                  <c:v>8.2167468186898027</c:v>
                </c:pt>
                <c:pt idx="23">
                  <c:v>7.8521934022718325</c:v>
                </c:pt>
                <c:pt idx="24">
                  <c:v>10.2544235941662</c:v>
                </c:pt>
                <c:pt idx="25">
                  <c:v>6.7065796640865747</c:v>
                </c:pt>
                <c:pt idx="26">
                  <c:v>7.0780225749889594</c:v>
                </c:pt>
                <c:pt idx="27">
                  <c:v>5.0544720141778479</c:v>
                </c:pt>
                <c:pt idx="28">
                  <c:v>6.8179156235782026</c:v>
                </c:pt>
                <c:pt idx="29">
                  <c:v>5.2273969462801206</c:v>
                </c:pt>
                <c:pt idx="30">
                  <c:v>4.4584624247201345</c:v>
                </c:pt>
                <c:pt idx="31">
                  <c:v>5.4468997284201706</c:v>
                </c:pt>
                <c:pt idx="32">
                  <c:v>5.0149839513697554</c:v>
                </c:pt>
                <c:pt idx="33">
                  <c:v>5.6387170030647953</c:v>
                </c:pt>
                <c:pt idx="34">
                  <c:v>6.3164620634996105</c:v>
                </c:pt>
                <c:pt idx="35">
                  <c:v>5.5744332093450977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Rates'!$E$23:$E$58</c:f>
              <c:numCache>
                <c:formatCode>0.00</c:formatCode>
                <c:ptCount val="36"/>
                <c:pt idx="0">
                  <c:v>12.95098885646204</c:v>
                </c:pt>
                <c:pt idx="1">
                  <c:v>9.89487303444748</c:v>
                </c:pt>
                <c:pt idx="2">
                  <c:v>9.5044320111087952</c:v>
                </c:pt>
                <c:pt idx="3">
                  <c:v>10.6253850431199</c:v>
                </c:pt>
                <c:pt idx="4">
                  <c:v>6.2219886364254897</c:v>
                </c:pt>
                <c:pt idx="5">
                  <c:v>15.739809983617084</c:v>
                </c:pt>
                <c:pt idx="6">
                  <c:v>7.5024601333725629</c:v>
                </c:pt>
                <c:pt idx="7">
                  <c:v>17.204251815133787</c:v>
                </c:pt>
                <c:pt idx="8">
                  <c:v>5.6076714499397076</c:v>
                </c:pt>
                <c:pt idx="9">
                  <c:v>4.0171050571459466</c:v>
                </c:pt>
                <c:pt idx="10">
                  <c:v>2.0619236663976976</c:v>
                </c:pt>
                <c:pt idx="11">
                  <c:v>-1.8600755136332172</c:v>
                </c:pt>
                <c:pt idx="12">
                  <c:v>5.612120906516056</c:v>
                </c:pt>
                <c:pt idx="13">
                  <c:v>6.2000902567879725</c:v>
                </c:pt>
                <c:pt idx="14">
                  <c:v>10.65657196889717</c:v>
                </c:pt>
                <c:pt idx="15">
                  <c:v>11.305694248773232</c:v>
                </c:pt>
                <c:pt idx="16">
                  <c:v>7.451055918903382</c:v>
                </c:pt>
                <c:pt idx="17">
                  <c:v>9.6511440522106771</c:v>
                </c:pt>
                <c:pt idx="18">
                  <c:v>5.8179428912527271</c:v>
                </c:pt>
                <c:pt idx="19">
                  <c:v>7.0802016028622115</c:v>
                </c:pt>
                <c:pt idx="20">
                  <c:v>6.6478965687268108</c:v>
                </c:pt>
                <c:pt idx="21">
                  <c:v>6.3976688834317059</c:v>
                </c:pt>
                <c:pt idx="22">
                  <c:v>7.1220221534750525</c:v>
                </c:pt>
                <c:pt idx="23">
                  <c:v>5.908685253300705</c:v>
                </c:pt>
                <c:pt idx="24">
                  <c:v>10.30709969331755</c:v>
                </c:pt>
                <c:pt idx="25">
                  <c:v>6.8841389081624547</c:v>
                </c:pt>
                <c:pt idx="26">
                  <c:v>7.2384463198840923</c:v>
                </c:pt>
                <c:pt idx="27">
                  <c:v>5.7359820040737111</c:v>
                </c:pt>
                <c:pt idx="28">
                  <c:v>6.8427996653844314</c:v>
                </c:pt>
                <c:pt idx="29">
                  <c:v>5.5845061617751748</c:v>
                </c:pt>
                <c:pt idx="30">
                  <c:v>4.7088988067760855</c:v>
                </c:pt>
                <c:pt idx="31">
                  <c:v>5.6341072625620621</c:v>
                </c:pt>
                <c:pt idx="32">
                  <c:v>4.9819500314382523</c:v>
                </c:pt>
                <c:pt idx="33">
                  <c:v>5.3420852141618385</c:v>
                </c:pt>
                <c:pt idx="34">
                  <c:v>6.0939623755700678</c:v>
                </c:pt>
                <c:pt idx="35">
                  <c:v>5.2231138297613668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Rates'!$F$23:$F$58</c:f>
              <c:numCache>
                <c:formatCode>0.00</c:formatCode>
                <c:ptCount val="36"/>
                <c:pt idx="0">
                  <c:v>12.605867936466508</c:v>
                </c:pt>
                <c:pt idx="1">
                  <c:v>28.538548832260112</c:v>
                </c:pt>
                <c:pt idx="2">
                  <c:v>24.364293295897905</c:v>
                </c:pt>
                <c:pt idx="3">
                  <c:v>10.170263594265936</c:v>
                </c:pt>
                <c:pt idx="4">
                  <c:v>-3.1955766894869093</c:v>
                </c:pt>
                <c:pt idx="5">
                  <c:v>-12.796050639215339</c:v>
                </c:pt>
                <c:pt idx="6">
                  <c:v>-12.082208765865309</c:v>
                </c:pt>
                <c:pt idx="7">
                  <c:v>-1.2525594361877364</c:v>
                </c:pt>
                <c:pt idx="8">
                  <c:v>12.600419787739186</c:v>
                </c:pt>
                <c:pt idx="9">
                  <c:v>19.508589405052756</c:v>
                </c:pt>
                <c:pt idx="10">
                  <c:v>12.000961621514943</c:v>
                </c:pt>
                <c:pt idx="11">
                  <c:v>10.007277240777578</c:v>
                </c:pt>
                <c:pt idx="12">
                  <c:v>4.4848790317075276</c:v>
                </c:pt>
                <c:pt idx="13">
                  <c:v>6.6424545805367625</c:v>
                </c:pt>
                <c:pt idx="14">
                  <c:v>11.356612289204008</c:v>
                </c:pt>
                <c:pt idx="15">
                  <c:v>9.1110241617592358</c:v>
                </c:pt>
                <c:pt idx="16">
                  <c:v>5.9869539774527487</c:v>
                </c:pt>
                <c:pt idx="17">
                  <c:v>4.4938268806840869</c:v>
                </c:pt>
                <c:pt idx="18">
                  <c:v>2.1982971100670747</c:v>
                </c:pt>
                <c:pt idx="19">
                  <c:v>4.4077869606017295</c:v>
                </c:pt>
                <c:pt idx="20">
                  <c:v>8.0197707876001925</c:v>
                </c:pt>
                <c:pt idx="21">
                  <c:v>9.7280120434192359</c:v>
                </c:pt>
                <c:pt idx="22">
                  <c:v>9.4109637843689384</c:v>
                </c:pt>
                <c:pt idx="23">
                  <c:v>8.417264862706956</c:v>
                </c:pt>
                <c:pt idx="24">
                  <c:v>9.8756039126497157</c:v>
                </c:pt>
                <c:pt idx="25">
                  <c:v>6.4129704753897325</c:v>
                </c:pt>
                <c:pt idx="26">
                  <c:v>6.9755049418516695</c:v>
                </c:pt>
                <c:pt idx="27">
                  <c:v>4.9768280530074724</c:v>
                </c:pt>
                <c:pt idx="28">
                  <c:v>6.6689299087350964</c:v>
                </c:pt>
                <c:pt idx="29">
                  <c:v>4.8172457213286046</c:v>
                </c:pt>
                <c:pt idx="30">
                  <c:v>4.1455365561247763</c:v>
                </c:pt>
                <c:pt idx="31">
                  <c:v>5.3157150024558266</c:v>
                </c:pt>
                <c:pt idx="32">
                  <c:v>5.2337313865864088</c:v>
                </c:pt>
                <c:pt idx="33">
                  <c:v>6.0120115768281375</c:v>
                </c:pt>
                <c:pt idx="34">
                  <c:v>6.5635859420289684</c:v>
                </c:pt>
                <c:pt idx="35">
                  <c:v>5.6881945006694226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Rates'!$G$23:$G$58</c:f>
              <c:numCache>
                <c:formatCode>0.00</c:formatCode>
                <c:ptCount val="36"/>
                <c:pt idx="0">
                  <c:v>6.500819744660129</c:v>
                </c:pt>
                <c:pt idx="1">
                  <c:v>7.6604919077075628</c:v>
                </c:pt>
                <c:pt idx="2">
                  <c:v>5.6138067864832149</c:v>
                </c:pt>
                <c:pt idx="3">
                  <c:v>16.080704892734268</c:v>
                </c:pt>
                <c:pt idx="4">
                  <c:v>18.434846409730795</c:v>
                </c:pt>
                <c:pt idx="5">
                  <c:v>18.807600595625729</c:v>
                </c:pt>
                <c:pt idx="6">
                  <c:v>11.952206350977013</c:v>
                </c:pt>
                <c:pt idx="7">
                  <c:v>-0.10705398974543087</c:v>
                </c:pt>
                <c:pt idx="8">
                  <c:v>0.22019928119120319</c:v>
                </c:pt>
                <c:pt idx="9">
                  <c:v>2.970384013345245</c:v>
                </c:pt>
                <c:pt idx="10">
                  <c:v>0.60625309141804984</c:v>
                </c:pt>
                <c:pt idx="11">
                  <c:v>7.2868164804387821</c:v>
                </c:pt>
                <c:pt idx="12">
                  <c:v>5.5306726152611754</c:v>
                </c:pt>
                <c:pt idx="13">
                  <c:v>6.0389319015767118</c:v>
                </c:pt>
                <c:pt idx="14">
                  <c:v>10.284679483408869</c:v>
                </c:pt>
                <c:pt idx="15">
                  <c:v>10.513498935440085</c:v>
                </c:pt>
                <c:pt idx="16">
                  <c:v>9.4220492627694714</c:v>
                </c:pt>
                <c:pt idx="17">
                  <c:v>10.145738464414247</c:v>
                </c:pt>
                <c:pt idx="18">
                  <c:v>6.5796200213452103</c:v>
                </c:pt>
                <c:pt idx="19">
                  <c:v>4.3812961380429378</c:v>
                </c:pt>
                <c:pt idx="20">
                  <c:v>5.3929309879104306</c:v>
                </c:pt>
                <c:pt idx="21">
                  <c:v>6.1341498968720316</c:v>
                </c:pt>
                <c:pt idx="22">
                  <c:v>6.7326105599753934</c:v>
                </c:pt>
                <c:pt idx="23">
                  <c:v>7.9745066488086129</c:v>
                </c:pt>
                <c:pt idx="24">
                  <c:v>10.511242334796563</c:v>
                </c:pt>
                <c:pt idx="25">
                  <c:v>6.9019382166959282</c:v>
                </c:pt>
                <c:pt idx="26">
                  <c:v>7.2442839892410209</c:v>
                </c:pt>
                <c:pt idx="27">
                  <c:v>5.2724997387882393</c:v>
                </c:pt>
                <c:pt idx="28">
                  <c:v>7.1340145184356398</c:v>
                </c:pt>
                <c:pt idx="29">
                  <c:v>5.6606616156386185</c:v>
                </c:pt>
                <c:pt idx="30">
                  <c:v>4.8329707092433623</c:v>
                </c:pt>
                <c:pt idx="31">
                  <c:v>5.2615980505015028</c:v>
                </c:pt>
                <c:pt idx="32">
                  <c:v>4.7271860971275341</c:v>
                </c:pt>
                <c:pt idx="33">
                  <c:v>5.2856850607067241</c:v>
                </c:pt>
                <c:pt idx="34">
                  <c:v>6.0083914939950169</c:v>
                </c:pt>
                <c:pt idx="35">
                  <c:v>5.625291708330411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Rates'!$H$23:$H$58</c:f>
              <c:numCache>
                <c:formatCode>0.00</c:formatCode>
                <c:ptCount val="36"/>
                <c:pt idx="0">
                  <c:v>11.336149053380602</c:v>
                </c:pt>
                <c:pt idx="1">
                  <c:v>13.32228443420399</c:v>
                </c:pt>
                <c:pt idx="2">
                  <c:v>11.436144988877786</c:v>
                </c:pt>
                <c:pt idx="3">
                  <c:v>12.061067073274497</c:v>
                </c:pt>
                <c:pt idx="4">
                  <c:v>5.6398642649180406</c:v>
                </c:pt>
                <c:pt idx="5">
                  <c:v>13.087681730034294</c:v>
                </c:pt>
                <c:pt idx="6">
                  <c:v>2.2311035182157308</c:v>
                </c:pt>
                <c:pt idx="7">
                  <c:v>-5.8786276951772458E-2</c:v>
                </c:pt>
                <c:pt idx="8">
                  <c:v>6.5072157020583488</c:v>
                </c:pt>
                <c:pt idx="9">
                  <c:v>4.5277464077047984</c:v>
                </c:pt>
                <c:pt idx="10">
                  <c:v>4.8948950323729363</c:v>
                </c:pt>
                <c:pt idx="11">
                  <c:v>8.4989219160949538</c:v>
                </c:pt>
                <c:pt idx="12">
                  <c:v>5.2114480783996688</c:v>
                </c:pt>
                <c:pt idx="13">
                  <c:v>6.6419292123025579</c:v>
                </c:pt>
                <c:pt idx="14">
                  <c:v>10.455422822691016</c:v>
                </c:pt>
                <c:pt idx="15">
                  <c:v>9.6686146688266259</c:v>
                </c:pt>
                <c:pt idx="16">
                  <c:v>7.4214062486726542</c:v>
                </c:pt>
                <c:pt idx="17">
                  <c:v>9.1630852913313632</c:v>
                </c:pt>
                <c:pt idx="18">
                  <c:v>4.9733048355752745</c:v>
                </c:pt>
                <c:pt idx="19">
                  <c:v>4.5266940320471623</c:v>
                </c:pt>
                <c:pt idx="20">
                  <c:v>6.8029430454859288</c:v>
                </c:pt>
                <c:pt idx="21">
                  <c:v>6.5661985197385349</c:v>
                </c:pt>
                <c:pt idx="22">
                  <c:v>7.7600426327123673</c:v>
                </c:pt>
                <c:pt idx="23">
                  <c:v>8.150253654873632</c:v>
                </c:pt>
                <c:pt idx="24">
                  <c:v>10.210496174421499</c:v>
                </c:pt>
                <c:pt idx="25">
                  <c:v>6.9292765124979629</c:v>
                </c:pt>
                <c:pt idx="26">
                  <c:v>7.0994607973259178</c:v>
                </c:pt>
                <c:pt idx="27">
                  <c:v>5.1094184566265088</c:v>
                </c:pt>
                <c:pt idx="28">
                  <c:v>6.8535332265589126</c:v>
                </c:pt>
                <c:pt idx="29">
                  <c:v>5.498791011844868</c:v>
                </c:pt>
                <c:pt idx="30">
                  <c:v>4.5917664814587758</c:v>
                </c:pt>
                <c:pt idx="31">
                  <c:v>5.3134093459419196</c:v>
                </c:pt>
                <c:pt idx="32">
                  <c:v>5.0055945873494805</c:v>
                </c:pt>
                <c:pt idx="33">
                  <c:v>5.3842757887756791</c:v>
                </c:pt>
                <c:pt idx="34">
                  <c:v>6.2190072172198159</c:v>
                </c:pt>
                <c:pt idx="35">
                  <c:v>5.6452277818230234</c:v>
                </c:pt>
              </c:numCache>
            </c:numRef>
          </c:val>
          <c:shape val="cylinder"/>
        </c:ser>
        <c:dLbls/>
        <c:shape val="box"/>
        <c:axId val="104764928"/>
        <c:axId val="104766464"/>
        <c:axId val="0"/>
      </c:bar3DChart>
      <c:catAx>
        <c:axId val="1047649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766464"/>
        <c:crosses val="autoZero"/>
        <c:auto val="1"/>
        <c:lblAlgn val="ctr"/>
        <c:lblOffset val="100"/>
      </c:catAx>
      <c:valAx>
        <c:axId val="1047664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764928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97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359"/>
          <c:h val="0.9161282743339858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Rates'!$D$23:$D$58</c:f>
              <c:numCache>
                <c:formatCode>0.00</c:formatCode>
                <c:ptCount val="36"/>
                <c:pt idx="0">
                  <c:v>13.023927205034555</c:v>
                </c:pt>
                <c:pt idx="1">
                  <c:v>19.210214085042683</c:v>
                </c:pt>
                <c:pt idx="2">
                  <c:v>15.463516229082847</c:v>
                </c:pt>
                <c:pt idx="3">
                  <c:v>7.2040903589666829</c:v>
                </c:pt>
                <c:pt idx="4">
                  <c:v>4.910902111814111</c:v>
                </c:pt>
                <c:pt idx="5">
                  <c:v>1.7094594893775195</c:v>
                </c:pt>
                <c:pt idx="6">
                  <c:v>-2.175800221303084</c:v>
                </c:pt>
                <c:pt idx="7">
                  <c:v>3.6413299229136489</c:v>
                </c:pt>
                <c:pt idx="8">
                  <c:v>6.4679933488771768</c:v>
                </c:pt>
                <c:pt idx="9">
                  <c:v>10.276058346833398</c:v>
                </c:pt>
                <c:pt idx="10">
                  <c:v>6.7552403545115141</c:v>
                </c:pt>
                <c:pt idx="11">
                  <c:v>7.4644804991229243</c:v>
                </c:pt>
                <c:pt idx="12">
                  <c:v>5.4841083982468559</c:v>
                </c:pt>
                <c:pt idx="13">
                  <c:v>6.576282244802174</c:v>
                </c:pt>
                <c:pt idx="14">
                  <c:v>10.790027404944183</c:v>
                </c:pt>
                <c:pt idx="15">
                  <c:v>9.0257649278866001</c:v>
                </c:pt>
                <c:pt idx="16">
                  <c:v>7.2497084131371627</c:v>
                </c:pt>
                <c:pt idx="17">
                  <c:v>7.2654590414815923</c:v>
                </c:pt>
                <c:pt idx="18">
                  <c:v>4.1521356652301575</c:v>
                </c:pt>
                <c:pt idx="19">
                  <c:v>5.2688300911816723</c:v>
                </c:pt>
                <c:pt idx="20">
                  <c:v>6.8247203855237695</c:v>
                </c:pt>
                <c:pt idx="21">
                  <c:v>7.8402179464865442</c:v>
                </c:pt>
                <c:pt idx="22">
                  <c:v>8.2167468186898027</c:v>
                </c:pt>
                <c:pt idx="23">
                  <c:v>7.8521934022718325</c:v>
                </c:pt>
                <c:pt idx="24">
                  <c:v>10.2544235941662</c:v>
                </c:pt>
                <c:pt idx="25">
                  <c:v>6.7065796640865747</c:v>
                </c:pt>
                <c:pt idx="26">
                  <c:v>7.0780225749889594</c:v>
                </c:pt>
                <c:pt idx="27">
                  <c:v>5.0544720141778479</c:v>
                </c:pt>
                <c:pt idx="28">
                  <c:v>6.8179156235782026</c:v>
                </c:pt>
                <c:pt idx="29">
                  <c:v>5.2273969462801206</c:v>
                </c:pt>
                <c:pt idx="30">
                  <c:v>4.4584624247201345</c:v>
                </c:pt>
                <c:pt idx="31">
                  <c:v>5.4468997284201706</c:v>
                </c:pt>
                <c:pt idx="32">
                  <c:v>5.0149839513697554</c:v>
                </c:pt>
                <c:pt idx="33">
                  <c:v>5.6387170030647953</c:v>
                </c:pt>
                <c:pt idx="34">
                  <c:v>6.3164620634996105</c:v>
                </c:pt>
                <c:pt idx="35">
                  <c:v>5.5744332093450977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Rates'!$E$23:$E$58</c:f>
              <c:numCache>
                <c:formatCode>0.00</c:formatCode>
                <c:ptCount val="36"/>
                <c:pt idx="0">
                  <c:v>12.95098885646204</c:v>
                </c:pt>
                <c:pt idx="1">
                  <c:v>9.89487303444748</c:v>
                </c:pt>
                <c:pt idx="2">
                  <c:v>9.5044320111087952</c:v>
                </c:pt>
                <c:pt idx="3">
                  <c:v>10.6253850431199</c:v>
                </c:pt>
                <c:pt idx="4">
                  <c:v>6.2219886364254897</c:v>
                </c:pt>
                <c:pt idx="5">
                  <c:v>15.739809983617084</c:v>
                </c:pt>
                <c:pt idx="6">
                  <c:v>7.5024601333725629</c:v>
                </c:pt>
                <c:pt idx="7">
                  <c:v>17.204251815133787</c:v>
                </c:pt>
                <c:pt idx="8">
                  <c:v>5.6076714499397076</c:v>
                </c:pt>
                <c:pt idx="9">
                  <c:v>4.0171050571459466</c:v>
                </c:pt>
                <c:pt idx="10">
                  <c:v>2.0619236663976976</c:v>
                </c:pt>
                <c:pt idx="11">
                  <c:v>-1.8600755136332172</c:v>
                </c:pt>
                <c:pt idx="12">
                  <c:v>5.612120906516056</c:v>
                </c:pt>
                <c:pt idx="13">
                  <c:v>6.2000902567879725</c:v>
                </c:pt>
                <c:pt idx="14">
                  <c:v>10.65657196889717</c:v>
                </c:pt>
                <c:pt idx="15">
                  <c:v>11.305694248773232</c:v>
                </c:pt>
                <c:pt idx="16">
                  <c:v>7.451055918903382</c:v>
                </c:pt>
                <c:pt idx="17">
                  <c:v>9.6511440522106771</c:v>
                </c:pt>
                <c:pt idx="18">
                  <c:v>5.8179428912527271</c:v>
                </c:pt>
                <c:pt idx="19">
                  <c:v>7.0802016028622115</c:v>
                </c:pt>
                <c:pt idx="20">
                  <c:v>6.6478965687268108</c:v>
                </c:pt>
                <c:pt idx="21">
                  <c:v>6.3976688834317059</c:v>
                </c:pt>
                <c:pt idx="22">
                  <c:v>7.1220221534750525</c:v>
                </c:pt>
                <c:pt idx="23">
                  <c:v>5.908685253300705</c:v>
                </c:pt>
                <c:pt idx="24">
                  <c:v>10.30709969331755</c:v>
                </c:pt>
                <c:pt idx="25">
                  <c:v>6.8841389081624547</c:v>
                </c:pt>
                <c:pt idx="26">
                  <c:v>7.2384463198840923</c:v>
                </c:pt>
                <c:pt idx="27">
                  <c:v>5.7359820040737111</c:v>
                </c:pt>
                <c:pt idx="28">
                  <c:v>6.8427996653844314</c:v>
                </c:pt>
                <c:pt idx="29">
                  <c:v>5.5845061617751748</c:v>
                </c:pt>
                <c:pt idx="30">
                  <c:v>4.7088988067760855</c:v>
                </c:pt>
                <c:pt idx="31">
                  <c:v>5.6341072625620621</c:v>
                </c:pt>
                <c:pt idx="32">
                  <c:v>4.9819500314382523</c:v>
                </c:pt>
                <c:pt idx="33">
                  <c:v>5.3420852141618385</c:v>
                </c:pt>
                <c:pt idx="34">
                  <c:v>6.0939623755700678</c:v>
                </c:pt>
                <c:pt idx="35">
                  <c:v>5.2231138297613668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Rates'!$F$23:$F$58</c:f>
              <c:numCache>
                <c:formatCode>0.00</c:formatCode>
                <c:ptCount val="36"/>
                <c:pt idx="0">
                  <c:v>12.605867936466508</c:v>
                </c:pt>
                <c:pt idx="1">
                  <c:v>28.538548832260112</c:v>
                </c:pt>
                <c:pt idx="2">
                  <c:v>24.364293295897905</c:v>
                </c:pt>
                <c:pt idx="3">
                  <c:v>10.170263594265936</c:v>
                </c:pt>
                <c:pt idx="4">
                  <c:v>-3.1955766894869093</c:v>
                </c:pt>
                <c:pt idx="5">
                  <c:v>-12.796050639215339</c:v>
                </c:pt>
                <c:pt idx="6">
                  <c:v>-12.082208765865309</c:v>
                </c:pt>
                <c:pt idx="7">
                  <c:v>-1.2525594361877364</c:v>
                </c:pt>
                <c:pt idx="8">
                  <c:v>12.600419787739186</c:v>
                </c:pt>
                <c:pt idx="9">
                  <c:v>19.508589405052756</c:v>
                </c:pt>
                <c:pt idx="10">
                  <c:v>12.000961621514943</c:v>
                </c:pt>
                <c:pt idx="11">
                  <c:v>10.007277240777578</c:v>
                </c:pt>
                <c:pt idx="12">
                  <c:v>4.4848790317075276</c:v>
                </c:pt>
                <c:pt idx="13">
                  <c:v>6.6424545805367625</c:v>
                </c:pt>
                <c:pt idx="14">
                  <c:v>11.356612289204008</c:v>
                </c:pt>
                <c:pt idx="15">
                  <c:v>9.1110241617592358</c:v>
                </c:pt>
                <c:pt idx="16">
                  <c:v>5.9869539774527487</c:v>
                </c:pt>
                <c:pt idx="17">
                  <c:v>4.4938268806840869</c:v>
                </c:pt>
                <c:pt idx="18">
                  <c:v>2.1982971100670747</c:v>
                </c:pt>
                <c:pt idx="19">
                  <c:v>4.4077869606017295</c:v>
                </c:pt>
                <c:pt idx="20">
                  <c:v>8.0197707876001925</c:v>
                </c:pt>
                <c:pt idx="21">
                  <c:v>9.7280120434192359</c:v>
                </c:pt>
                <c:pt idx="22">
                  <c:v>9.4109637843689384</c:v>
                </c:pt>
                <c:pt idx="23">
                  <c:v>8.417264862706956</c:v>
                </c:pt>
                <c:pt idx="24">
                  <c:v>9.8756039126497157</c:v>
                </c:pt>
                <c:pt idx="25">
                  <c:v>6.4129704753897325</c:v>
                </c:pt>
                <c:pt idx="26">
                  <c:v>6.9755049418516695</c:v>
                </c:pt>
                <c:pt idx="27">
                  <c:v>4.9768280530074724</c:v>
                </c:pt>
                <c:pt idx="28">
                  <c:v>6.6689299087350964</c:v>
                </c:pt>
                <c:pt idx="29">
                  <c:v>4.8172457213286046</c:v>
                </c:pt>
                <c:pt idx="30">
                  <c:v>4.1455365561247763</c:v>
                </c:pt>
                <c:pt idx="31">
                  <c:v>5.3157150024558266</c:v>
                </c:pt>
                <c:pt idx="32">
                  <c:v>5.2337313865864088</c:v>
                </c:pt>
                <c:pt idx="33">
                  <c:v>6.0120115768281375</c:v>
                </c:pt>
                <c:pt idx="34">
                  <c:v>6.5635859420289684</c:v>
                </c:pt>
                <c:pt idx="35">
                  <c:v>5.6881945006694226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Rates'!$G$23:$G$58</c:f>
              <c:numCache>
                <c:formatCode>0.00</c:formatCode>
                <c:ptCount val="36"/>
                <c:pt idx="0">
                  <c:v>6.500819744660129</c:v>
                </c:pt>
                <c:pt idx="1">
                  <c:v>7.6604919077075628</c:v>
                </c:pt>
                <c:pt idx="2">
                  <c:v>5.6138067864832149</c:v>
                </c:pt>
                <c:pt idx="3">
                  <c:v>16.080704892734268</c:v>
                </c:pt>
                <c:pt idx="4">
                  <c:v>18.434846409730795</c:v>
                </c:pt>
                <c:pt idx="5">
                  <c:v>18.807600595625729</c:v>
                </c:pt>
                <c:pt idx="6">
                  <c:v>11.952206350977013</c:v>
                </c:pt>
                <c:pt idx="7">
                  <c:v>-0.10705398974543087</c:v>
                </c:pt>
                <c:pt idx="8">
                  <c:v>0.22019928119120319</c:v>
                </c:pt>
                <c:pt idx="9">
                  <c:v>2.970384013345245</c:v>
                </c:pt>
                <c:pt idx="10">
                  <c:v>0.60625309141804984</c:v>
                </c:pt>
                <c:pt idx="11">
                  <c:v>7.2868164804387821</c:v>
                </c:pt>
                <c:pt idx="12">
                  <c:v>5.5306726152611754</c:v>
                </c:pt>
                <c:pt idx="13">
                  <c:v>6.0389319015767118</c:v>
                </c:pt>
                <c:pt idx="14">
                  <c:v>10.284679483408869</c:v>
                </c:pt>
                <c:pt idx="15">
                  <c:v>10.513498935440085</c:v>
                </c:pt>
                <c:pt idx="16">
                  <c:v>9.4220492627694714</c:v>
                </c:pt>
                <c:pt idx="17">
                  <c:v>10.145738464414247</c:v>
                </c:pt>
                <c:pt idx="18">
                  <c:v>6.5796200213452103</c:v>
                </c:pt>
                <c:pt idx="19">
                  <c:v>4.3812961380429378</c:v>
                </c:pt>
                <c:pt idx="20">
                  <c:v>5.3929309879104306</c:v>
                </c:pt>
                <c:pt idx="21">
                  <c:v>6.1341498968720316</c:v>
                </c:pt>
                <c:pt idx="22">
                  <c:v>6.7326105599753934</c:v>
                </c:pt>
                <c:pt idx="23">
                  <c:v>7.9745066488086129</c:v>
                </c:pt>
                <c:pt idx="24">
                  <c:v>10.511242334796563</c:v>
                </c:pt>
                <c:pt idx="25">
                  <c:v>6.9019382166959282</c:v>
                </c:pt>
                <c:pt idx="26">
                  <c:v>7.2442839892410209</c:v>
                </c:pt>
                <c:pt idx="27">
                  <c:v>5.2724997387882393</c:v>
                </c:pt>
                <c:pt idx="28">
                  <c:v>7.1340145184356398</c:v>
                </c:pt>
                <c:pt idx="29">
                  <c:v>5.6606616156386185</c:v>
                </c:pt>
                <c:pt idx="30">
                  <c:v>4.8329707092433623</c:v>
                </c:pt>
                <c:pt idx="31">
                  <c:v>5.2615980505015028</c:v>
                </c:pt>
                <c:pt idx="32">
                  <c:v>4.7271860971275341</c:v>
                </c:pt>
                <c:pt idx="33">
                  <c:v>5.2856850607067241</c:v>
                </c:pt>
                <c:pt idx="34">
                  <c:v>6.0083914939950169</c:v>
                </c:pt>
                <c:pt idx="35">
                  <c:v>5.625291708330411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Rates'!$H$23:$H$58</c:f>
              <c:numCache>
                <c:formatCode>0.00</c:formatCode>
                <c:ptCount val="36"/>
                <c:pt idx="0">
                  <c:v>11.336149053380602</c:v>
                </c:pt>
                <c:pt idx="1">
                  <c:v>13.32228443420399</c:v>
                </c:pt>
                <c:pt idx="2">
                  <c:v>11.436144988877786</c:v>
                </c:pt>
                <c:pt idx="3">
                  <c:v>12.061067073274497</c:v>
                </c:pt>
                <c:pt idx="4">
                  <c:v>5.6398642649180406</c:v>
                </c:pt>
                <c:pt idx="5">
                  <c:v>13.087681730034294</c:v>
                </c:pt>
                <c:pt idx="6">
                  <c:v>2.2311035182157308</c:v>
                </c:pt>
                <c:pt idx="7">
                  <c:v>-5.8786276951772458E-2</c:v>
                </c:pt>
                <c:pt idx="8">
                  <c:v>6.5072157020583488</c:v>
                </c:pt>
                <c:pt idx="9">
                  <c:v>4.5277464077047984</c:v>
                </c:pt>
                <c:pt idx="10">
                  <c:v>4.8948950323729363</c:v>
                </c:pt>
                <c:pt idx="11">
                  <c:v>8.4989219160949538</c:v>
                </c:pt>
                <c:pt idx="12">
                  <c:v>5.2114480783996688</c:v>
                </c:pt>
                <c:pt idx="13">
                  <c:v>6.6419292123025579</c:v>
                </c:pt>
                <c:pt idx="14">
                  <c:v>10.455422822691016</c:v>
                </c:pt>
                <c:pt idx="15">
                  <c:v>9.6686146688266259</c:v>
                </c:pt>
                <c:pt idx="16">
                  <c:v>7.4214062486726542</c:v>
                </c:pt>
                <c:pt idx="17">
                  <c:v>9.1630852913313632</c:v>
                </c:pt>
                <c:pt idx="18">
                  <c:v>4.9733048355752745</c:v>
                </c:pt>
                <c:pt idx="19">
                  <c:v>4.5266940320471623</c:v>
                </c:pt>
                <c:pt idx="20">
                  <c:v>6.8029430454859288</c:v>
                </c:pt>
                <c:pt idx="21">
                  <c:v>6.5661985197385349</c:v>
                </c:pt>
                <c:pt idx="22">
                  <c:v>7.7600426327123673</c:v>
                </c:pt>
                <c:pt idx="23">
                  <c:v>8.150253654873632</c:v>
                </c:pt>
                <c:pt idx="24">
                  <c:v>10.210496174421499</c:v>
                </c:pt>
                <c:pt idx="25">
                  <c:v>6.9292765124979629</c:v>
                </c:pt>
                <c:pt idx="26">
                  <c:v>7.0994607973259178</c:v>
                </c:pt>
                <c:pt idx="27">
                  <c:v>5.1094184566265088</c:v>
                </c:pt>
                <c:pt idx="28">
                  <c:v>6.8535332265589126</c:v>
                </c:pt>
                <c:pt idx="29">
                  <c:v>5.498791011844868</c:v>
                </c:pt>
                <c:pt idx="30">
                  <c:v>4.5917664814587758</c:v>
                </c:pt>
                <c:pt idx="31">
                  <c:v>5.3134093459419196</c:v>
                </c:pt>
                <c:pt idx="32">
                  <c:v>5.0055945873494805</c:v>
                </c:pt>
                <c:pt idx="33">
                  <c:v>5.3842757887756791</c:v>
                </c:pt>
                <c:pt idx="34">
                  <c:v>6.2190072172198159</c:v>
                </c:pt>
                <c:pt idx="35">
                  <c:v>5.6452277818230234</c:v>
                </c:pt>
              </c:numCache>
            </c:numRef>
          </c:val>
        </c:ser>
        <c:dLbls/>
        <c:marker val="1"/>
        <c:axId val="104844672"/>
        <c:axId val="104858752"/>
      </c:lineChart>
      <c:catAx>
        <c:axId val="1048446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858752"/>
        <c:crosses val="autoZero"/>
        <c:auto val="1"/>
        <c:lblAlgn val="ctr"/>
        <c:lblOffset val="100"/>
      </c:catAx>
      <c:valAx>
        <c:axId val="1048587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844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717"/>
          <c:y val="2.570643240551931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351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Rates'!$B$88:$B$123</c:f>
              <c:numCache>
                <c:formatCode>0.00</c:formatCode>
                <c:ptCount val="36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76.126976163078965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77.345502995597784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77.248852746741136</c:v>
                </c:pt>
                <c:pt idx="23">
                  <c:v>76.997514415164346</c:v>
                </c:pt>
                <c:pt idx="24">
                  <c:v>77.223978820802827</c:v>
                </c:pt>
                <c:pt idx="25">
                  <c:v>77.317931425078029</c:v>
                </c:pt>
                <c:pt idx="26">
                  <c:v>77.216635997122239</c:v>
                </c:pt>
                <c:pt idx="27">
                  <c:v>76.977873914064972</c:v>
                </c:pt>
                <c:pt idx="28">
                  <c:v>77.158621906491618</c:v>
                </c:pt>
                <c:pt idx="29">
                  <c:v>77.264813753509301</c:v>
                </c:pt>
                <c:pt idx="30">
                  <c:v>77.174241603196378</c:v>
                </c:pt>
                <c:pt idx="31">
                  <c:v>76.984366415624564</c:v>
                </c:pt>
                <c:pt idx="32">
                  <c:v>77.217084596317619</c:v>
                </c:pt>
                <c:pt idx="33">
                  <c:v>77.310864744237051</c:v>
                </c:pt>
                <c:pt idx="34">
                  <c:v>77.213243449019913</c:v>
                </c:pt>
                <c:pt idx="35">
                  <c:v>76.986584914951294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Rates'!$C$88:$C$123</c:f>
              <c:numCache>
                <c:formatCode>0.00</c:formatCode>
                <c:ptCount val="36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57.132574574010377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  <c:pt idx="29">
                  <c:v>57.21358150681305</c:v>
                </c:pt>
                <c:pt idx="30">
                  <c:v>57.058022048069077</c:v>
                </c:pt>
                <c:pt idx="31">
                  <c:v>56.265158810510307</c:v>
                </c:pt>
                <c:pt idx="32">
                  <c:v>57.281197250181258</c:v>
                </c:pt>
                <c:pt idx="33">
                  <c:v>57.261022848777898</c:v>
                </c:pt>
                <c:pt idx="34">
                  <c:v>57.097002753457062</c:v>
                </c:pt>
                <c:pt idx="35">
                  <c:v>56.280536544351101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Rates'!$D$88:$D$123</c:f>
              <c:numCache>
                <c:formatCode>0.00</c:formatCode>
                <c:ptCount val="36"/>
                <c:pt idx="0">
                  <c:v>8.195427717308279</c:v>
                </c:pt>
                <c:pt idx="1">
                  <c:v>7.5731591891401884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8.0683603195024709</c:v>
                </c:pt>
                <c:pt idx="17">
                  <c:v>8.0719546983587769</c:v>
                </c:pt>
                <c:pt idx="18">
                  <c:v>8.079076368484964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8.6352114495909476</c:v>
                </c:pt>
                <c:pt idx="28">
                  <c:v>8.0787527507878991</c:v>
                </c:pt>
                <c:pt idx="29">
                  <c:v>8.0242637353324504</c:v>
                </c:pt>
                <c:pt idx="30">
                  <c:v>8.0450203789256172</c:v>
                </c:pt>
                <c:pt idx="31">
                  <c:v>8.6514271514308216</c:v>
                </c:pt>
                <c:pt idx="32">
                  <c:v>8.0822168945497079</c:v>
                </c:pt>
                <c:pt idx="33">
                  <c:v>8.0083667476570088</c:v>
                </c:pt>
                <c:pt idx="34">
                  <c:v>8.0336683824058355</c:v>
                </c:pt>
                <c:pt idx="35">
                  <c:v>8.6249944898614199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Rates'!$E$88:$E$123</c:f>
              <c:numCache>
                <c:formatCode>0.00</c:formatCode>
                <c:ptCount val="36"/>
                <c:pt idx="0">
                  <c:v>6.3044421173581142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6.0418297986388643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5.8852788175940285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6.0561566288594344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6.2550847404775736</c:v>
                </c:pt>
                <c:pt idx="27">
                  <c:v>6.0877564918237415</c:v>
                </c:pt>
                <c:pt idx="28">
                  <c:v>5.9356395471779724</c:v>
                </c:pt>
                <c:pt idx="29">
                  <c:v>6.1149783145611369</c:v>
                </c:pt>
                <c:pt idx="30">
                  <c:v>6.2317167320637825</c:v>
                </c:pt>
                <c:pt idx="31">
                  <c:v>6.080804842134226</c:v>
                </c:pt>
                <c:pt idx="32">
                  <c:v>5.9524264570392873</c:v>
                </c:pt>
                <c:pt idx="33">
                  <c:v>6.141675198429053</c:v>
                </c:pt>
                <c:pt idx="34">
                  <c:v>6.2504691043854113</c:v>
                </c:pt>
                <c:pt idx="35">
                  <c:v>6.0890209132258244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Rates'!$F$88:$F$123</c:f>
              <c:numCache>
                <c:formatCode>0.00</c:formatCode>
                <c:ptCount val="36"/>
                <c:pt idx="0">
                  <c:v>2.8514810350969717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2.8207459090245468</c:v>
                </c:pt>
                <c:pt idx="9">
                  <c:v>2.8478273392256437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2.8521361644430718</c:v>
                </c:pt>
                <c:pt idx="14">
                  <c:v>2.8006731654692381</c:v>
                </c:pt>
                <c:pt idx="15">
                  <c:v>2.8517931574003201</c:v>
                </c:pt>
                <c:pt idx="16">
                  <c:v>2.8042097760898219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2.8136610919853258</c:v>
                </c:pt>
                <c:pt idx="21">
                  <c:v>2.8613193008686926</c:v>
                </c:pt>
                <c:pt idx="22">
                  <c:v>2.8061753927712276</c:v>
                </c:pt>
                <c:pt idx="23">
                  <c:v>2.8432959702928642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  <c:pt idx="27">
                  <c:v>2.8418712657426255</c:v>
                </c:pt>
                <c:pt idx="28">
                  <c:v>2.8097234514602443</c:v>
                </c:pt>
                <c:pt idx="29">
                  <c:v>2.8703767737408099</c:v>
                </c:pt>
                <c:pt idx="30">
                  <c:v>2.8066518253278732</c:v>
                </c:pt>
                <c:pt idx="31">
                  <c:v>2.8385639685233941</c:v>
                </c:pt>
                <c:pt idx="32">
                  <c:v>2.8115613432503848</c:v>
                </c:pt>
                <c:pt idx="33">
                  <c:v>2.8658375653419594</c:v>
                </c:pt>
                <c:pt idx="34">
                  <c:v>2.8059947928207718</c:v>
                </c:pt>
                <c:pt idx="35">
                  <c:v>2.8412437348529611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Rates'!$G$88:$G$123</c:f>
              <c:numCache>
                <c:formatCode>0.00</c:formatCode>
                <c:ptCount val="36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3.2533269088446573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3.1141416905416111</c:v>
                </c:pt>
                <c:pt idx="8">
                  <c:v>3.0662199505795784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3.1404040490246676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3.0645665401540034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3.0894981243547783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3.0958712486251958</c:v>
                </c:pt>
                <c:pt idx="29">
                  <c:v>3.0416134230618495</c:v>
                </c:pt>
                <c:pt idx="30">
                  <c:v>3.03283061881003</c:v>
                </c:pt>
                <c:pt idx="31">
                  <c:v>3.1484116430258191</c:v>
                </c:pt>
                <c:pt idx="32">
                  <c:v>3.0896826512969837</c:v>
                </c:pt>
                <c:pt idx="33">
                  <c:v>3.0339623840311312</c:v>
                </c:pt>
                <c:pt idx="34">
                  <c:v>3.0261084159508362</c:v>
                </c:pt>
                <c:pt idx="35">
                  <c:v>3.1507892326599896</c:v>
                </c:pt>
              </c:numCache>
            </c:numRef>
          </c:val>
          <c:shape val="cylinder"/>
        </c:ser>
        <c:dLbls/>
        <c:shape val="box"/>
        <c:axId val="104958592"/>
        <c:axId val="104964480"/>
        <c:axId val="0"/>
      </c:bar3DChart>
      <c:catAx>
        <c:axId val="1049585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964480"/>
        <c:crosses val="autoZero"/>
        <c:auto val="1"/>
        <c:lblAlgn val="ctr"/>
        <c:lblOffset val="100"/>
      </c:catAx>
      <c:valAx>
        <c:axId val="1049644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9585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712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59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Rates'!$D$3:$D$123</c:f>
              <c:numCache>
                <c:formatCode>0.00</c:formatCode>
                <c:ptCount val="36"/>
                <c:pt idx="0">
                  <c:v>8.195427717308279</c:v>
                </c:pt>
                <c:pt idx="1">
                  <c:v>7.5731591891401884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8.0683603195024709</c:v>
                </c:pt>
                <c:pt idx="17">
                  <c:v>8.0719546983587769</c:v>
                </c:pt>
                <c:pt idx="18">
                  <c:v>8.079076368484964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8.6352114495909476</c:v>
                </c:pt>
                <c:pt idx="28">
                  <c:v>8.0787527507878991</c:v>
                </c:pt>
                <c:pt idx="29">
                  <c:v>8.0242637353324504</c:v>
                </c:pt>
                <c:pt idx="30">
                  <c:v>8.0450203789256172</c:v>
                </c:pt>
                <c:pt idx="31">
                  <c:v>8.6514271514308216</c:v>
                </c:pt>
                <c:pt idx="32">
                  <c:v>8.0822168945497079</c:v>
                </c:pt>
                <c:pt idx="33">
                  <c:v>8.0083667476570088</c:v>
                </c:pt>
                <c:pt idx="34">
                  <c:v>8.0336683824058355</c:v>
                </c:pt>
                <c:pt idx="35">
                  <c:v>8.6249944898614199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Rates'!$E$3:$E$123</c:f>
              <c:numCache>
                <c:formatCode>0.00</c:formatCode>
                <c:ptCount val="36"/>
                <c:pt idx="0">
                  <c:v>6.3044421173581142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6.0418297986388643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5.8852788175940285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6.0561566288594344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6.2550847404775736</c:v>
                </c:pt>
                <c:pt idx="27">
                  <c:v>6.0877564918237415</c:v>
                </c:pt>
                <c:pt idx="28">
                  <c:v>5.9356395471779724</c:v>
                </c:pt>
                <c:pt idx="29">
                  <c:v>6.1149783145611369</c:v>
                </c:pt>
                <c:pt idx="30">
                  <c:v>6.2317167320637825</c:v>
                </c:pt>
                <c:pt idx="31">
                  <c:v>6.080804842134226</c:v>
                </c:pt>
                <c:pt idx="32">
                  <c:v>5.9524264570392873</c:v>
                </c:pt>
                <c:pt idx="33">
                  <c:v>6.141675198429053</c:v>
                </c:pt>
                <c:pt idx="34">
                  <c:v>6.2504691043854113</c:v>
                </c:pt>
                <c:pt idx="35">
                  <c:v>6.0890209132258244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Rates'!$F$3:$F$123</c:f>
              <c:numCache>
                <c:formatCode>0.00</c:formatCode>
                <c:ptCount val="36"/>
                <c:pt idx="0">
                  <c:v>2.8514810350969717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2.8207459090245468</c:v>
                </c:pt>
                <c:pt idx="9">
                  <c:v>2.8478273392256437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2.8521361644430718</c:v>
                </c:pt>
                <c:pt idx="14">
                  <c:v>2.8006731654692381</c:v>
                </c:pt>
                <c:pt idx="15">
                  <c:v>2.8517931574003201</c:v>
                </c:pt>
                <c:pt idx="16">
                  <c:v>2.8042097760898219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2.8136610919853258</c:v>
                </c:pt>
                <c:pt idx="21">
                  <c:v>2.8613193008686926</c:v>
                </c:pt>
                <c:pt idx="22">
                  <c:v>2.8061753927712276</c:v>
                </c:pt>
                <c:pt idx="23">
                  <c:v>2.8432959702928642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  <c:pt idx="27">
                  <c:v>2.8418712657426255</c:v>
                </c:pt>
                <c:pt idx="28">
                  <c:v>2.8097234514602443</c:v>
                </c:pt>
                <c:pt idx="29">
                  <c:v>2.8703767737408099</c:v>
                </c:pt>
                <c:pt idx="30">
                  <c:v>2.8066518253278732</c:v>
                </c:pt>
                <c:pt idx="31">
                  <c:v>2.8385639685233941</c:v>
                </c:pt>
                <c:pt idx="32">
                  <c:v>2.8115613432503848</c:v>
                </c:pt>
                <c:pt idx="33">
                  <c:v>2.8658375653419594</c:v>
                </c:pt>
                <c:pt idx="34">
                  <c:v>2.8059947928207718</c:v>
                </c:pt>
                <c:pt idx="35">
                  <c:v>2.8412437348529611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Rates'!$G$3:$G$123</c:f>
              <c:numCache>
                <c:formatCode>0.00</c:formatCode>
                <c:ptCount val="36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3.2533269088446573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3.1141416905416111</c:v>
                </c:pt>
                <c:pt idx="8">
                  <c:v>3.0662199505795784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3.1404040490246676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3.0645665401540034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3.0894981243547783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3.0958712486251958</c:v>
                </c:pt>
                <c:pt idx="29">
                  <c:v>3.0416134230618495</c:v>
                </c:pt>
                <c:pt idx="30">
                  <c:v>3.03283061881003</c:v>
                </c:pt>
                <c:pt idx="31">
                  <c:v>3.1484116430258191</c:v>
                </c:pt>
                <c:pt idx="32">
                  <c:v>3.0896826512969837</c:v>
                </c:pt>
                <c:pt idx="33">
                  <c:v>3.0339623840311312</c:v>
                </c:pt>
                <c:pt idx="34">
                  <c:v>3.0261084159508362</c:v>
                </c:pt>
                <c:pt idx="35">
                  <c:v>3.1507892326599896</c:v>
                </c:pt>
              </c:numCache>
            </c:numRef>
          </c:val>
        </c:ser>
        <c:dLbls/>
        <c:marker val="1"/>
        <c:axId val="105057280"/>
        <c:axId val="105067264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Rates'!$A$88:$A$116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Rates'!$C$3:$C$123</c:f>
              <c:numCache>
                <c:formatCode>0.00</c:formatCode>
                <c:ptCount val="36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57.132574574010377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  <c:pt idx="29">
                  <c:v>57.21358150681305</c:v>
                </c:pt>
                <c:pt idx="30">
                  <c:v>57.058022048069077</c:v>
                </c:pt>
                <c:pt idx="31">
                  <c:v>56.265158810510307</c:v>
                </c:pt>
                <c:pt idx="32">
                  <c:v>57.281197250181258</c:v>
                </c:pt>
                <c:pt idx="33">
                  <c:v>57.261022848777898</c:v>
                </c:pt>
                <c:pt idx="34">
                  <c:v>57.097002753457062</c:v>
                </c:pt>
                <c:pt idx="35">
                  <c:v>56.280536544351101</c:v>
                </c:pt>
              </c:numCache>
            </c:numRef>
          </c:val>
        </c:ser>
        <c:dLbls/>
        <c:marker val="1"/>
        <c:axId val="105074688"/>
        <c:axId val="105068800"/>
      </c:lineChart>
      <c:catAx>
        <c:axId val="10505728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067264"/>
        <c:crosses val="autoZero"/>
        <c:auto val="1"/>
        <c:lblAlgn val="ctr"/>
        <c:lblOffset val="100"/>
      </c:catAx>
      <c:valAx>
        <c:axId val="105067264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057280"/>
        <c:crosses val="autoZero"/>
        <c:crossBetween val="between"/>
      </c:valAx>
      <c:valAx>
        <c:axId val="105068800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074688"/>
        <c:crosses val="max"/>
        <c:crossBetween val="between"/>
      </c:valAx>
      <c:catAx>
        <c:axId val="105074688"/>
        <c:scaling>
          <c:orientation val="minMax"/>
        </c:scaling>
        <c:delete val="1"/>
        <c:axPos val="b"/>
        <c:tickLblPos val="none"/>
        <c:crossAx val="105068800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73"/>
          <c:y val="0.55600240129558265"/>
          <c:w val="0.4480581368770345"/>
          <c:h val="0.18977913665047347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25</xdr:row>
      <xdr:rowOff>19050</xdr:rowOff>
    </xdr:from>
    <xdr:to>
      <xdr:col>7</xdr:col>
      <xdr:colOff>85725</xdr:colOff>
      <xdr:row>44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25</xdr:row>
      <xdr:rowOff>28575</xdr:rowOff>
    </xdr:from>
    <xdr:to>
      <xdr:col>13</xdr:col>
      <xdr:colOff>628650</xdr:colOff>
      <xdr:row>44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44</xdr:row>
      <xdr:rowOff>123825</xdr:rowOff>
    </xdr:from>
    <xdr:to>
      <xdr:col>7</xdr:col>
      <xdr:colOff>76200</xdr:colOff>
      <xdr:row>64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65</xdr:row>
      <xdr:rowOff>0</xdr:rowOff>
    </xdr:from>
    <xdr:to>
      <xdr:col>7</xdr:col>
      <xdr:colOff>57150</xdr:colOff>
      <xdr:row>84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84</xdr:row>
      <xdr:rowOff>123825</xdr:rowOff>
    </xdr:from>
    <xdr:to>
      <xdr:col>7</xdr:col>
      <xdr:colOff>85725</xdr:colOff>
      <xdr:row>105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44</xdr:row>
      <xdr:rowOff>152400</xdr:rowOff>
    </xdr:from>
    <xdr:to>
      <xdr:col>13</xdr:col>
      <xdr:colOff>714375</xdr:colOff>
      <xdr:row>64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65</xdr:row>
      <xdr:rowOff>0</xdr:rowOff>
    </xdr:from>
    <xdr:to>
      <xdr:col>13</xdr:col>
      <xdr:colOff>695325</xdr:colOff>
      <xdr:row>84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84</xdr:row>
      <xdr:rowOff>133350</xdr:rowOff>
    </xdr:from>
    <xdr:to>
      <xdr:col>13</xdr:col>
      <xdr:colOff>676275</xdr:colOff>
      <xdr:row>105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88</xdr:row>
      <xdr:rowOff>38100</xdr:rowOff>
    </xdr:from>
    <xdr:to>
      <xdr:col>10</xdr:col>
      <xdr:colOff>0</xdr:colOff>
      <xdr:row>115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88</xdr:row>
      <xdr:rowOff>28575</xdr:rowOff>
    </xdr:from>
    <xdr:to>
      <xdr:col>16</xdr:col>
      <xdr:colOff>790575</xdr:colOff>
      <xdr:row>116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116</xdr:row>
      <xdr:rowOff>133350</xdr:rowOff>
    </xdr:from>
    <xdr:to>
      <xdr:col>10</xdr:col>
      <xdr:colOff>0</xdr:colOff>
      <xdr:row>144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145</xdr:row>
      <xdr:rowOff>161925</xdr:rowOff>
    </xdr:from>
    <xdr:to>
      <xdr:col>10</xdr:col>
      <xdr:colOff>0</xdr:colOff>
      <xdr:row>173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174</xdr:row>
      <xdr:rowOff>133350</xdr:rowOff>
    </xdr:from>
    <xdr:to>
      <xdr:col>9</xdr:col>
      <xdr:colOff>742950</xdr:colOff>
      <xdr:row>206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116</xdr:row>
      <xdr:rowOff>152400</xdr:rowOff>
    </xdr:from>
    <xdr:to>
      <xdr:col>17</xdr:col>
      <xdr:colOff>0</xdr:colOff>
      <xdr:row>144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146</xdr:row>
      <xdr:rowOff>0</xdr:rowOff>
    </xdr:from>
    <xdr:to>
      <xdr:col>16</xdr:col>
      <xdr:colOff>771525</xdr:colOff>
      <xdr:row>173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174</xdr:row>
      <xdr:rowOff>161925</xdr:rowOff>
    </xdr:from>
    <xdr:to>
      <xdr:col>16</xdr:col>
      <xdr:colOff>790575</xdr:colOff>
      <xdr:row>206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25</xdr:row>
      <xdr:rowOff>47625</xdr:rowOff>
    </xdr:from>
    <xdr:to>
      <xdr:col>7</xdr:col>
      <xdr:colOff>304800</xdr:colOff>
      <xdr:row>43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25</xdr:row>
      <xdr:rowOff>57150</xdr:rowOff>
    </xdr:from>
    <xdr:to>
      <xdr:col>14</xdr:col>
      <xdr:colOff>457200</xdr:colOff>
      <xdr:row>43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44</xdr:row>
      <xdr:rowOff>85725</xdr:rowOff>
    </xdr:from>
    <xdr:to>
      <xdr:col>7</xdr:col>
      <xdr:colOff>285750</xdr:colOff>
      <xdr:row>63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64</xdr:row>
      <xdr:rowOff>38100</xdr:rowOff>
    </xdr:from>
    <xdr:to>
      <xdr:col>7</xdr:col>
      <xdr:colOff>304800</xdr:colOff>
      <xdr:row>82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83</xdr:row>
      <xdr:rowOff>161925</xdr:rowOff>
    </xdr:from>
    <xdr:to>
      <xdr:col>7</xdr:col>
      <xdr:colOff>276225</xdr:colOff>
      <xdr:row>102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44</xdr:row>
      <xdr:rowOff>95250</xdr:rowOff>
    </xdr:from>
    <xdr:to>
      <xdr:col>14</xdr:col>
      <xdr:colOff>447675</xdr:colOff>
      <xdr:row>63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64</xdr:row>
      <xdr:rowOff>57150</xdr:rowOff>
    </xdr:from>
    <xdr:to>
      <xdr:col>14</xdr:col>
      <xdr:colOff>457200</xdr:colOff>
      <xdr:row>82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84</xdr:row>
      <xdr:rowOff>0</xdr:rowOff>
    </xdr:from>
    <xdr:to>
      <xdr:col>14</xdr:col>
      <xdr:colOff>533400</xdr:colOff>
      <xdr:row>102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26</xdr:row>
      <xdr:rowOff>123825</xdr:rowOff>
    </xdr:from>
    <xdr:to>
      <xdr:col>7</xdr:col>
      <xdr:colOff>723900</xdr:colOff>
      <xdr:row>44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27</xdr:row>
      <xdr:rowOff>0</xdr:rowOff>
    </xdr:from>
    <xdr:to>
      <xdr:col>15</xdr:col>
      <xdr:colOff>180975</xdr:colOff>
      <xdr:row>44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46</xdr:row>
      <xdr:rowOff>0</xdr:rowOff>
    </xdr:from>
    <xdr:to>
      <xdr:col>7</xdr:col>
      <xdr:colOff>733425</xdr:colOff>
      <xdr:row>63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65</xdr:row>
      <xdr:rowOff>0</xdr:rowOff>
    </xdr:from>
    <xdr:to>
      <xdr:col>7</xdr:col>
      <xdr:colOff>742950</xdr:colOff>
      <xdr:row>82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85</xdr:row>
      <xdr:rowOff>0</xdr:rowOff>
    </xdr:from>
    <xdr:to>
      <xdr:col>7</xdr:col>
      <xdr:colOff>742951</xdr:colOff>
      <xdr:row>102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46</xdr:row>
      <xdr:rowOff>0</xdr:rowOff>
    </xdr:from>
    <xdr:to>
      <xdr:col>15</xdr:col>
      <xdr:colOff>190500</xdr:colOff>
      <xdr:row>63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65</xdr:row>
      <xdr:rowOff>0</xdr:rowOff>
    </xdr:from>
    <xdr:to>
      <xdr:col>15</xdr:col>
      <xdr:colOff>200025</xdr:colOff>
      <xdr:row>82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85</xdr:row>
      <xdr:rowOff>0</xdr:rowOff>
    </xdr:from>
    <xdr:to>
      <xdr:col>15</xdr:col>
      <xdr:colOff>209550</xdr:colOff>
      <xdr:row>102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66</xdr:row>
      <xdr:rowOff>123825</xdr:rowOff>
    </xdr:from>
    <xdr:to>
      <xdr:col>17</xdr:col>
      <xdr:colOff>581025</xdr:colOff>
      <xdr:row>93</xdr:row>
      <xdr:rowOff>152400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94</xdr:row>
      <xdr:rowOff>95250</xdr:rowOff>
    </xdr:from>
    <xdr:to>
      <xdr:col>17</xdr:col>
      <xdr:colOff>600075</xdr:colOff>
      <xdr:row>121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247650</xdr:colOff>
      <xdr:row>29</xdr:row>
      <xdr:rowOff>85725</xdr:rowOff>
    </xdr:from>
    <xdr:to>
      <xdr:col>23</xdr:col>
      <xdr:colOff>590549</xdr:colOff>
      <xdr:row>52</xdr:row>
      <xdr:rowOff>104776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66</xdr:row>
      <xdr:rowOff>142875</xdr:rowOff>
    </xdr:from>
    <xdr:to>
      <xdr:col>17</xdr:col>
      <xdr:colOff>657225</xdr:colOff>
      <xdr:row>92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93</xdr:row>
      <xdr:rowOff>47625</xdr:rowOff>
    </xdr:from>
    <xdr:to>
      <xdr:col>17</xdr:col>
      <xdr:colOff>657225</xdr:colOff>
      <xdr:row>119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228600</xdr:colOff>
      <xdr:row>28</xdr:row>
      <xdr:rowOff>19050</xdr:rowOff>
    </xdr:from>
    <xdr:to>
      <xdr:col>23</xdr:col>
      <xdr:colOff>609600</xdr:colOff>
      <xdr:row>51</xdr:row>
      <xdr:rowOff>104775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67</xdr:row>
      <xdr:rowOff>0</xdr:rowOff>
    </xdr:from>
    <xdr:to>
      <xdr:col>17</xdr:col>
      <xdr:colOff>609600</xdr:colOff>
      <xdr:row>92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93</xdr:row>
      <xdr:rowOff>9525</xdr:rowOff>
    </xdr:from>
    <xdr:to>
      <xdr:col>17</xdr:col>
      <xdr:colOff>638175</xdr:colOff>
      <xdr:row>118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152400</xdr:colOff>
      <xdr:row>28</xdr:row>
      <xdr:rowOff>123826</xdr:rowOff>
    </xdr:from>
    <xdr:to>
      <xdr:col>24</xdr:col>
      <xdr:colOff>304800</xdr:colOff>
      <xdr:row>52</xdr:row>
      <xdr:rowOff>114300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66</xdr:row>
      <xdr:rowOff>104775</xdr:rowOff>
    </xdr:from>
    <xdr:to>
      <xdr:col>17</xdr:col>
      <xdr:colOff>657225</xdr:colOff>
      <xdr:row>92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93</xdr:row>
      <xdr:rowOff>28575</xdr:rowOff>
    </xdr:from>
    <xdr:to>
      <xdr:col>17</xdr:col>
      <xdr:colOff>666750</xdr:colOff>
      <xdr:row>118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114298</xdr:colOff>
      <xdr:row>28</xdr:row>
      <xdr:rowOff>76199</xdr:rowOff>
    </xdr:from>
    <xdr:to>
      <xdr:col>24</xdr:col>
      <xdr:colOff>219074</xdr:colOff>
      <xdr:row>52</xdr:row>
      <xdr:rowOff>142874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66</xdr:row>
      <xdr:rowOff>114300</xdr:rowOff>
    </xdr:from>
    <xdr:to>
      <xdr:col>18</xdr:col>
      <xdr:colOff>9525</xdr:colOff>
      <xdr:row>92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93</xdr:row>
      <xdr:rowOff>47625</xdr:rowOff>
    </xdr:from>
    <xdr:to>
      <xdr:col>18</xdr:col>
      <xdr:colOff>9525</xdr:colOff>
      <xdr:row>119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142875</xdr:colOff>
      <xdr:row>29</xdr:row>
      <xdr:rowOff>142874</xdr:rowOff>
    </xdr:from>
    <xdr:to>
      <xdr:col>23</xdr:col>
      <xdr:colOff>371475</xdr:colOff>
      <xdr:row>53</xdr:row>
      <xdr:rowOff>104775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63</xdr:row>
      <xdr:rowOff>9525</xdr:rowOff>
    </xdr:from>
    <xdr:to>
      <xdr:col>8</xdr:col>
      <xdr:colOff>571500</xdr:colOff>
      <xdr:row>92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390525</xdr:colOff>
      <xdr:row>22</xdr:row>
      <xdr:rowOff>47624</xdr:rowOff>
    </xdr:from>
    <xdr:to>
      <xdr:col>19</xdr:col>
      <xdr:colOff>457200</xdr:colOff>
      <xdr:row>51</xdr:row>
      <xdr:rowOff>76200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128</xdr:row>
      <xdr:rowOff>152400</xdr:rowOff>
    </xdr:from>
    <xdr:to>
      <xdr:col>6</xdr:col>
      <xdr:colOff>1171575</xdr:colOff>
      <xdr:row>157</xdr:row>
      <xdr:rowOff>47625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1</xdr:row>
      <xdr:rowOff>57151</xdr:rowOff>
    </xdr:from>
    <xdr:to>
      <xdr:col>20</xdr:col>
      <xdr:colOff>0</xdr:colOff>
      <xdr:row>116</xdr:row>
      <xdr:rowOff>19051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zoomScale="110" zoomScaleNormal="110" workbookViewId="0">
      <selection sqref="A1:A26"/>
    </sheetView>
  </sheetViews>
  <sheetFormatPr defaultRowHeight="12.75"/>
  <cols>
    <col min="2" max="2" width="76.375" customWidth="1"/>
    <col min="3" max="3" width="5.25" customWidth="1"/>
  </cols>
  <sheetData>
    <row r="1" spans="1:10" ht="15.75" customHeight="1">
      <c r="A1" s="201"/>
      <c r="B1" s="176" t="s">
        <v>201</v>
      </c>
      <c r="C1" s="204"/>
      <c r="D1" s="177"/>
      <c r="E1" s="177"/>
      <c r="F1" s="177"/>
      <c r="G1" s="177"/>
      <c r="H1" s="177"/>
      <c r="I1" s="177"/>
      <c r="J1" s="178"/>
    </row>
    <row r="2" spans="1:10" ht="15.75" customHeight="1">
      <c r="A2" s="202"/>
      <c r="B2" s="127"/>
      <c r="C2" s="205"/>
      <c r="D2" s="179"/>
      <c r="E2" s="179"/>
      <c r="F2" s="179"/>
      <c r="G2" s="179"/>
      <c r="H2" s="179"/>
      <c r="I2" s="179"/>
      <c r="J2" s="180"/>
    </row>
    <row r="3" spans="1:10" ht="15.75" customHeight="1">
      <c r="A3" s="202"/>
      <c r="B3" s="128" t="s">
        <v>202</v>
      </c>
      <c r="C3" s="205"/>
      <c r="D3" s="179"/>
      <c r="E3" s="179"/>
      <c r="F3" s="179"/>
      <c r="G3" s="179"/>
      <c r="H3" s="179"/>
      <c r="I3" s="179"/>
      <c r="J3" s="180"/>
    </row>
    <row r="4" spans="1:10" ht="15.75" customHeight="1">
      <c r="A4" s="202"/>
      <c r="B4" s="127"/>
      <c r="C4" s="205"/>
      <c r="D4" s="179"/>
      <c r="E4" s="179"/>
      <c r="F4" s="179"/>
      <c r="G4" s="179"/>
      <c r="H4" s="179"/>
      <c r="I4" s="179"/>
      <c r="J4" s="180"/>
    </row>
    <row r="5" spans="1:10" ht="15.75" customHeight="1">
      <c r="A5" s="202"/>
      <c r="B5" s="128" t="s">
        <v>20</v>
      </c>
      <c r="C5" s="205"/>
      <c r="D5" s="179"/>
      <c r="E5" s="179"/>
      <c r="F5" s="179"/>
      <c r="G5" s="179"/>
      <c r="H5" s="179"/>
      <c r="I5" s="179"/>
      <c r="J5" s="180"/>
    </row>
    <row r="6" spans="1:10" ht="15.75" customHeight="1">
      <c r="A6" s="202"/>
      <c r="B6" s="127"/>
      <c r="C6" s="205"/>
      <c r="D6" s="179"/>
      <c r="E6" s="179"/>
      <c r="F6" s="179"/>
      <c r="G6" s="179"/>
      <c r="H6" s="179"/>
      <c r="I6" s="179"/>
      <c r="J6" s="180"/>
    </row>
    <row r="7" spans="1:10" ht="15.75" customHeight="1">
      <c r="A7" s="202"/>
      <c r="B7" s="128" t="s">
        <v>203</v>
      </c>
      <c r="C7" s="205"/>
      <c r="D7" s="179"/>
      <c r="E7" s="179"/>
      <c r="F7" s="179"/>
      <c r="G7" s="179"/>
      <c r="H7" s="179"/>
      <c r="I7" s="179"/>
      <c r="J7" s="180"/>
    </row>
    <row r="8" spans="1:10" ht="15.75" customHeight="1">
      <c r="A8" s="202"/>
      <c r="B8" s="127"/>
      <c r="C8" s="205"/>
      <c r="D8" s="179"/>
      <c r="E8" s="179"/>
      <c r="F8" s="179"/>
      <c r="G8" s="179"/>
      <c r="H8" s="179"/>
      <c r="I8" s="179"/>
      <c r="J8" s="180"/>
    </row>
    <row r="9" spans="1:10" ht="15.75" customHeight="1">
      <c r="A9" s="202"/>
      <c r="B9" s="128" t="s">
        <v>94</v>
      </c>
      <c r="C9" s="205"/>
      <c r="D9" s="179"/>
      <c r="E9" s="179"/>
      <c r="F9" s="179"/>
      <c r="G9" s="179"/>
      <c r="H9" s="179"/>
      <c r="I9" s="179"/>
      <c r="J9" s="180"/>
    </row>
    <row r="10" spans="1:10" ht="15.75" customHeight="1">
      <c r="A10" s="202"/>
      <c r="B10" s="127"/>
      <c r="C10" s="205"/>
      <c r="D10" s="179"/>
      <c r="E10" s="179"/>
      <c r="F10" s="179"/>
      <c r="G10" s="179"/>
      <c r="H10" s="179"/>
      <c r="I10" s="179"/>
      <c r="J10" s="180"/>
    </row>
    <row r="11" spans="1:10" ht="15.75" customHeight="1">
      <c r="A11" s="202"/>
      <c r="B11" s="128" t="s">
        <v>206</v>
      </c>
      <c r="C11" s="205"/>
      <c r="D11" s="179"/>
      <c r="E11" s="179"/>
      <c r="F11" s="179"/>
      <c r="G11" s="179"/>
      <c r="H11" s="179"/>
      <c r="I11" s="179"/>
      <c r="J11" s="180"/>
    </row>
    <row r="12" spans="1:10" ht="15.75" customHeight="1">
      <c r="A12" s="202"/>
      <c r="B12" s="127"/>
      <c r="C12" s="205"/>
      <c r="D12" s="179"/>
      <c r="E12" s="179"/>
      <c r="F12" s="179"/>
      <c r="G12" s="179"/>
      <c r="H12" s="179"/>
      <c r="I12" s="179"/>
      <c r="J12" s="180"/>
    </row>
    <row r="13" spans="1:10" ht="15.75" customHeight="1">
      <c r="A13" s="202"/>
      <c r="B13" s="128" t="s">
        <v>190</v>
      </c>
      <c r="C13" s="205"/>
      <c r="D13" s="179"/>
      <c r="E13" s="179"/>
      <c r="F13" s="179"/>
      <c r="G13" s="179"/>
      <c r="H13" s="179"/>
      <c r="I13" s="179"/>
      <c r="J13" s="180"/>
    </row>
    <row r="14" spans="1:10" ht="15.75" customHeight="1">
      <c r="A14" s="202"/>
      <c r="B14" s="127"/>
      <c r="C14" s="205"/>
      <c r="D14" s="179"/>
      <c r="E14" s="179"/>
      <c r="F14" s="179"/>
      <c r="G14" s="179"/>
      <c r="H14" s="179"/>
      <c r="I14" s="179"/>
      <c r="J14" s="180"/>
    </row>
    <row r="15" spans="1:10" ht="15.75" customHeight="1">
      <c r="A15" s="202"/>
      <c r="B15" s="128" t="s">
        <v>191</v>
      </c>
      <c r="C15" s="205"/>
      <c r="D15" s="179"/>
      <c r="E15" s="179"/>
      <c r="F15" s="179"/>
      <c r="G15" s="179"/>
      <c r="H15" s="179"/>
      <c r="I15" s="179"/>
      <c r="J15" s="180"/>
    </row>
    <row r="16" spans="1:10" ht="15.75" customHeight="1">
      <c r="A16" s="202"/>
      <c r="B16" s="128"/>
      <c r="C16" s="205"/>
      <c r="D16" s="179"/>
      <c r="E16" s="179"/>
      <c r="F16" s="179"/>
      <c r="G16" s="179"/>
      <c r="H16" s="179"/>
      <c r="I16" s="179"/>
      <c r="J16" s="180"/>
    </row>
    <row r="17" spans="1:10" ht="15.75" customHeight="1">
      <c r="A17" s="202"/>
      <c r="B17" s="128" t="s">
        <v>193</v>
      </c>
      <c r="C17" s="205"/>
      <c r="D17" s="179"/>
      <c r="E17" s="179"/>
      <c r="F17" s="179"/>
      <c r="G17" s="179"/>
      <c r="H17" s="179"/>
      <c r="I17" s="179"/>
      <c r="J17" s="180"/>
    </row>
    <row r="18" spans="1:10" ht="15.75" customHeight="1">
      <c r="A18" s="202"/>
      <c r="B18" s="128"/>
      <c r="C18" s="205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>
      <c r="A19" s="202"/>
      <c r="B19" s="128" t="s">
        <v>204</v>
      </c>
      <c r="C19" s="205"/>
      <c r="D19" s="179"/>
      <c r="E19" s="179"/>
      <c r="F19" s="179"/>
      <c r="G19" s="179"/>
      <c r="H19" s="179"/>
      <c r="I19" s="179"/>
      <c r="J19" s="180"/>
    </row>
    <row r="20" spans="1:10" ht="15.75" customHeight="1">
      <c r="A20" s="202"/>
      <c r="B20" s="128"/>
      <c r="C20" s="205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>
      <c r="A21" s="202"/>
      <c r="B21" s="128" t="s">
        <v>205</v>
      </c>
      <c r="C21" s="205"/>
      <c r="D21" s="179"/>
      <c r="E21" s="179"/>
      <c r="F21" s="179"/>
      <c r="G21" s="179"/>
      <c r="H21" s="179"/>
      <c r="I21" s="179"/>
      <c r="J21" s="180"/>
    </row>
    <row r="22" spans="1:10" ht="15.75" customHeight="1">
      <c r="A22" s="202"/>
      <c r="B22" s="127"/>
      <c r="C22" s="205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>
      <c r="A23" s="202"/>
      <c r="B23" s="128" t="s">
        <v>93</v>
      </c>
      <c r="C23" s="205"/>
      <c r="D23" s="179"/>
      <c r="E23" s="179"/>
      <c r="F23" s="179"/>
      <c r="G23" s="179"/>
      <c r="H23" s="179"/>
      <c r="I23" s="179"/>
      <c r="J23" s="180"/>
    </row>
    <row r="24" spans="1:10" ht="15.75" customHeight="1">
      <c r="A24" s="202"/>
      <c r="B24" s="128"/>
      <c r="C24" s="205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>
      <c r="A25" s="202"/>
      <c r="B25" s="128" t="s">
        <v>101</v>
      </c>
      <c r="C25" s="205"/>
      <c r="D25" s="179"/>
      <c r="E25" s="179"/>
      <c r="F25" s="179"/>
      <c r="G25" s="179"/>
      <c r="H25" s="179"/>
      <c r="I25" s="179"/>
      <c r="J25" s="180"/>
    </row>
    <row r="26" spans="1:10" ht="15.75" customHeight="1" thickBot="1">
      <c r="A26" s="203"/>
      <c r="B26" s="191"/>
      <c r="C26" s="206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5" location="Introduction!A1" display="Msunduzi Municipal Area GOS"/>
    <hyperlink ref="B17" location="'GOS RBay'!A1" display="Mthlatuze Municipal Area GOS"/>
    <hyperlink ref="B19" location="'GOS Port Shepstone'!A1" display="Hibiscus Coast Municipal GOS"/>
    <hyperlink ref="B21" location="'GOS Newcastle'!A1" display="Newcastle Municipal GOS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  <hyperlink ref="B13" location="'GOS Durban'!A1" display="Ethekwini Municipal Area GO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181"/>
  <sheetViews>
    <sheetView workbookViewId="0">
      <selection sqref="A1:W1"/>
    </sheetView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3" width="11" customWidth="1"/>
    <col min="24" max="25" width="9" style="159"/>
    <col min="26" max="29" width="9" style="192"/>
    <col min="30" max="30" width="9" style="175"/>
  </cols>
  <sheetData>
    <row r="1" spans="1:47" s="165" customFormat="1" ht="45" customHeight="1" thickBot="1">
      <c r="A1" s="207" t="s">
        <v>179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9"/>
      <c r="X1" s="195"/>
      <c r="Y1" s="195"/>
      <c r="Z1" s="194"/>
      <c r="AA1" s="194"/>
      <c r="AB1" s="194"/>
      <c r="AC1" s="194"/>
      <c r="AD1" s="19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4"/>
    </row>
    <row r="3" spans="1:47" ht="18">
      <c r="A3" s="210" t="s">
        <v>180</v>
      </c>
      <c r="B3" s="210"/>
      <c r="C3" s="210"/>
      <c r="D3" s="210"/>
      <c r="E3" s="210"/>
      <c r="F3" s="210"/>
      <c r="G3" s="211"/>
      <c r="H3" s="211"/>
      <c r="I3" s="211"/>
      <c r="J3" s="211"/>
      <c r="K3" s="211"/>
      <c r="L3" s="211"/>
      <c r="M3" s="211"/>
      <c r="N3" s="211"/>
      <c r="O3" s="212"/>
      <c r="P3" s="212"/>
    </row>
    <row r="4" spans="1:47">
      <c r="A4" s="1" t="s">
        <v>178</v>
      </c>
      <c r="B4" s="1"/>
      <c r="C4" s="1"/>
      <c r="D4" s="1"/>
      <c r="E4" s="1"/>
      <c r="F4" s="1"/>
      <c r="O4" s="7"/>
    </row>
    <row r="5" spans="1:47" ht="13.5" thickBot="1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  <c r="T5" s="20">
        <v>2013</v>
      </c>
      <c r="U5" s="20">
        <v>2014</v>
      </c>
      <c r="V5" s="20">
        <v>2015</v>
      </c>
      <c r="W5" s="20">
        <v>2016</v>
      </c>
    </row>
    <row r="6" spans="1:47" ht="13.5" thickTop="1">
      <c r="A6" s="2" t="s">
        <v>0</v>
      </c>
      <c r="B6" s="21">
        <f t="shared" ref="B6:G6" si="0">SUM(B7:B8)</f>
        <v>29927.718626990383</v>
      </c>
      <c r="C6" s="15">
        <f t="shared" si="0"/>
        <v>36536.545619461613</v>
      </c>
      <c r="D6" s="15">
        <f t="shared" si="0"/>
        <v>37163.745952543453</v>
      </c>
      <c r="E6" s="15">
        <f t="shared" si="0"/>
        <v>40314.905125120378</v>
      </c>
      <c r="F6" s="15">
        <f t="shared" si="0"/>
        <v>44354.366582120303</v>
      </c>
      <c r="G6" s="15">
        <f t="shared" si="0"/>
        <v>54094.676839061911</v>
      </c>
      <c r="H6" s="15">
        <f t="shared" ref="H6:O6" si="1">SUM(H7:H8)</f>
        <v>69684.171738978563</v>
      </c>
      <c r="I6" s="15">
        <f t="shared" si="1"/>
        <v>88009.203000000009</v>
      </c>
      <c r="J6" s="15">
        <f t="shared" si="1"/>
        <v>78206.741999999998</v>
      </c>
      <c r="K6" s="15">
        <f t="shared" si="1"/>
        <v>81458.644</v>
      </c>
      <c r="L6" s="15">
        <f t="shared" si="1"/>
        <v>92308</v>
      </c>
      <c r="M6" s="15">
        <f t="shared" si="1"/>
        <v>113301.178</v>
      </c>
      <c r="N6" s="15">
        <f t="shared" si="1"/>
        <v>140504.068</v>
      </c>
      <c r="O6" s="15">
        <f t="shared" si="1"/>
        <v>179050.97099999999</v>
      </c>
      <c r="P6" s="15">
        <f t="shared" ref="P6:S6" si="2">SUM(P7:P8)</f>
        <v>174877.02500000002</v>
      </c>
      <c r="Q6" s="15">
        <f t="shared" si="2"/>
        <v>190061</v>
      </c>
      <c r="R6" s="15">
        <f t="shared" si="2"/>
        <v>213101</v>
      </c>
      <c r="S6" s="15">
        <f t="shared" si="2"/>
        <v>206711</v>
      </c>
      <c r="T6" s="15">
        <f t="shared" ref="T6" si="3">SUM(T7:T8)</f>
        <v>220042</v>
      </c>
      <c r="U6" s="15">
        <f t="shared" ref="U6:W6" si="4">SUM(U7:U8)</f>
        <v>221515</v>
      </c>
      <c r="V6" s="15">
        <f t="shared" si="4"/>
        <v>209001</v>
      </c>
      <c r="W6" s="15">
        <f t="shared" si="4"/>
        <v>229680</v>
      </c>
    </row>
    <row r="7" spans="1:47">
      <c r="A7" s="3" t="s">
        <v>1</v>
      </c>
      <c r="B7" s="11">
        <v>13512.833290499259</v>
      </c>
      <c r="C7" s="12">
        <v>17560.327279132529</v>
      </c>
      <c r="D7" s="12">
        <v>18528.279987999365</v>
      </c>
      <c r="E7" s="12">
        <v>17916.443830195982</v>
      </c>
      <c r="F7" s="12">
        <v>18182.215915460758</v>
      </c>
      <c r="G7" s="12">
        <v>18893.764007708989</v>
      </c>
      <c r="H7" s="12">
        <v>23630.215625864985</v>
      </c>
      <c r="I7" s="12">
        <v>29537.599999999999</v>
      </c>
      <c r="J7" s="12">
        <v>27036.530999999999</v>
      </c>
      <c r="K7" s="12">
        <v>27769.95</v>
      </c>
      <c r="L7" s="12">
        <v>26950</v>
      </c>
      <c r="M7" s="12">
        <v>29992.798999999999</v>
      </c>
      <c r="N7" s="12">
        <v>41053.178999999989</v>
      </c>
      <c r="O7" s="12">
        <v>51083</v>
      </c>
      <c r="P7" s="12">
        <v>49653.4</v>
      </c>
      <c r="Q7" s="12">
        <v>46111</v>
      </c>
      <c r="R7" s="12">
        <v>49005</v>
      </c>
      <c r="S7" s="12">
        <v>49163</v>
      </c>
      <c r="T7" s="12">
        <v>51149</v>
      </c>
      <c r="U7" s="12">
        <v>57658</v>
      </c>
      <c r="V7" s="12">
        <v>57491</v>
      </c>
      <c r="W7" s="12">
        <v>66111</v>
      </c>
    </row>
    <row r="8" spans="1:47">
      <c r="A8" s="4" t="s">
        <v>2</v>
      </c>
      <c r="B8" s="13">
        <v>16414.885336491127</v>
      </c>
      <c r="C8" s="14">
        <v>18976.218340329087</v>
      </c>
      <c r="D8" s="14">
        <v>18635.465964544092</v>
      </c>
      <c r="E8" s="14">
        <v>22398.461294924396</v>
      </c>
      <c r="F8" s="14">
        <v>26172.150666659545</v>
      </c>
      <c r="G8" s="14">
        <v>35200.912831352922</v>
      </c>
      <c r="H8" s="14">
        <v>46053.956113113571</v>
      </c>
      <c r="I8" s="14">
        <v>58471.603000000003</v>
      </c>
      <c r="J8" s="14">
        <v>51170.210999999996</v>
      </c>
      <c r="K8" s="14">
        <v>53688.694000000003</v>
      </c>
      <c r="L8" s="14">
        <v>65358</v>
      </c>
      <c r="M8" s="14">
        <v>83308.379000000001</v>
      </c>
      <c r="N8" s="14">
        <v>99450.88900000001</v>
      </c>
      <c r="O8" s="14">
        <v>127967.97099999999</v>
      </c>
      <c r="P8" s="162">
        <v>125223.62500000001</v>
      </c>
      <c r="Q8" s="162">
        <v>143950</v>
      </c>
      <c r="R8" s="12">
        <v>164096</v>
      </c>
      <c r="S8" s="12">
        <v>157548</v>
      </c>
      <c r="T8" s="12">
        <v>168893</v>
      </c>
      <c r="U8" s="12">
        <v>163857</v>
      </c>
      <c r="V8" s="12">
        <v>151510</v>
      </c>
      <c r="W8" s="12">
        <v>163569</v>
      </c>
    </row>
    <row r="9" spans="1:47">
      <c r="A9" s="2" t="s">
        <v>3</v>
      </c>
      <c r="B9" s="16">
        <f t="shared" ref="B9:G9" si="5">SUM(B10:B12)</f>
        <v>72169.533580083385</v>
      </c>
      <c r="C9" s="17">
        <f t="shared" si="5"/>
        <v>78580.864231592859</v>
      </c>
      <c r="D9" s="17">
        <f t="shared" si="5"/>
        <v>88193.484956540793</v>
      </c>
      <c r="E9" s="17">
        <f t="shared" si="5"/>
        <v>86643.509968549712</v>
      </c>
      <c r="F9" s="17">
        <f t="shared" si="5"/>
        <v>89301.966502927637</v>
      </c>
      <c r="G9" s="17">
        <f t="shared" si="5"/>
        <v>106767.29392377881</v>
      </c>
      <c r="H9" s="17">
        <f t="shared" ref="H9:O9" si="6">SUM(H10:H12)</f>
        <v>120929.04583725639</v>
      </c>
      <c r="I9" s="17">
        <f t="shared" si="6"/>
        <v>144018.625</v>
      </c>
      <c r="J9" s="17">
        <f t="shared" si="6"/>
        <v>152570.45800000001</v>
      </c>
      <c r="K9" s="17">
        <f t="shared" si="6"/>
        <v>169266.264</v>
      </c>
      <c r="L9" s="17">
        <f t="shared" si="6"/>
        <v>183733.31400000001</v>
      </c>
      <c r="M9" s="17">
        <f t="shared" si="6"/>
        <v>177824.53330000001</v>
      </c>
      <c r="N9" s="17">
        <f t="shared" si="6"/>
        <v>199884.38750000001</v>
      </c>
      <c r="O9" s="17">
        <f t="shared" si="6"/>
        <v>240015.93499999997</v>
      </c>
      <c r="P9" s="17">
        <f t="shared" ref="P9:S9" si="7">SUM(P10:P12)</f>
        <v>243833.48300000001</v>
      </c>
      <c r="Q9" s="17">
        <f t="shared" si="7"/>
        <v>250034</v>
      </c>
      <c r="R9" s="17">
        <f t="shared" si="7"/>
        <v>260803</v>
      </c>
      <c r="S9" s="17">
        <f t="shared" si="7"/>
        <v>282043</v>
      </c>
      <c r="T9" s="17">
        <f t="shared" ref="T9" si="8">SUM(T10:T12)</f>
        <v>303166</v>
      </c>
      <c r="U9" s="17">
        <f t="shared" ref="U9:W9" si="9">SUM(U10:U12)</f>
        <v>340075</v>
      </c>
      <c r="V9" s="17">
        <f t="shared" si="9"/>
        <v>360654</v>
      </c>
      <c r="W9" s="17">
        <f t="shared" si="9"/>
        <v>368768</v>
      </c>
    </row>
    <row r="10" spans="1:47">
      <c r="A10" s="3" t="s">
        <v>4</v>
      </c>
      <c r="B10" s="11">
        <v>53309.838039138813</v>
      </c>
      <c r="C10" s="12">
        <v>58115.899996032778</v>
      </c>
      <c r="D10" s="12">
        <v>65421.119200892717</v>
      </c>
      <c r="E10" s="12">
        <v>63378.597572437633</v>
      </c>
      <c r="F10" s="12">
        <v>66143.628707974407</v>
      </c>
      <c r="G10" s="12">
        <v>81758.666644037527</v>
      </c>
      <c r="H10" s="12">
        <v>94514.156093868136</v>
      </c>
      <c r="I10" s="12">
        <v>115012.15</v>
      </c>
      <c r="J10" s="12">
        <v>124172.69500000001</v>
      </c>
      <c r="K10" s="12">
        <v>135220.81099999999</v>
      </c>
      <c r="L10" s="12">
        <v>145271.13400000002</v>
      </c>
      <c r="M10" s="12">
        <v>135302.02230000001</v>
      </c>
      <c r="N10" s="12">
        <v>148664.62650000001</v>
      </c>
      <c r="O10" s="12">
        <v>164510.69799999997</v>
      </c>
      <c r="P10" s="12">
        <v>156551.603</v>
      </c>
      <c r="Q10" s="12">
        <v>153020</v>
      </c>
      <c r="R10" s="12">
        <v>144479</v>
      </c>
      <c r="S10" s="12">
        <v>144588</v>
      </c>
      <c r="T10" s="12">
        <v>149415</v>
      </c>
      <c r="U10" s="12">
        <v>174044</v>
      </c>
      <c r="V10" s="12">
        <v>180572</v>
      </c>
      <c r="W10" s="12">
        <v>186018</v>
      </c>
    </row>
    <row r="11" spans="1:47">
      <c r="A11" s="3" t="s">
        <v>5</v>
      </c>
      <c r="B11" s="11">
        <v>12052.593724227649</v>
      </c>
      <c r="C11" s="12">
        <v>12065.889608386671</v>
      </c>
      <c r="D11" s="12">
        <v>12769.358914204466</v>
      </c>
      <c r="E11" s="12">
        <v>13241.810629269905</v>
      </c>
      <c r="F11" s="12">
        <v>12924.921572390564</v>
      </c>
      <c r="G11" s="12">
        <v>14070.592360643324</v>
      </c>
      <c r="H11" s="12">
        <v>14256.010234179172</v>
      </c>
      <c r="I11" s="12">
        <v>16210.875</v>
      </c>
      <c r="J11" s="12">
        <v>14328.763000000001</v>
      </c>
      <c r="K11" s="12">
        <v>16010.053</v>
      </c>
      <c r="L11" s="12">
        <v>15966.18</v>
      </c>
      <c r="M11" s="12">
        <v>17005.310999999998</v>
      </c>
      <c r="N11" s="12">
        <v>17818.060999999998</v>
      </c>
      <c r="O11" s="12">
        <v>20156.236999999997</v>
      </c>
      <c r="P11" s="12">
        <v>33466.68</v>
      </c>
      <c r="Q11" s="12">
        <v>45848</v>
      </c>
      <c r="R11" s="12">
        <v>60493</v>
      </c>
      <c r="S11" s="12">
        <v>76256</v>
      </c>
      <c r="T11" s="12">
        <v>83633</v>
      </c>
      <c r="U11" s="12">
        <v>89228</v>
      </c>
      <c r="V11" s="12">
        <v>98434</v>
      </c>
      <c r="W11" s="12">
        <v>102139</v>
      </c>
    </row>
    <row r="12" spans="1:47">
      <c r="A12" s="4" t="s">
        <v>6</v>
      </c>
      <c r="B12" s="13">
        <v>6807.1018167169295</v>
      </c>
      <c r="C12" s="14">
        <v>8399.0746271734042</v>
      </c>
      <c r="D12" s="14">
        <v>10003.006841443614</v>
      </c>
      <c r="E12" s="14">
        <v>10023.101766842175</v>
      </c>
      <c r="F12" s="14">
        <v>10233.416222562668</v>
      </c>
      <c r="G12" s="14">
        <v>10938.034919097967</v>
      </c>
      <c r="H12" s="14">
        <v>12158.879509209075</v>
      </c>
      <c r="I12" s="14">
        <v>12795.6</v>
      </c>
      <c r="J12" s="14">
        <v>14069</v>
      </c>
      <c r="K12" s="14">
        <v>18035.400000000001</v>
      </c>
      <c r="L12" s="14">
        <v>22496</v>
      </c>
      <c r="M12" s="14">
        <v>25517.200000000001</v>
      </c>
      <c r="N12" s="14">
        <v>33401.699999999997</v>
      </c>
      <c r="O12" s="12">
        <v>55349</v>
      </c>
      <c r="P12" s="12">
        <v>53815.199999999997</v>
      </c>
      <c r="Q12" s="12">
        <v>51166</v>
      </c>
      <c r="R12" s="12">
        <v>55831</v>
      </c>
      <c r="S12" s="12">
        <v>61199</v>
      </c>
      <c r="T12" s="12">
        <v>70118</v>
      </c>
      <c r="U12" s="12">
        <v>76803</v>
      </c>
      <c r="V12" s="12">
        <v>81648</v>
      </c>
      <c r="W12" s="12">
        <v>80611</v>
      </c>
    </row>
    <row r="13" spans="1:47">
      <c r="A13" s="2" t="s">
        <v>7</v>
      </c>
      <c r="B13" s="16">
        <f t="shared" ref="B13:G13" si="10">SUM(B14:B18)</f>
        <v>137514.43363902371</v>
      </c>
      <c r="C13" s="17">
        <f t="shared" si="10"/>
        <v>156970.48686792463</v>
      </c>
      <c r="D13" s="17">
        <f t="shared" si="10"/>
        <v>176926.05797763285</v>
      </c>
      <c r="E13" s="17">
        <f t="shared" si="10"/>
        <v>191115.26422465098</v>
      </c>
      <c r="F13" s="17">
        <f t="shared" si="10"/>
        <v>218021.82548000399</v>
      </c>
      <c r="G13" s="17">
        <f t="shared" si="10"/>
        <v>254859.45309284271</v>
      </c>
      <c r="H13" s="17">
        <f t="shared" ref="H13:O13" si="11">SUM(H14:H18)</f>
        <v>285075.51048900402</v>
      </c>
      <c r="I13" s="17">
        <f t="shared" si="11"/>
        <v>347516.07499999995</v>
      </c>
      <c r="J13" s="17">
        <f t="shared" si="11"/>
        <v>392971.9</v>
      </c>
      <c r="K13" s="17">
        <f t="shared" si="11"/>
        <v>437320.66200000001</v>
      </c>
      <c r="L13" s="17">
        <f t="shared" si="11"/>
        <v>484911.902</v>
      </c>
      <c r="M13" s="17">
        <f t="shared" si="11"/>
        <v>562913.402</v>
      </c>
      <c r="N13" s="17">
        <f t="shared" si="11"/>
        <v>646593.36900000006</v>
      </c>
      <c r="O13" s="17">
        <f t="shared" si="11"/>
        <v>697387.48200000008</v>
      </c>
      <c r="P13" s="17">
        <f t="shared" ref="P13:S13" si="12">SUM(P14:P18)</f>
        <v>752242.72899999993</v>
      </c>
      <c r="Q13" s="17">
        <f t="shared" si="12"/>
        <v>820058</v>
      </c>
      <c r="R13" s="17">
        <f t="shared" si="12"/>
        <v>891119</v>
      </c>
      <c r="S13" s="17">
        <f t="shared" si="12"/>
        <v>964162</v>
      </c>
      <c r="T13" s="17">
        <f t="shared" ref="T13" si="13">SUM(T14:T18)</f>
        <v>1031775</v>
      </c>
      <c r="U13" s="17">
        <f t="shared" ref="U13:W13" si="14">SUM(U14:U18)</f>
        <v>1083855</v>
      </c>
      <c r="V13" s="17">
        <f t="shared" si="14"/>
        <v>1152373</v>
      </c>
      <c r="W13" s="17">
        <f t="shared" si="14"/>
        <v>1219683</v>
      </c>
    </row>
    <row r="14" spans="1:47">
      <c r="A14" s="3" t="s">
        <v>8</v>
      </c>
      <c r="B14" s="11">
        <v>38619.130952599575</v>
      </c>
      <c r="C14" s="12">
        <v>43493.838729583098</v>
      </c>
      <c r="D14" s="12">
        <v>46300.798504550323</v>
      </c>
      <c r="E14" s="12">
        <v>47594.050523999875</v>
      </c>
      <c r="F14" s="12">
        <v>51786.998403407815</v>
      </c>
      <c r="G14" s="12">
        <v>64901.635358436215</v>
      </c>
      <c r="H14" s="12">
        <v>72340.832963282795</v>
      </c>
      <c r="I14" s="12">
        <v>86305.999999999942</v>
      </c>
      <c r="J14" s="12">
        <v>95779</v>
      </c>
      <c r="K14" s="12">
        <v>107502.00199999999</v>
      </c>
      <c r="L14" s="12">
        <v>115636.52</v>
      </c>
      <c r="M14" s="12">
        <v>127406.34</v>
      </c>
      <c r="N14" s="12">
        <v>145157.47</v>
      </c>
      <c r="O14" s="12">
        <v>170889.43</v>
      </c>
      <c r="P14" s="12">
        <v>183353.96899999995</v>
      </c>
      <c r="Q14" s="12">
        <v>222537</v>
      </c>
      <c r="R14" s="12">
        <v>241306</v>
      </c>
      <c r="S14" s="12">
        <v>258623</v>
      </c>
      <c r="T14" s="12">
        <v>275733</v>
      </c>
      <c r="U14" s="12">
        <v>287963</v>
      </c>
      <c r="V14" s="12">
        <v>313810</v>
      </c>
      <c r="W14" s="12">
        <v>341680</v>
      </c>
    </row>
    <row r="15" spans="1:47">
      <c r="A15" s="3" t="s">
        <v>9</v>
      </c>
      <c r="B15" s="11">
        <v>25420.207167528821</v>
      </c>
      <c r="C15" s="12">
        <v>30182.080865338587</v>
      </c>
      <c r="D15" s="12">
        <v>34515.715682445829</v>
      </c>
      <c r="E15" s="12">
        <v>38510.153983710727</v>
      </c>
      <c r="F15" s="12">
        <v>44169.666342739583</v>
      </c>
      <c r="G15" s="12">
        <v>53238.011500092885</v>
      </c>
      <c r="H15" s="12">
        <v>59966.349332803424</v>
      </c>
      <c r="I15" s="12">
        <v>69629.953999999998</v>
      </c>
      <c r="J15" s="12">
        <v>84919.92</v>
      </c>
      <c r="K15" s="12">
        <v>97155.18</v>
      </c>
      <c r="L15" s="12">
        <v>108419.48300000001</v>
      </c>
      <c r="M15" s="12">
        <v>139920.391</v>
      </c>
      <c r="N15" s="12">
        <v>149775.88</v>
      </c>
      <c r="O15" s="12">
        <v>155920.755</v>
      </c>
      <c r="P15" s="12">
        <v>154650.99</v>
      </c>
      <c r="Q15" s="12">
        <v>154836</v>
      </c>
      <c r="R15" s="12">
        <v>174645</v>
      </c>
      <c r="S15" s="12">
        <v>199423</v>
      </c>
      <c r="T15" s="12">
        <v>225168</v>
      </c>
      <c r="U15" s="12">
        <v>241053</v>
      </c>
      <c r="V15" s="12">
        <v>250867</v>
      </c>
      <c r="W15" s="12">
        <v>260599</v>
      </c>
    </row>
    <row r="16" spans="1:47">
      <c r="A16" s="3" t="s">
        <v>10</v>
      </c>
      <c r="B16" s="11">
        <v>50760</v>
      </c>
      <c r="C16" s="12">
        <v>57814.51</v>
      </c>
      <c r="D16" s="12">
        <v>67927.539999999994</v>
      </c>
      <c r="E16" s="12">
        <v>73014.490000000005</v>
      </c>
      <c r="F16" s="12">
        <v>85901.67</v>
      </c>
      <c r="G16" s="12">
        <v>94650.77</v>
      </c>
      <c r="H16" s="12">
        <v>106208.49</v>
      </c>
      <c r="I16" s="12">
        <v>136695.82</v>
      </c>
      <c r="J16" s="12">
        <v>153059.57999999999</v>
      </c>
      <c r="K16" s="12">
        <v>169598.48</v>
      </c>
      <c r="L16" s="12">
        <v>191949.3</v>
      </c>
      <c r="M16" s="12">
        <v>217310.67</v>
      </c>
      <c r="N16" s="12">
        <v>266197.42</v>
      </c>
      <c r="O16" s="12">
        <v>275313.49600000004</v>
      </c>
      <c r="P16" s="12">
        <v>307788.17</v>
      </c>
      <c r="Q16" s="12">
        <v>327228</v>
      </c>
      <c r="R16" s="12">
        <v>347867</v>
      </c>
      <c r="S16" s="12">
        <v>369480</v>
      </c>
      <c r="T16" s="12">
        <v>385805</v>
      </c>
      <c r="U16" s="12">
        <v>402197</v>
      </c>
      <c r="V16" s="12">
        <v>424143</v>
      </c>
      <c r="W16" s="12">
        <v>443879</v>
      </c>
    </row>
    <row r="17" spans="1:23">
      <c r="A17" s="3" t="s">
        <v>11</v>
      </c>
      <c r="B17" s="11">
        <v>9100.0955188953212</v>
      </c>
      <c r="C17" s="12">
        <v>10387.557273002956</v>
      </c>
      <c r="D17" s="12">
        <v>11415.003790636732</v>
      </c>
      <c r="E17" s="12">
        <v>12974.569716940383</v>
      </c>
      <c r="F17" s="12">
        <v>14838.490733856603</v>
      </c>
      <c r="G17" s="12">
        <v>17835.036234313622</v>
      </c>
      <c r="H17" s="12">
        <v>19403.838192917829</v>
      </c>
      <c r="I17" s="12">
        <v>23369.300999999999</v>
      </c>
      <c r="J17" s="12">
        <v>27144.400000000001</v>
      </c>
      <c r="K17" s="12">
        <v>29834</v>
      </c>
      <c r="L17" s="12">
        <v>33006.599000000002</v>
      </c>
      <c r="M17" s="12">
        <v>38592.001000000004</v>
      </c>
      <c r="N17" s="12">
        <v>40942.598999999995</v>
      </c>
      <c r="O17" s="12">
        <v>42879.800999999999</v>
      </c>
      <c r="P17" s="12">
        <v>51374.6</v>
      </c>
      <c r="Q17" s="12">
        <v>58136</v>
      </c>
      <c r="R17" s="12">
        <v>66141</v>
      </c>
      <c r="S17" s="12">
        <v>70293</v>
      </c>
      <c r="T17" s="12">
        <v>71922</v>
      </c>
      <c r="U17" s="12">
        <v>72890</v>
      </c>
      <c r="V17" s="12">
        <v>79409</v>
      </c>
      <c r="W17" s="12">
        <v>81027</v>
      </c>
    </row>
    <row r="18" spans="1:23">
      <c r="A18" s="4" t="s">
        <v>12</v>
      </c>
      <c r="B18" s="13">
        <v>13615</v>
      </c>
      <c r="C18" s="14">
        <v>15092.5</v>
      </c>
      <c r="D18" s="14">
        <v>16767</v>
      </c>
      <c r="E18" s="14">
        <v>19022</v>
      </c>
      <c r="F18" s="14">
        <v>21325</v>
      </c>
      <c r="G18" s="14">
        <v>24234</v>
      </c>
      <c r="H18" s="14">
        <v>27156</v>
      </c>
      <c r="I18" s="14">
        <v>31515</v>
      </c>
      <c r="J18" s="14">
        <v>32069</v>
      </c>
      <c r="K18" s="14">
        <v>33231</v>
      </c>
      <c r="L18" s="14">
        <v>35900</v>
      </c>
      <c r="M18" s="14">
        <v>39684</v>
      </c>
      <c r="N18" s="14">
        <v>44520</v>
      </c>
      <c r="O18" s="14">
        <v>52384</v>
      </c>
      <c r="P18" s="162">
        <v>55075</v>
      </c>
      <c r="Q18" s="162">
        <v>57321</v>
      </c>
      <c r="R18" s="162">
        <v>61160</v>
      </c>
      <c r="S18" s="162">
        <v>66343</v>
      </c>
      <c r="T18" s="162">
        <v>73147</v>
      </c>
      <c r="U18" s="162">
        <v>79752</v>
      </c>
      <c r="V18" s="162">
        <v>84144</v>
      </c>
      <c r="W18" s="162">
        <v>92498</v>
      </c>
    </row>
    <row r="19" spans="1:23" hidden="1">
      <c r="A19" s="2" t="s">
        <v>179</v>
      </c>
      <c r="B19" s="16">
        <f t="shared" ref="B19:G19" si="15">B13+B9+B6</f>
        <v>239611.68584609748</v>
      </c>
      <c r="C19" s="17">
        <f t="shared" si="15"/>
        <v>272087.89671897911</v>
      </c>
      <c r="D19" s="17">
        <f t="shared" si="15"/>
        <v>302283.28888671711</v>
      </c>
      <c r="E19" s="17">
        <f t="shared" si="15"/>
        <v>318073.67931832105</v>
      </c>
      <c r="F19" s="17">
        <f t="shared" si="15"/>
        <v>351678.15856505191</v>
      </c>
      <c r="G19" s="17">
        <f t="shared" si="15"/>
        <v>415721.42385568342</v>
      </c>
      <c r="H19" s="17">
        <f t="shared" ref="H19:O19" si="16">H13+H9+H6</f>
        <v>475688.72806523903</v>
      </c>
      <c r="I19" s="17">
        <f t="shared" si="16"/>
        <v>579543.90299999993</v>
      </c>
      <c r="J19" s="17">
        <f t="shared" si="16"/>
        <v>623749.1</v>
      </c>
      <c r="K19" s="17">
        <f t="shared" si="16"/>
        <v>688045.57</v>
      </c>
      <c r="L19" s="17">
        <f t="shared" si="16"/>
        <v>760953.21600000001</v>
      </c>
      <c r="M19" s="17">
        <f t="shared" si="16"/>
        <v>854039.11329999997</v>
      </c>
      <c r="N19" s="17">
        <f t="shared" si="16"/>
        <v>986981.8245000001</v>
      </c>
      <c r="O19" s="17">
        <f t="shared" si="16"/>
        <v>1116454.388</v>
      </c>
      <c r="P19" s="17">
        <f t="shared" ref="P19:S19" si="17">P13+P9+P6</f>
        <v>1170953.237</v>
      </c>
      <c r="Q19" s="17">
        <f t="shared" si="17"/>
        <v>1260153</v>
      </c>
      <c r="R19" s="17">
        <f t="shared" si="17"/>
        <v>1365023</v>
      </c>
      <c r="S19" s="17">
        <f t="shared" si="17"/>
        <v>1452916</v>
      </c>
      <c r="T19" s="17">
        <f t="shared" ref="T19" si="18">T13+T9+T6</f>
        <v>1554983</v>
      </c>
      <c r="U19" s="17">
        <f t="shared" ref="U19:W19" si="19">U13+U9+U6</f>
        <v>1645445</v>
      </c>
      <c r="V19" s="17">
        <f t="shared" si="19"/>
        <v>1722028</v>
      </c>
      <c r="W19" s="17">
        <f t="shared" si="19"/>
        <v>1818131</v>
      </c>
    </row>
    <row r="20" spans="1:23" hidden="1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1</v>
      </c>
      <c r="V20" s="12">
        <v>2</v>
      </c>
      <c r="W20" s="12">
        <v>3</v>
      </c>
    </row>
    <row r="21" spans="1:23" ht="13.5" thickBot="1">
      <c r="A21" s="22" t="s">
        <v>184</v>
      </c>
      <c r="B21" s="23">
        <f t="shared" ref="B21:H21" si="20">B19+B20</f>
        <v>239611.68584609748</v>
      </c>
      <c r="C21" s="24">
        <f t="shared" si="20"/>
        <v>272087.89671897911</v>
      </c>
      <c r="D21" s="24">
        <f t="shared" si="20"/>
        <v>302283.28888671711</v>
      </c>
      <c r="E21" s="24">
        <f t="shared" si="20"/>
        <v>318073.67931832105</v>
      </c>
      <c r="F21" s="24">
        <f t="shared" si="20"/>
        <v>351678.15856505191</v>
      </c>
      <c r="G21" s="24">
        <f t="shared" si="20"/>
        <v>415721.42385568342</v>
      </c>
      <c r="H21" s="24">
        <f t="shared" si="20"/>
        <v>475688.72806523903</v>
      </c>
      <c r="I21" s="24">
        <f t="shared" ref="I21:O21" si="21">I19+I20</f>
        <v>579543.90299999993</v>
      </c>
      <c r="J21" s="24">
        <f t="shared" si="21"/>
        <v>623749.1</v>
      </c>
      <c r="K21" s="24">
        <f t="shared" si="21"/>
        <v>688045.57</v>
      </c>
      <c r="L21" s="24">
        <f t="shared" si="21"/>
        <v>760953.21600000001</v>
      </c>
      <c r="M21" s="24">
        <f t="shared" si="21"/>
        <v>854039.11329999997</v>
      </c>
      <c r="N21" s="24">
        <f t="shared" si="21"/>
        <v>986981.8245000001</v>
      </c>
      <c r="O21" s="24">
        <f t="shared" si="21"/>
        <v>1116454.388</v>
      </c>
      <c r="P21" s="24">
        <f>P19+P20</f>
        <v>1170953.237</v>
      </c>
      <c r="Q21" s="24">
        <f>Q19+Q20</f>
        <v>1260153</v>
      </c>
      <c r="R21" s="24">
        <f t="shared" ref="R21" si="22">R19+R20</f>
        <v>1365023</v>
      </c>
      <c r="S21" s="24">
        <f t="shared" ref="S21" si="23">S19+S20</f>
        <v>1452916</v>
      </c>
      <c r="T21" s="24">
        <f t="shared" ref="T21" si="24">T19+T20</f>
        <v>1554983</v>
      </c>
      <c r="U21" s="24">
        <f t="shared" ref="U21:W21" si="25">U19+U20</f>
        <v>1645446</v>
      </c>
      <c r="V21" s="24">
        <f t="shared" si="25"/>
        <v>1722030</v>
      </c>
      <c r="W21" s="24">
        <f t="shared" si="25"/>
        <v>1818134</v>
      </c>
    </row>
    <row r="23" spans="1:23" ht="18">
      <c r="A23" s="210" t="s">
        <v>181</v>
      </c>
      <c r="B23" s="210"/>
      <c r="C23" s="210"/>
      <c r="D23" s="210"/>
      <c r="E23" s="210"/>
      <c r="F23" s="210"/>
      <c r="G23" s="211"/>
      <c r="H23" s="211"/>
      <c r="I23" s="211"/>
      <c r="J23" s="211"/>
      <c r="K23" s="211"/>
      <c r="L23" s="211"/>
      <c r="M23" s="211"/>
      <c r="N23" s="211"/>
      <c r="O23" s="212"/>
      <c r="P23" s="212"/>
    </row>
    <row r="24" spans="1:23">
      <c r="A24" s="1" t="s">
        <v>178</v>
      </c>
      <c r="B24" s="1"/>
      <c r="C24" s="1"/>
      <c r="D24" s="1"/>
      <c r="E24" s="1"/>
      <c r="F24" s="1"/>
    </row>
    <row r="25" spans="1:23" ht="13.5" thickBot="1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f>R5</f>
        <v>2011</v>
      </c>
      <c r="S25" s="26">
        <f t="shared" ref="S25" si="26">S5</f>
        <v>2012</v>
      </c>
      <c r="T25" s="26">
        <f t="shared" ref="T25:U25" si="27">T5</f>
        <v>2013</v>
      </c>
      <c r="U25" s="26">
        <f t="shared" si="27"/>
        <v>2014</v>
      </c>
      <c r="V25" s="26">
        <f t="shared" ref="V25:W25" si="28">V5</f>
        <v>2015</v>
      </c>
      <c r="W25" s="26">
        <f t="shared" si="28"/>
        <v>2016</v>
      </c>
    </row>
    <row r="26" spans="1:23" ht="13.5" thickTop="1">
      <c r="A26" s="5" t="s">
        <v>0</v>
      </c>
      <c r="B26" s="21">
        <f>B27+B28</f>
        <v>4448.3206181944206</v>
      </c>
      <c r="C26" s="15">
        <f>C27+C28</f>
        <v>5367.6850643901171</v>
      </c>
      <c r="D26" s="15">
        <f>D27+D28</f>
        <v>5541.978794228492</v>
      </c>
      <c r="E26" s="15">
        <f>E27+E28</f>
        <v>5839.0246866039352</v>
      </c>
      <c r="F26" s="15">
        <f t="shared" ref="F26:O26" si="29">F27+F28</f>
        <v>5557.084962212065</v>
      </c>
      <c r="G26" s="15">
        <f t="shared" si="29"/>
        <v>6001.2181470380265</v>
      </c>
      <c r="H26" s="15">
        <f t="shared" si="29"/>
        <v>7798.4036872902843</v>
      </c>
      <c r="I26" s="15">
        <f t="shared" si="29"/>
        <v>9600.7394389037472</v>
      </c>
      <c r="J26" s="15">
        <f t="shared" si="29"/>
        <v>9109.2180941253228</v>
      </c>
      <c r="K26" s="15">
        <f t="shared" si="29"/>
        <v>9372.5298894530752</v>
      </c>
      <c r="L26" s="15">
        <f t="shared" si="29"/>
        <v>8769.0622875277604</v>
      </c>
      <c r="M26" s="15">
        <f t="shared" si="29"/>
        <v>10524.574739602809</v>
      </c>
      <c r="N26" s="15">
        <f t="shared" si="29"/>
        <v>14278.321384604147</v>
      </c>
      <c r="O26" s="15">
        <f t="shared" si="29"/>
        <v>18100.024917206338</v>
      </c>
      <c r="P26" s="15">
        <f t="shared" ref="P26:R26" si="30">P27+P28</f>
        <v>17526.270609744002</v>
      </c>
      <c r="Q26" s="15">
        <f t="shared" si="30"/>
        <v>17426.098551215029</v>
      </c>
      <c r="R26" s="15">
        <f t="shared" si="30"/>
        <v>19921.398469615924</v>
      </c>
      <c r="S26" s="15">
        <f t="shared" ref="S26" si="31">S27+S28</f>
        <v>18638.806911574276</v>
      </c>
      <c r="T26" s="15">
        <f t="shared" ref="T26:U26" si="32">T27+T28</f>
        <v>19682.795418315829</v>
      </c>
      <c r="U26" s="15">
        <f t="shared" si="32"/>
        <v>21359.375884196423</v>
      </c>
      <c r="V26" s="15">
        <f t="shared" ref="V26:W26" si="33">V27+V28</f>
        <v>20940.498905504355</v>
      </c>
      <c r="W26" s="15">
        <f t="shared" si="33"/>
        <v>23798.401152965871</v>
      </c>
    </row>
    <row r="27" spans="1:23">
      <c r="A27" s="6" t="s">
        <v>1</v>
      </c>
      <c r="B27" s="29">
        <f>B7*B46/100</f>
        <v>3849.0099651910214</v>
      </c>
      <c r="C27" s="27">
        <f t="shared" ref="C27:O27" si="34">C7*C46/100</f>
        <v>4656.3099835085131</v>
      </c>
      <c r="D27" s="27">
        <f t="shared" si="34"/>
        <v>4847.4669895903498</v>
      </c>
      <c r="E27" s="27">
        <f t="shared" si="34"/>
        <v>5014.7276557141904</v>
      </c>
      <c r="F27" s="27">
        <f t="shared" si="34"/>
        <v>4645.9554726773449</v>
      </c>
      <c r="G27" s="27">
        <f t="shared" si="34"/>
        <v>4771.7983567553447</v>
      </c>
      <c r="H27" s="27">
        <f t="shared" si="34"/>
        <v>6175.7542302976617</v>
      </c>
      <c r="I27" s="27">
        <f t="shared" si="34"/>
        <v>7553.9636182340673</v>
      </c>
      <c r="J27" s="27">
        <f t="shared" si="34"/>
        <v>7275.139190662785</v>
      </c>
      <c r="K27" s="27">
        <f t="shared" si="34"/>
        <v>7438.8324168722584</v>
      </c>
      <c r="L27" s="27">
        <f t="shared" si="34"/>
        <v>6584.7887466691</v>
      </c>
      <c r="M27" s="27">
        <f t="shared" si="34"/>
        <v>7817.4193347272803</v>
      </c>
      <c r="N27" s="27">
        <f t="shared" si="34"/>
        <v>10944.833585164535</v>
      </c>
      <c r="O27" s="27">
        <f t="shared" si="34"/>
        <v>13865.102662315836</v>
      </c>
      <c r="P27" s="27">
        <f t="shared" ref="P27:R27" si="35">P7*P46/100</f>
        <v>13276.762821678019</v>
      </c>
      <c r="Q27" s="27">
        <f t="shared" si="35"/>
        <v>12450.342426980676</v>
      </c>
      <c r="R27" s="27">
        <f t="shared" si="35"/>
        <v>14258.124933200184</v>
      </c>
      <c r="S27" s="27">
        <f>S7*S46/100</f>
        <v>13331.505541623264</v>
      </c>
      <c r="T27" s="27">
        <f t="shared" ref="T27:U27" si="36">T7*T46/100</f>
        <v>13959.782931915761</v>
      </c>
      <c r="U27" s="27">
        <f t="shared" si="36"/>
        <v>15797.001531319593</v>
      </c>
      <c r="V27" s="27">
        <f t="shared" ref="V27:W27" si="37">V7*V46/100</f>
        <v>15775.724906994063</v>
      </c>
      <c r="W27" s="27">
        <f t="shared" si="37"/>
        <v>18218.372305216835</v>
      </c>
    </row>
    <row r="28" spans="1:23">
      <c r="A28" s="28" t="s">
        <v>2</v>
      </c>
      <c r="B28" s="30">
        <f>B8*B47/100</f>
        <v>599.31065300339912</v>
      </c>
      <c r="C28" s="163">
        <f t="shared" ref="C28:O28" si="38">C8*C47/100</f>
        <v>711.37508088160428</v>
      </c>
      <c r="D28" s="163">
        <f t="shared" si="38"/>
        <v>694.51180463814251</v>
      </c>
      <c r="E28" s="163">
        <f t="shared" si="38"/>
        <v>824.29703088974452</v>
      </c>
      <c r="F28" s="163">
        <f t="shared" si="38"/>
        <v>911.12948953472039</v>
      </c>
      <c r="G28" s="163">
        <f t="shared" si="38"/>
        <v>1229.4197902826816</v>
      </c>
      <c r="H28" s="163">
        <f t="shared" si="38"/>
        <v>1622.6494569926228</v>
      </c>
      <c r="I28" s="163">
        <f t="shared" si="38"/>
        <v>2046.7758206696806</v>
      </c>
      <c r="J28" s="163">
        <f t="shared" si="38"/>
        <v>1834.0789034625379</v>
      </c>
      <c r="K28" s="163">
        <f t="shared" si="38"/>
        <v>1933.697472580817</v>
      </c>
      <c r="L28" s="163">
        <f t="shared" si="38"/>
        <v>2184.2735408586609</v>
      </c>
      <c r="M28" s="163">
        <f t="shared" si="38"/>
        <v>2707.1554048755297</v>
      </c>
      <c r="N28" s="163">
        <f t="shared" si="38"/>
        <v>3333.4877994396129</v>
      </c>
      <c r="O28" s="163">
        <f t="shared" si="38"/>
        <v>4234.9222548905018</v>
      </c>
      <c r="P28" s="163">
        <f t="shared" ref="P28:R28" si="39">P8*P47/100</f>
        <v>4249.5077880659837</v>
      </c>
      <c r="Q28" s="163">
        <f t="shared" si="39"/>
        <v>4975.7561242343518</v>
      </c>
      <c r="R28" s="163">
        <f t="shared" si="39"/>
        <v>5663.2735364157388</v>
      </c>
      <c r="S28" s="163">
        <f t="shared" ref="S28" si="40">S8*S47/100</f>
        <v>5307.301369951012</v>
      </c>
      <c r="T28" s="163">
        <f t="shared" ref="T28:U28" si="41">T8*T47/100</f>
        <v>5723.01248640007</v>
      </c>
      <c r="U28" s="163">
        <f t="shared" si="41"/>
        <v>5562.3743528768282</v>
      </c>
      <c r="V28" s="163">
        <f t="shared" ref="V28:W28" si="42">V8*V47/100</f>
        <v>5164.7739985102926</v>
      </c>
      <c r="W28" s="163">
        <f t="shared" si="42"/>
        <v>5580.0288477490367</v>
      </c>
    </row>
    <row r="29" spans="1:23">
      <c r="A29" s="5" t="s">
        <v>3</v>
      </c>
      <c r="B29" s="131">
        <f>B30+B31+B32</f>
        <v>14436.970879538614</v>
      </c>
      <c r="C29" s="33">
        <f>C30+C31+C32</f>
        <v>15750.517743064207</v>
      </c>
      <c r="D29" s="33">
        <f>D30+D31+D32</f>
        <v>17763.806117334549</v>
      </c>
      <c r="E29" s="33">
        <f>E30+E31+E32</f>
        <v>17259.588051275423</v>
      </c>
      <c r="F29" s="33">
        <f>F30+F31+F32</f>
        <v>17873.168883982482</v>
      </c>
      <c r="G29" s="33">
        <f t="shared" ref="G29:O29" si="43">G30+G31+G32</f>
        <v>21547.141743674561</v>
      </c>
      <c r="H29" s="33">
        <f t="shared" si="43"/>
        <v>25001.391070210084</v>
      </c>
      <c r="I29" s="33">
        <f t="shared" si="43"/>
        <v>28992.264238363361</v>
      </c>
      <c r="J29" s="33">
        <f t="shared" si="43"/>
        <v>30906.059009865683</v>
      </c>
      <c r="K29" s="33">
        <f t="shared" si="43"/>
        <v>34224.400360892912</v>
      </c>
      <c r="L29" s="33">
        <f t="shared" si="43"/>
        <v>37246.086186325112</v>
      </c>
      <c r="M29" s="33">
        <f t="shared" si="43"/>
        <v>35698.416193759578</v>
      </c>
      <c r="N29" s="33">
        <f t="shared" si="43"/>
        <v>40089.091082067389</v>
      </c>
      <c r="O29" s="33">
        <f t="shared" si="43"/>
        <v>47845.371964184837</v>
      </c>
      <c r="P29" s="33">
        <f t="shared" ref="P29:R29" si="44">P30+P31+P32</f>
        <v>48079.393306839855</v>
      </c>
      <c r="Q29" s="33">
        <f t="shared" si="44"/>
        <v>48912.532578940903</v>
      </c>
      <c r="R29" s="33">
        <f t="shared" si="44"/>
        <v>50225.110295087405</v>
      </c>
      <c r="S29" s="33">
        <f t="shared" ref="S29" si="45">S30+S31+S32</f>
        <v>53833.686372499971</v>
      </c>
      <c r="T29" s="33">
        <f t="shared" ref="T29:U29" si="46">T30+T31+T32</f>
        <v>57671.06912285318</v>
      </c>
      <c r="U29" s="33">
        <f t="shared" si="46"/>
        <v>64929.733486654382</v>
      </c>
      <c r="V29" s="33">
        <f t="shared" ref="V29:W29" si="47">V30+V31+V32</f>
        <v>68647.435961070034</v>
      </c>
      <c r="W29" s="33">
        <f t="shared" si="47"/>
        <v>70182.424863284279</v>
      </c>
    </row>
    <row r="30" spans="1:23">
      <c r="A30" s="6" t="s">
        <v>4</v>
      </c>
      <c r="B30" s="29">
        <f>B10*B49/100</f>
        <v>10945.356488883675</v>
      </c>
      <c r="C30" s="27">
        <f t="shared" ref="C30:O30" si="48">C10*C49/100</f>
        <v>11973.066219535565</v>
      </c>
      <c r="D30" s="27">
        <f t="shared" si="48"/>
        <v>13471.657947345195</v>
      </c>
      <c r="E30" s="27">
        <f t="shared" si="48"/>
        <v>13018.343188384475</v>
      </c>
      <c r="F30" s="27">
        <f t="shared" si="48"/>
        <v>13726.904725277189</v>
      </c>
      <c r="G30" s="27">
        <f t="shared" si="48"/>
        <v>17053.811075375863</v>
      </c>
      <c r="H30" s="27">
        <f t="shared" si="48"/>
        <v>19678.373656729269</v>
      </c>
      <c r="I30" s="27">
        <f t="shared" si="48"/>
        <v>23911.013120744723</v>
      </c>
      <c r="J30" s="27">
        <f t="shared" si="48"/>
        <v>25973.80010004876</v>
      </c>
      <c r="K30" s="27">
        <f t="shared" si="48"/>
        <v>28230.53002108301</v>
      </c>
      <c r="L30" s="27">
        <f t="shared" si="48"/>
        <v>30318.669048496784</v>
      </c>
      <c r="M30" s="27">
        <f t="shared" si="48"/>
        <v>28131.420526455167</v>
      </c>
      <c r="N30" s="27">
        <f t="shared" si="48"/>
        <v>30930.747069981149</v>
      </c>
      <c r="O30" s="27">
        <f t="shared" si="48"/>
        <v>34201.701891687822</v>
      </c>
      <c r="P30" s="27">
        <f t="shared" ref="P30:R30" si="49">P10*P49/100</f>
        <v>32627.401803285218</v>
      </c>
      <c r="Q30" s="27">
        <f t="shared" si="49"/>
        <v>32014.171160142614</v>
      </c>
      <c r="R30" s="27">
        <f t="shared" si="49"/>
        <v>30188.121235744118</v>
      </c>
      <c r="S30" s="27">
        <f t="shared" ref="S30" si="50">S10*S49/100</f>
        <v>30133.24510435816</v>
      </c>
      <c r="T30" s="27">
        <f t="shared" ref="T30:U30" si="51">T10*T49/100</f>
        <v>31151.478499496403</v>
      </c>
      <c r="U30" s="27">
        <f t="shared" si="51"/>
        <v>36298.913170674343</v>
      </c>
      <c r="V30" s="27">
        <f t="shared" ref="V30:W30" si="52">V10*V49/100</f>
        <v>37680.331380628813</v>
      </c>
      <c r="W30" s="27">
        <f t="shared" si="52"/>
        <v>38824.788600552383</v>
      </c>
    </row>
    <row r="31" spans="1:23">
      <c r="A31" s="6" t="s">
        <v>5</v>
      </c>
      <c r="B31" s="29">
        <f>B11*B50/100</f>
        <v>1886.2239426543385</v>
      </c>
      <c r="C31" s="27">
        <f t="shared" ref="C31:O31" si="53">C11*C50/100</f>
        <v>1869.3544762559243</v>
      </c>
      <c r="D31" s="27">
        <f t="shared" si="53"/>
        <v>1969.6592824789393</v>
      </c>
      <c r="E31" s="27">
        <f t="shared" si="53"/>
        <v>2046.6421929456646</v>
      </c>
      <c r="F31" s="27">
        <f t="shared" si="53"/>
        <v>2004.1788123129552</v>
      </c>
      <c r="G31" s="27">
        <f t="shared" si="53"/>
        <v>2214.1190720979416</v>
      </c>
      <c r="H31" s="27">
        <f t="shared" si="53"/>
        <v>2299.8065181695247</v>
      </c>
      <c r="I31" s="27">
        <f t="shared" si="53"/>
        <v>2629.1974181376336</v>
      </c>
      <c r="J31" s="27">
        <f t="shared" si="53"/>
        <v>2280.8316777559548</v>
      </c>
      <c r="K31" s="27">
        <f t="shared" si="53"/>
        <v>2573.2580905296477</v>
      </c>
      <c r="L31" s="27">
        <f t="shared" si="53"/>
        <v>2594.5826097862719</v>
      </c>
      <c r="M31" s="27">
        <f t="shared" si="53"/>
        <v>2770.68180766057</v>
      </c>
      <c r="N31" s="27">
        <f t="shared" si="53"/>
        <v>2900.8119558848334</v>
      </c>
      <c r="O31" s="27">
        <f t="shared" si="53"/>
        <v>3249.3422082336806</v>
      </c>
      <c r="P31" s="27">
        <f t="shared" ref="P31:R31" si="54">P11*P50/100</f>
        <v>5256.724842839586</v>
      </c>
      <c r="Q31" s="27">
        <f t="shared" si="54"/>
        <v>7115.388453307477</v>
      </c>
      <c r="R31" s="27">
        <f t="shared" si="54"/>
        <v>9353.8126674119339</v>
      </c>
      <c r="S31" s="27">
        <f t="shared" ref="S31" si="55">S11*S50/100</f>
        <v>12122.605252692993</v>
      </c>
      <c r="T31" s="27">
        <f t="shared" ref="T31:U31" si="56">T11*T50/100</f>
        <v>13240.176658266042</v>
      </c>
      <c r="U31" s="27">
        <f t="shared" si="56"/>
        <v>14059.180284409635</v>
      </c>
      <c r="V31" s="27">
        <f t="shared" ref="V31:W31" si="57">V11*V50/100</f>
        <v>15449.952971720737</v>
      </c>
      <c r="W31" s="27">
        <f t="shared" si="57"/>
        <v>16029.507379751387</v>
      </c>
    </row>
    <row r="32" spans="1:23">
      <c r="A32" s="28" t="s">
        <v>6</v>
      </c>
      <c r="B32" s="30">
        <f>B12*B51/100</f>
        <v>1605.3904480006011</v>
      </c>
      <c r="C32" s="163">
        <f t="shared" ref="C32:O32" si="58">C12*C51/100</f>
        <v>1908.097047272717</v>
      </c>
      <c r="D32" s="163">
        <f t="shared" si="58"/>
        <v>2322.4888875104143</v>
      </c>
      <c r="E32" s="163">
        <f t="shared" si="58"/>
        <v>2194.6026699452814</v>
      </c>
      <c r="F32" s="163">
        <f t="shared" si="58"/>
        <v>2142.085346392339</v>
      </c>
      <c r="G32" s="163">
        <f t="shared" si="58"/>
        <v>2279.2115962007547</v>
      </c>
      <c r="H32" s="163">
        <f t="shared" si="58"/>
        <v>3023.2108953112897</v>
      </c>
      <c r="I32" s="163">
        <f t="shared" si="58"/>
        <v>2452.0536994810072</v>
      </c>
      <c r="J32" s="163">
        <f t="shared" si="58"/>
        <v>2651.4272320609666</v>
      </c>
      <c r="K32" s="163">
        <f t="shared" si="58"/>
        <v>3420.6122492802533</v>
      </c>
      <c r="L32" s="163">
        <f t="shared" si="58"/>
        <v>4332.8345280420572</v>
      </c>
      <c r="M32" s="163">
        <f t="shared" si="58"/>
        <v>4796.3138596438439</v>
      </c>
      <c r="N32" s="163">
        <f t="shared" si="58"/>
        <v>6257.5320562014113</v>
      </c>
      <c r="O32" s="163">
        <f t="shared" si="58"/>
        <v>10394.327864263329</v>
      </c>
      <c r="P32" s="163">
        <f t="shared" ref="P32:R32" si="59">P12*P51/100</f>
        <v>10195.266660715053</v>
      </c>
      <c r="Q32" s="163">
        <f t="shared" si="59"/>
        <v>9782.9729654908169</v>
      </c>
      <c r="R32" s="163">
        <f t="shared" si="59"/>
        <v>10683.176391931356</v>
      </c>
      <c r="S32" s="163">
        <f t="shared" ref="S32" si="60">S12*S51/100</f>
        <v>11577.836015448822</v>
      </c>
      <c r="T32" s="163">
        <f t="shared" ref="T32:U32" si="61">T12*T51/100</f>
        <v>13279.413965090727</v>
      </c>
      <c r="U32" s="163">
        <f t="shared" si="61"/>
        <v>14571.640031570412</v>
      </c>
      <c r="V32" s="163">
        <f t="shared" ref="V32:W32" si="62">V12*V51/100</f>
        <v>15517.151608720478</v>
      </c>
      <c r="W32" s="163">
        <f t="shared" si="62"/>
        <v>15328.128882980513</v>
      </c>
    </row>
    <row r="33" spans="1:28">
      <c r="A33" s="5" t="s">
        <v>7</v>
      </c>
      <c r="B33" s="131">
        <f>SUM(B34:B38)</f>
        <v>22025.993579231043</v>
      </c>
      <c r="C33" s="33">
        <f>SUM(C34:C38)</f>
        <v>25088.238594559531</v>
      </c>
      <c r="D33" s="33">
        <f>SUM(D34:D38)</f>
        <v>28007.172029857633</v>
      </c>
      <c r="E33" s="33">
        <f>SUM(E34:E38)</f>
        <v>30403.831141597377</v>
      </c>
      <c r="F33" s="33">
        <f>SUM(F34:F38)</f>
        <v>34521.76611407478</v>
      </c>
      <c r="G33" s="33">
        <f t="shared" ref="G33:O33" si="63">SUM(G34:G38)</f>
        <v>40090.331180885114</v>
      </c>
      <c r="H33" s="33">
        <f t="shared" si="63"/>
        <v>44995.254859627596</v>
      </c>
      <c r="I33" s="33">
        <f t="shared" si="63"/>
        <v>54342.724890375968</v>
      </c>
      <c r="J33" s="33">
        <f t="shared" si="63"/>
        <v>62172.408555274509</v>
      </c>
      <c r="K33" s="33">
        <f t="shared" si="63"/>
        <v>69297.562370285363</v>
      </c>
      <c r="L33" s="33">
        <f t="shared" si="63"/>
        <v>77941.709108755589</v>
      </c>
      <c r="M33" s="33">
        <f t="shared" si="63"/>
        <v>90858.305671932816</v>
      </c>
      <c r="N33" s="33">
        <f t="shared" si="63"/>
        <v>103788.20980272551</v>
      </c>
      <c r="O33" s="33">
        <f t="shared" si="63"/>
        <v>112023.78334953153</v>
      </c>
      <c r="P33" s="33">
        <f t="shared" ref="P33:R33" si="64">SUM(P34:P38)</f>
        <v>120735.63361353417</v>
      </c>
      <c r="Q33" s="33">
        <f t="shared" si="64"/>
        <v>131565.17042601595</v>
      </c>
      <c r="R33" s="33">
        <f t="shared" si="64"/>
        <v>143747.55512320454</v>
      </c>
      <c r="S33" s="33">
        <f t="shared" ref="S33" si="65">SUM(S34:S38)</f>
        <v>155117.86310795697</v>
      </c>
      <c r="T33" s="33">
        <f t="shared" ref="T33:U33" si="66">SUM(T34:T38)</f>
        <v>166983.91553305933</v>
      </c>
      <c r="U33" s="33">
        <f t="shared" si="66"/>
        <v>175817.17606060597</v>
      </c>
      <c r="V33" s="33">
        <f t="shared" ref="V33:W33" si="67">SUM(V34:V38)</f>
        <v>186983.04755902389</v>
      </c>
      <c r="W33" s="33">
        <f t="shared" si="67"/>
        <v>197776.9273684225</v>
      </c>
    </row>
    <row r="34" spans="1:28">
      <c r="A34" s="3" t="s">
        <v>8</v>
      </c>
      <c r="B34" s="29">
        <f>B14*B53/100</f>
        <v>5956.4156426644158</v>
      </c>
      <c r="C34" s="27">
        <f t="shared" ref="C34:O34" si="68">C14*C53/100</f>
        <v>6614.274866243034</v>
      </c>
      <c r="D34" s="27">
        <f t="shared" si="68"/>
        <v>7051.9557490791776</v>
      </c>
      <c r="E34" s="27">
        <f t="shared" si="68"/>
        <v>7218.9389988100584</v>
      </c>
      <c r="F34" s="27">
        <f t="shared" si="68"/>
        <v>7833.804213719015</v>
      </c>
      <c r="G34" s="27">
        <f t="shared" si="68"/>
        <v>9853.9549922896949</v>
      </c>
      <c r="H34" s="27">
        <f t="shared" si="68"/>
        <v>11620.634943981573</v>
      </c>
      <c r="I34" s="27">
        <f t="shared" si="68"/>
        <v>13884.197713087478</v>
      </c>
      <c r="J34" s="27">
        <f t="shared" si="68"/>
        <v>15528.679040066705</v>
      </c>
      <c r="K34" s="27">
        <f t="shared" si="68"/>
        <v>17435.776649301646</v>
      </c>
      <c r="L34" s="27">
        <f t="shared" si="68"/>
        <v>18653.823739987311</v>
      </c>
      <c r="M34" s="27">
        <f t="shared" si="68"/>
        <v>20637.850585286375</v>
      </c>
      <c r="N34" s="27">
        <f t="shared" si="68"/>
        <v>23622.8801012515</v>
      </c>
      <c r="O34" s="27">
        <f t="shared" si="68"/>
        <v>27731.267095790612</v>
      </c>
      <c r="P34" s="27">
        <f t="shared" ref="P34:R34" si="69">P14*P53/100</f>
        <v>30152.300636952728</v>
      </c>
      <c r="Q34" s="27">
        <f t="shared" si="69"/>
        <v>36624.012745001965</v>
      </c>
      <c r="R34" s="27">
        <f t="shared" si="69"/>
        <v>40065.073342501542</v>
      </c>
      <c r="S34" s="27">
        <f t="shared" ref="S34" si="70">S14*S53/100</f>
        <v>42330.467420526809</v>
      </c>
      <c r="T34" s="27">
        <f t="shared" ref="T34:U34" si="71">T14*T53/100</f>
        <v>45208.719889887281</v>
      </c>
      <c r="U34" s="27">
        <f t="shared" si="71"/>
        <v>47272.417483338177</v>
      </c>
      <c r="V34" s="27">
        <f t="shared" ref="V34:W34" si="72">V14*V53/100</f>
        <v>51614.104721359632</v>
      </c>
      <c r="W34" s="27">
        <f t="shared" si="72"/>
        <v>56199.582654315142</v>
      </c>
    </row>
    <row r="35" spans="1:28">
      <c r="A35" s="3" t="s">
        <v>9</v>
      </c>
      <c r="B35" s="29">
        <f>B15*B54/100</f>
        <v>5640.3228706409209</v>
      </c>
      <c r="C35" s="27">
        <f t="shared" ref="C35:O35" si="73">C15*C54/100</f>
        <v>6600.1343574173134</v>
      </c>
      <c r="D35" s="27">
        <f t="shared" si="73"/>
        <v>7410.8360062031334</v>
      </c>
      <c r="E35" s="27">
        <f t="shared" si="73"/>
        <v>8208.4293723778574</v>
      </c>
      <c r="F35" s="27">
        <f t="shared" si="73"/>
        <v>9271.5664057965441</v>
      </c>
      <c r="G35" s="27">
        <f t="shared" si="73"/>
        <v>10978.612263262421</v>
      </c>
      <c r="H35" s="27">
        <f t="shared" si="73"/>
        <v>12245.880446817993</v>
      </c>
      <c r="I35" s="27">
        <f t="shared" si="73"/>
        <v>14265.638782341339</v>
      </c>
      <c r="J35" s="27">
        <f t="shared" si="73"/>
        <v>17503.441052975417</v>
      </c>
      <c r="K35" s="27">
        <f t="shared" si="73"/>
        <v>19947.368299174708</v>
      </c>
      <c r="L35" s="27">
        <f t="shared" si="73"/>
        <v>22391.433036344326</v>
      </c>
      <c r="M35" s="27">
        <f t="shared" si="73"/>
        <v>28920.376097935736</v>
      </c>
      <c r="N35" s="27">
        <f t="shared" si="73"/>
        <v>31185.518536615917</v>
      </c>
      <c r="O35" s="27">
        <f t="shared" si="73"/>
        <v>32534.887574312659</v>
      </c>
      <c r="P35" s="27">
        <f t="shared" ref="P35:R35" si="74">P15*P54/100</f>
        <v>32365.067996565933</v>
      </c>
      <c r="Q35" s="27">
        <f t="shared" si="74"/>
        <v>32570.805234017982</v>
      </c>
      <c r="R35" s="27">
        <f t="shared" si="74"/>
        <v>36650.966732014938</v>
      </c>
      <c r="S35" s="27">
        <f t="shared" ref="S35" si="75">S15*S54/100</f>
        <v>41648.293674467845</v>
      </c>
      <c r="T35" s="27">
        <f t="shared" ref="T35:U35" si="76">T15*T54/100</f>
        <v>47105.754889997348</v>
      </c>
      <c r="U35" s="27">
        <f t="shared" si="76"/>
        <v>50468.639242432284</v>
      </c>
      <c r="V35" s="27">
        <f t="shared" ref="V35:W35" si="77">V15*V54/100</f>
        <v>52552.823877964634</v>
      </c>
      <c r="W35" s="27">
        <f t="shared" si="77"/>
        <v>54600.506961833787</v>
      </c>
    </row>
    <row r="36" spans="1:28">
      <c r="A36" s="3" t="s">
        <v>10</v>
      </c>
      <c r="B36" s="29">
        <f>B16*B55/100</f>
        <v>6905.4876483648786</v>
      </c>
      <c r="C36" s="27">
        <f t="shared" ref="C36:O38" si="78">C16*C55/100</f>
        <v>7877.5718625714544</v>
      </c>
      <c r="D36" s="27">
        <f t="shared" si="78"/>
        <v>9206.6470569660032</v>
      </c>
      <c r="E36" s="27">
        <f t="shared" si="78"/>
        <v>9976.5419055841285</v>
      </c>
      <c r="F36" s="27">
        <f t="shared" si="78"/>
        <v>11852.665169839354</v>
      </c>
      <c r="G36" s="27">
        <f t="shared" si="78"/>
        <v>12754.982457403596</v>
      </c>
      <c r="H36" s="27">
        <f t="shared" si="78"/>
        <v>13861.678511718148</v>
      </c>
      <c r="I36" s="27">
        <f t="shared" si="78"/>
        <v>17635.22282467781</v>
      </c>
      <c r="J36" s="27">
        <f t="shared" si="78"/>
        <v>19906.337424341371</v>
      </c>
      <c r="K36" s="27">
        <f t="shared" si="78"/>
        <v>22092.462102050264</v>
      </c>
      <c r="L36" s="27">
        <f t="shared" si="78"/>
        <v>26172.449575849212</v>
      </c>
      <c r="M36" s="27">
        <f t="shared" si="78"/>
        <v>29094.105228236833</v>
      </c>
      <c r="N36" s="27">
        <f t="shared" si="78"/>
        <v>35661.024116679699</v>
      </c>
      <c r="O36" s="27">
        <f t="shared" si="78"/>
        <v>36972.030939327895</v>
      </c>
      <c r="P36" s="27">
        <f t="shared" ref="P36:R36" si="79">P16*P55/100</f>
        <v>41574.013646881802</v>
      </c>
      <c r="Q36" s="27">
        <f t="shared" si="79"/>
        <v>44198.620551285654</v>
      </c>
      <c r="R36" s="27">
        <f t="shared" si="79"/>
        <v>47002.405268596958</v>
      </c>
      <c r="S36" s="27">
        <f t="shared" ref="S36" si="80">S16*S55/100</f>
        <v>49719.511055341776</v>
      </c>
      <c r="T36" s="27">
        <f t="shared" ref="T36:U36" si="81">T16*T55/100</f>
        <v>51960.262093987112</v>
      </c>
      <c r="U36" s="27">
        <f t="shared" si="81"/>
        <v>54215.903313359042</v>
      </c>
      <c r="V36" s="27">
        <f t="shared" ref="V36:W36" si="82">V16*V55/100</f>
        <v>57210.171541748343</v>
      </c>
      <c r="W36" s="27">
        <f t="shared" si="82"/>
        <v>59858.240640163349</v>
      </c>
    </row>
    <row r="37" spans="1:28">
      <c r="A37" s="3" t="s">
        <v>11</v>
      </c>
      <c r="B37" s="29">
        <f t="shared" ref="B37:O38" si="83">B17*B56/100</f>
        <v>1504.7252801834497</v>
      </c>
      <c r="C37" s="27">
        <f t="shared" si="83"/>
        <v>1717.4344326403655</v>
      </c>
      <c r="D37" s="27">
        <f t="shared" si="83"/>
        <v>1886.6376998223766</v>
      </c>
      <c r="E37" s="27">
        <f t="shared" si="83"/>
        <v>2144.4708702907246</v>
      </c>
      <c r="F37" s="27">
        <f t="shared" si="83"/>
        <v>2447.4674550752238</v>
      </c>
      <c r="G37" s="27">
        <f t="shared" si="83"/>
        <v>2938.5966082316004</v>
      </c>
      <c r="H37" s="27">
        <f t="shared" si="83"/>
        <v>3197.9440634096636</v>
      </c>
      <c r="I37" s="27">
        <f t="shared" si="83"/>
        <v>3849.4799060950736</v>
      </c>
      <c r="J37" s="27">
        <f t="shared" si="83"/>
        <v>4469.5631970910399</v>
      </c>
      <c r="K37" s="27">
        <f t="shared" si="83"/>
        <v>4912.2531551452239</v>
      </c>
      <c r="L37" s="27">
        <f t="shared" si="83"/>
        <v>5410.0093623860412</v>
      </c>
      <c r="M37" s="27">
        <f t="shared" si="83"/>
        <v>6336.5371704285335</v>
      </c>
      <c r="N37" s="27">
        <f t="shared" si="83"/>
        <v>6715.9175438450102</v>
      </c>
      <c r="O37" s="27">
        <f t="shared" si="83"/>
        <v>7020.5229890332957</v>
      </c>
      <c r="P37" s="27">
        <f t="shared" ref="P37:R37" si="84">P17*P56/100</f>
        <v>8472.682756238446</v>
      </c>
      <c r="Q37" s="27">
        <f t="shared" si="84"/>
        <v>9610.1837263157722</v>
      </c>
      <c r="R37" s="27">
        <f t="shared" si="84"/>
        <v>10962.226330769467</v>
      </c>
      <c r="S37" s="27">
        <f t="shared" ref="S37" si="85">S17*S56/100</f>
        <v>11573.933759255851</v>
      </c>
      <c r="T37" s="27">
        <f t="shared" ref="T37:U37" si="86">T17*T56/100</f>
        <v>11847.663492498486</v>
      </c>
      <c r="U37" s="27">
        <f t="shared" si="86"/>
        <v>12015.586720365309</v>
      </c>
      <c r="V37" s="27">
        <f t="shared" ref="V37:W37" si="87">V17*V56/100</f>
        <v>13105.035175109075</v>
      </c>
      <c r="W37" s="27">
        <f t="shared" si="87"/>
        <v>13373.575463942345</v>
      </c>
    </row>
    <row r="38" spans="1:28">
      <c r="A38" s="28" t="s">
        <v>12</v>
      </c>
      <c r="B38" s="30">
        <f t="shared" si="83"/>
        <v>2019.0421373773761</v>
      </c>
      <c r="C38" s="163">
        <f t="shared" si="78"/>
        <v>2278.8230756873645</v>
      </c>
      <c r="D38" s="163">
        <f t="shared" si="78"/>
        <v>2451.0955177869446</v>
      </c>
      <c r="E38" s="163">
        <f t="shared" si="78"/>
        <v>2855.4499945346074</v>
      </c>
      <c r="F38" s="163">
        <f t="shared" si="78"/>
        <v>3116.2628696446445</v>
      </c>
      <c r="G38" s="163">
        <f t="shared" si="78"/>
        <v>3564.1848596978029</v>
      </c>
      <c r="H38" s="163">
        <f t="shared" si="78"/>
        <v>4069.1168937002226</v>
      </c>
      <c r="I38" s="163">
        <f t="shared" si="78"/>
        <v>4708.1856641742625</v>
      </c>
      <c r="J38" s="163">
        <f t="shared" si="78"/>
        <v>4764.3878407999809</v>
      </c>
      <c r="K38" s="163">
        <f t="shared" si="78"/>
        <v>4909.7021646135072</v>
      </c>
      <c r="L38" s="163">
        <f t="shared" si="78"/>
        <v>5313.9933941887002</v>
      </c>
      <c r="M38" s="163">
        <f t="shared" si="78"/>
        <v>5869.4365900453449</v>
      </c>
      <c r="N38" s="163">
        <f t="shared" si="78"/>
        <v>6602.8695043333892</v>
      </c>
      <c r="O38" s="163">
        <f t="shared" si="78"/>
        <v>7765.0747510670653</v>
      </c>
      <c r="P38" s="163">
        <f t="shared" ref="P38:R38" si="88">P18*P57/100</f>
        <v>8171.5685768952708</v>
      </c>
      <c r="Q38" s="163">
        <f t="shared" si="88"/>
        <v>8561.5481693945749</v>
      </c>
      <c r="R38" s="163">
        <f t="shared" si="88"/>
        <v>9066.88344932162</v>
      </c>
      <c r="S38" s="163">
        <f t="shared" ref="S38" si="89">S18*S57/100</f>
        <v>9845.6571983647118</v>
      </c>
      <c r="T38" s="163">
        <f t="shared" ref="T38:U38" si="90">T18*T57/100</f>
        <v>10861.515166689127</v>
      </c>
      <c r="U38" s="163">
        <f t="shared" si="90"/>
        <v>11844.629301111156</v>
      </c>
      <c r="V38" s="163">
        <f t="shared" ref="V38:W38" si="91">V18*V57/100</f>
        <v>12500.912242842209</v>
      </c>
      <c r="W38" s="163">
        <f t="shared" si="91"/>
        <v>13745.021648167893</v>
      </c>
    </row>
    <row r="39" spans="1:28" hidden="1">
      <c r="A39" s="5" t="str">
        <f>A21</f>
        <v>SA - Annual Gross Operating Surplus</v>
      </c>
      <c r="B39" s="131">
        <f>B33+B29+B26</f>
        <v>40911.285076964072</v>
      </c>
      <c r="C39" s="33">
        <f>C33+C29+C26</f>
        <v>46206.441402013857</v>
      </c>
      <c r="D39" s="33">
        <f>D33+D29+D26</f>
        <v>51312.956941420671</v>
      </c>
      <c r="E39" s="33">
        <f>E33+E29+E26</f>
        <v>53502.443879476734</v>
      </c>
      <c r="F39" s="33">
        <f>F33+F29+F26</f>
        <v>57952.019960269325</v>
      </c>
      <c r="G39" s="33">
        <f t="shared" ref="G39:O39" si="92">G33+G29+G26</f>
        <v>67638.691071597699</v>
      </c>
      <c r="H39" s="33">
        <f t="shared" si="92"/>
        <v>77795.049617127966</v>
      </c>
      <c r="I39" s="33">
        <f t="shared" si="92"/>
        <v>92935.728567643077</v>
      </c>
      <c r="J39" s="33">
        <f t="shared" si="92"/>
        <v>102187.68565926551</v>
      </c>
      <c r="K39" s="33">
        <f t="shared" si="92"/>
        <v>112894.49262063134</v>
      </c>
      <c r="L39" s="33">
        <f t="shared" si="92"/>
        <v>123956.85758260846</v>
      </c>
      <c r="M39" s="33">
        <f t="shared" si="92"/>
        <v>137081.29660529521</v>
      </c>
      <c r="N39" s="33">
        <f t="shared" si="92"/>
        <v>158155.62226939705</v>
      </c>
      <c r="O39" s="33">
        <f t="shared" si="92"/>
        <v>177969.18023092271</v>
      </c>
      <c r="P39" s="33">
        <f t="shared" ref="P39:R39" si="93">P33+P29+P26</f>
        <v>186341.29753011803</v>
      </c>
      <c r="Q39" s="33">
        <f t="shared" si="93"/>
        <v>197903.80155617188</v>
      </c>
      <c r="R39" s="33">
        <f t="shared" si="93"/>
        <v>213894.06388790786</v>
      </c>
      <c r="S39" s="33">
        <f t="shared" ref="S39" si="94">S33+S29+S26</f>
        <v>227590.35639203122</v>
      </c>
      <c r="T39" s="33">
        <f t="shared" ref="T39:U39" si="95">T33+T29+T26</f>
        <v>244337.78007422833</v>
      </c>
      <c r="U39" s="33">
        <f t="shared" si="95"/>
        <v>262106.28543145678</v>
      </c>
      <c r="V39" s="33">
        <f t="shared" ref="V39:W39" si="96">V33+V29+V26</f>
        <v>276570.98242559831</v>
      </c>
      <c r="W39" s="33">
        <f t="shared" si="96"/>
        <v>291757.75338467263</v>
      </c>
    </row>
    <row r="40" spans="1:28" hidden="1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27">
        <v>5</v>
      </c>
      <c r="U40" s="27">
        <v>6</v>
      </c>
      <c r="V40" s="27">
        <v>7</v>
      </c>
      <c r="W40" s="27">
        <v>8</v>
      </c>
    </row>
    <row r="41" spans="1:28" ht="13.5" thickBot="1">
      <c r="A41" s="70" t="s">
        <v>185</v>
      </c>
      <c r="B41" s="130">
        <f>B40+B39</f>
        <v>40911.285076964072</v>
      </c>
      <c r="C41" s="40">
        <f>C40+C39</f>
        <v>46206.441402013857</v>
      </c>
      <c r="D41" s="40">
        <f>D40+D39</f>
        <v>51312.956941420671</v>
      </c>
      <c r="E41" s="40">
        <f>E40+E39</f>
        <v>53502.443879476734</v>
      </c>
      <c r="F41" s="40">
        <f>F40+F39</f>
        <v>57952.019960269325</v>
      </c>
      <c r="G41" s="40">
        <f t="shared" ref="G41:O41" si="97">G40+G39</f>
        <v>67638.691071597699</v>
      </c>
      <c r="H41" s="40">
        <f t="shared" si="97"/>
        <v>77795.049617127966</v>
      </c>
      <c r="I41" s="40">
        <f t="shared" si="97"/>
        <v>92935.728567643077</v>
      </c>
      <c r="J41" s="40">
        <f t="shared" si="97"/>
        <v>102187.68565926551</v>
      </c>
      <c r="K41" s="40">
        <f t="shared" si="97"/>
        <v>112894.49262063134</v>
      </c>
      <c r="L41" s="40">
        <f t="shared" si="97"/>
        <v>123956.85758260846</v>
      </c>
      <c r="M41" s="40">
        <f>M40+M39</f>
        <v>137081.29660529521</v>
      </c>
      <c r="N41" s="40">
        <f t="shared" si="97"/>
        <v>158155.62226939705</v>
      </c>
      <c r="O41" s="40">
        <f t="shared" si="97"/>
        <v>177969.18023092271</v>
      </c>
      <c r="P41" s="40">
        <f t="shared" ref="P41:R41" si="98">P40+P39</f>
        <v>186342.29753011803</v>
      </c>
      <c r="Q41" s="40">
        <f t="shared" si="98"/>
        <v>197905.80155617188</v>
      </c>
      <c r="R41" s="40">
        <f t="shared" si="98"/>
        <v>213897.06388790786</v>
      </c>
      <c r="S41" s="40">
        <f t="shared" ref="S41" si="99">S40+S39</f>
        <v>227594.35639203122</v>
      </c>
      <c r="T41" s="40">
        <f t="shared" ref="T41:U41" si="100">T40+T39</f>
        <v>244342.78007422833</v>
      </c>
      <c r="U41" s="40">
        <f t="shared" si="100"/>
        <v>262112.28543145678</v>
      </c>
      <c r="V41" s="40">
        <f t="shared" ref="V41:W41" si="101">V40+V39</f>
        <v>276577.98242559831</v>
      </c>
      <c r="W41" s="40">
        <f t="shared" si="101"/>
        <v>291765.75338467263</v>
      </c>
    </row>
    <row r="43" spans="1:28" ht="18">
      <c r="A43" s="210" t="s">
        <v>25</v>
      </c>
      <c r="B43" s="210"/>
      <c r="C43" s="210"/>
      <c r="D43" s="210"/>
      <c r="E43" s="210"/>
      <c r="F43" s="210"/>
      <c r="G43" s="211"/>
      <c r="H43" s="211"/>
      <c r="I43" s="211"/>
      <c r="J43" s="211"/>
      <c r="K43" s="211"/>
      <c r="L43" s="211"/>
      <c r="M43" s="211"/>
      <c r="N43" s="211"/>
      <c r="O43" s="212"/>
      <c r="P43" s="212"/>
      <c r="X43" s="192"/>
      <c r="Y43" s="192"/>
    </row>
    <row r="44" spans="1:28" ht="13.5" thickBot="1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f>R25</f>
        <v>2011</v>
      </c>
      <c r="S44" s="26">
        <f t="shared" ref="S44" si="102">S25</f>
        <v>2012</v>
      </c>
      <c r="T44" s="26">
        <f t="shared" ref="T44:U44" si="103">T25</f>
        <v>2013</v>
      </c>
      <c r="U44" s="26">
        <f t="shared" si="103"/>
        <v>2014</v>
      </c>
      <c r="V44" s="26">
        <f t="shared" ref="V44:W44" si="104">V25</f>
        <v>2015</v>
      </c>
      <c r="W44" s="26">
        <f t="shared" si="104"/>
        <v>2016</v>
      </c>
      <c r="X44" s="159">
        <v>2013</v>
      </c>
      <c r="Z44" s="159"/>
      <c r="AA44" s="159"/>
      <c r="AB44" s="159"/>
    </row>
    <row r="45" spans="1:28" ht="13.5" thickTop="1">
      <c r="A45" s="42" t="s">
        <v>0</v>
      </c>
      <c r="B45" s="51">
        <f>B26/B6*100</f>
        <v>14.86354731423695</v>
      </c>
      <c r="C45" s="51">
        <f>C26/C6*100</f>
        <v>14.691276839075224</v>
      </c>
      <c r="D45" s="51">
        <f t="shared" ref="D45:P45" si="105">D26/D6*100</f>
        <v>14.912325580164515</v>
      </c>
      <c r="E45" s="51">
        <f t="shared" si="105"/>
        <v>14.483538206234336</v>
      </c>
      <c r="F45" s="51">
        <f t="shared" si="105"/>
        <v>12.528834003126498</v>
      </c>
      <c r="G45" s="51">
        <f t="shared" si="105"/>
        <v>11.093916255184153</v>
      </c>
      <c r="H45" s="51">
        <f t="shared" si="105"/>
        <v>11.191068922367871</v>
      </c>
      <c r="I45" s="51">
        <f t="shared" si="105"/>
        <v>10.908790344236779</v>
      </c>
      <c r="J45" s="51">
        <f t="shared" si="105"/>
        <v>11.647612291693884</v>
      </c>
      <c r="K45" s="51">
        <f t="shared" si="105"/>
        <v>11.505875164645603</v>
      </c>
      <c r="L45" s="51">
        <f t="shared" si="105"/>
        <v>9.4997858122023651</v>
      </c>
      <c r="M45" s="51">
        <f t="shared" si="105"/>
        <v>9.2890249910753884</v>
      </c>
      <c r="N45" s="51">
        <f t="shared" si="105"/>
        <v>10.162212089549</v>
      </c>
      <c r="O45" s="51">
        <f t="shared" si="105"/>
        <v>10.108867221505511</v>
      </c>
      <c r="P45" s="51">
        <f t="shared" si="105"/>
        <v>10.022054417808171</v>
      </c>
      <c r="Q45" s="51">
        <f t="shared" ref="Q45:S45" si="106">Q26/Q6*100</f>
        <v>9.1686871852800049</v>
      </c>
      <c r="R45" s="51">
        <f t="shared" si="106"/>
        <v>9.3483364553033184</v>
      </c>
      <c r="S45" s="51">
        <f t="shared" si="106"/>
        <v>9.016843279542103</v>
      </c>
      <c r="T45" s="51">
        <f t="shared" ref="T45:U45" si="107">T26/T6*100</f>
        <v>8.9450175049835163</v>
      </c>
      <c r="U45" s="51">
        <f t="shared" si="107"/>
        <v>9.6424061053185675</v>
      </c>
      <c r="V45" s="51">
        <f t="shared" ref="V45:W45" si="108">V26/V6*100</f>
        <v>10.019329527372767</v>
      </c>
      <c r="W45" s="51">
        <f t="shared" si="108"/>
        <v>10.36154700146546</v>
      </c>
      <c r="X45" s="199">
        <f t="shared" ref="X45:X60" si="109">W45+($W45-$U45)</f>
        <v>11.080687897612354</v>
      </c>
      <c r="Y45" s="199"/>
      <c r="Z45" s="199"/>
      <c r="AA45" s="199"/>
      <c r="AB45" s="199"/>
    </row>
    <row r="46" spans="1:28">
      <c r="A46" s="43" t="s">
        <v>1</v>
      </c>
      <c r="B46" s="45">
        <v>28.484107532779397</v>
      </c>
      <c r="C46" s="46">
        <v>26.516077459682357</v>
      </c>
      <c r="D46" s="46">
        <v>26.162530967418562</v>
      </c>
      <c r="E46" s="46">
        <v>27.989525729779469</v>
      </c>
      <c r="F46" s="46">
        <v>25.552196136482912</v>
      </c>
      <c r="G46" s="46">
        <v>25.25594346795253</v>
      </c>
      <c r="H46" s="46">
        <v>26.134988897595377</v>
      </c>
      <c r="I46" s="46">
        <v>25.574060242653662</v>
      </c>
      <c r="J46" s="46">
        <v>26.90855269362325</v>
      </c>
      <c r="K46" s="46">
        <v>26.78734537466671</v>
      </c>
      <c r="L46" s="46">
        <v>24.433353419922451</v>
      </c>
      <c r="M46" s="46">
        <v>26.064320754882797</v>
      </c>
      <c r="N46" s="46">
        <v>26.660136563759263</v>
      </c>
      <c r="O46" s="46">
        <v>27.142303040768624</v>
      </c>
      <c r="P46" s="46">
        <v>26.738879556441287</v>
      </c>
      <c r="Q46" s="46">
        <v>27.000807674916345</v>
      </c>
      <c r="R46" s="46">
        <v>29.095245246811928</v>
      </c>
      <c r="S46" s="46">
        <f>AVERAGE(M46:R46)</f>
        <v>27.116948806263377</v>
      </c>
      <c r="T46" s="46">
        <f t="shared" ref="T46:U46" si="110">AVERAGE(N46:S46)</f>
        <v>27.292386814826802</v>
      </c>
      <c r="U46" s="46">
        <f t="shared" si="110"/>
        <v>27.397761856671394</v>
      </c>
      <c r="V46" s="46">
        <f t="shared" ref="V46:V47" si="111">AVERAGE(P46:U46)</f>
        <v>27.440338325988524</v>
      </c>
      <c r="W46" s="46">
        <f t="shared" ref="W46:W47" si="112">AVERAGE(Q46:V46)</f>
        <v>27.557248120913062</v>
      </c>
      <c r="X46" s="199">
        <f t="shared" si="109"/>
        <v>27.71673438515473</v>
      </c>
      <c r="Y46" s="199"/>
      <c r="Z46" s="199"/>
      <c r="AA46" s="199"/>
      <c r="AB46" s="199"/>
    </row>
    <row r="47" spans="1:28">
      <c r="A47" s="44" t="s">
        <v>2</v>
      </c>
      <c r="B47" s="45">
        <v>3.6510194297312637</v>
      </c>
      <c r="C47" s="46">
        <v>3.7487715841135687</v>
      </c>
      <c r="D47" s="46">
        <v>3.7268282207674508</v>
      </c>
      <c r="E47" s="46">
        <v>3.6801502569131137</v>
      </c>
      <c r="F47" s="46">
        <v>3.481293918636192</v>
      </c>
      <c r="G47" s="46">
        <v>3.4925792867157011</v>
      </c>
      <c r="H47" s="46">
        <v>3.5233660556917581</v>
      </c>
      <c r="I47" s="46">
        <v>3.5004612763390126</v>
      </c>
      <c r="J47" s="46">
        <v>3.584270745849647</v>
      </c>
      <c r="K47" s="46">
        <v>3.6016846909720264</v>
      </c>
      <c r="L47" s="46">
        <v>3.3420140470312139</v>
      </c>
      <c r="M47" s="46">
        <v>3.2495595729638791</v>
      </c>
      <c r="N47" s="46">
        <v>3.351893414889044</v>
      </c>
      <c r="O47" s="46">
        <v>3.3093611016857505</v>
      </c>
      <c r="P47" s="46">
        <v>3.3935351959871651</v>
      </c>
      <c r="Q47" s="46">
        <v>3.4565864009964233</v>
      </c>
      <c r="R47" s="46">
        <v>3.4511953590677038</v>
      </c>
      <c r="S47" s="46">
        <f>AVERAGE(M47:R47)</f>
        <v>3.3686885075983271</v>
      </c>
      <c r="T47" s="46">
        <f t="shared" ref="T47" si="113">AVERAGE(N47:S47)</f>
        <v>3.3885433300374026</v>
      </c>
      <c r="U47" s="46">
        <f t="shared" ref="U47" si="114">AVERAGE(O47:T47)</f>
        <v>3.3946516492287961</v>
      </c>
      <c r="V47" s="46">
        <f t="shared" si="111"/>
        <v>3.4088667404859692</v>
      </c>
      <c r="W47" s="46">
        <f t="shared" si="112"/>
        <v>3.4114219979024369</v>
      </c>
      <c r="X47" s="199">
        <f t="shared" si="109"/>
        <v>3.4281923465760777</v>
      </c>
      <c r="Y47" s="199"/>
      <c r="Z47" s="199"/>
      <c r="AA47" s="199"/>
      <c r="AB47" s="199"/>
    </row>
    <row r="48" spans="1:28">
      <c r="A48" s="42" t="s">
        <v>3</v>
      </c>
      <c r="B48" s="49">
        <f>B29/B9*100</f>
        <v>20.004245785402695</v>
      </c>
      <c r="C48" s="186">
        <f t="shared" ref="C48:P48" si="115">C29/C9*100</f>
        <v>20.043706438051398</v>
      </c>
      <c r="D48" s="186">
        <f t="shared" si="115"/>
        <v>20.141857560213253</v>
      </c>
      <c r="E48" s="186">
        <f t="shared" si="115"/>
        <v>19.920231829874382</v>
      </c>
      <c r="F48" s="186">
        <f t="shared" si="115"/>
        <v>20.014306049348349</v>
      </c>
      <c r="G48" s="186">
        <f t="shared" si="115"/>
        <v>20.181406638494622</v>
      </c>
      <c r="H48" s="186">
        <f t="shared" si="115"/>
        <v>20.67443011487612</v>
      </c>
      <c r="I48" s="186">
        <f t="shared" si="115"/>
        <v>20.130913094305242</v>
      </c>
      <c r="J48" s="186">
        <f t="shared" si="115"/>
        <v>20.256909112683978</v>
      </c>
      <c r="K48" s="186">
        <f t="shared" si="115"/>
        <v>20.219268478031104</v>
      </c>
      <c r="L48" s="186">
        <f t="shared" si="115"/>
        <v>20.27181972362677</v>
      </c>
      <c r="M48" s="186">
        <f t="shared" si="115"/>
        <v>20.075079366880349</v>
      </c>
      <c r="N48" s="186">
        <f t="shared" si="115"/>
        <v>20.056139243024866</v>
      </c>
      <c r="O48" s="186">
        <f t="shared" si="115"/>
        <v>19.934248100729164</v>
      </c>
      <c r="P48" s="186">
        <f t="shared" si="115"/>
        <v>19.718125958459879</v>
      </c>
      <c r="Q48" s="186">
        <f t="shared" ref="Q48:S48" si="116">Q29/Q9*100</f>
        <v>19.562352551629338</v>
      </c>
      <c r="R48" s="186">
        <f t="shared" si="116"/>
        <v>19.257872913688647</v>
      </c>
      <c r="S48" s="186">
        <f t="shared" si="116"/>
        <v>19.087049269969462</v>
      </c>
      <c r="T48" s="186">
        <f t="shared" ref="T48:U48" si="117">T29/T9*100</f>
        <v>19.022934340543856</v>
      </c>
      <c r="U48" s="186">
        <f t="shared" si="117"/>
        <v>19.092768797075461</v>
      </c>
      <c r="V48" s="186">
        <f t="shared" ref="V48:W48" si="118">V29/V9*100</f>
        <v>19.034153499218096</v>
      </c>
      <c r="W48" s="186">
        <f t="shared" si="118"/>
        <v>19.031592997029101</v>
      </c>
      <c r="X48" s="199">
        <f t="shared" si="109"/>
        <v>18.970417196982741</v>
      </c>
      <c r="Y48" s="199"/>
      <c r="Z48" s="199"/>
      <c r="AA48" s="199"/>
      <c r="AB48" s="199"/>
    </row>
    <row r="49" spans="1:28">
      <c r="A49" s="43" t="s">
        <v>4</v>
      </c>
      <c r="B49" s="45">
        <v>20.531588336186381</v>
      </c>
      <c r="C49" s="46">
        <v>20.602049043984341</v>
      </c>
      <c r="D49" s="46">
        <v>20.592215651305096</v>
      </c>
      <c r="E49" s="46">
        <v>20.540598383398041</v>
      </c>
      <c r="F49" s="46">
        <v>20.753177582502737</v>
      </c>
      <c r="G49" s="46">
        <v>20.858719662864704</v>
      </c>
      <c r="H49" s="46">
        <v>20.820556909152742</v>
      </c>
      <c r="I49" s="46">
        <v>20.789988814872796</v>
      </c>
      <c r="J49" s="46">
        <v>20.917481174141191</v>
      </c>
      <c r="K49" s="46">
        <v>20.877355942705456</v>
      </c>
      <c r="L49" s="46">
        <v>20.870401581980339</v>
      </c>
      <c r="M49" s="46">
        <v>20.791574322577706</v>
      </c>
      <c r="N49" s="46">
        <v>20.805720767731621</v>
      </c>
      <c r="O49" s="46">
        <v>20.789956098592342</v>
      </c>
      <c r="P49" s="46">
        <v>20.841308027542343</v>
      </c>
      <c r="Q49" s="46">
        <v>20.921560031461649</v>
      </c>
      <c r="R49" s="46">
        <v>20.894469947704593</v>
      </c>
      <c r="S49" s="46">
        <f>AVERAGE(M49:R49)</f>
        <v>20.840764865935043</v>
      </c>
      <c r="T49" s="46">
        <f t="shared" ref="T49" si="119">AVERAGE(N49:S49)</f>
        <v>20.848963289827932</v>
      </c>
      <c r="U49" s="46">
        <f t="shared" ref="U49" si="120">AVERAGE(O49:T49)</f>
        <v>20.856170376843984</v>
      </c>
      <c r="V49" s="46">
        <f t="shared" ref="V49:V51" si="121">AVERAGE(P49:U49)</f>
        <v>20.867206089885926</v>
      </c>
      <c r="W49" s="46">
        <f t="shared" ref="W49:W51" si="122">AVERAGE(Q49:V49)</f>
        <v>20.871522433609858</v>
      </c>
      <c r="X49" s="199">
        <f t="shared" si="109"/>
        <v>20.886874490375732</v>
      </c>
      <c r="Y49" s="199"/>
      <c r="Z49" s="199"/>
      <c r="AA49" s="199"/>
      <c r="AB49" s="199"/>
    </row>
    <row r="50" spans="1:28">
      <c r="A50" s="43" t="s">
        <v>5</v>
      </c>
      <c r="B50" s="45">
        <v>15.649942127085273</v>
      </c>
      <c r="C50" s="46">
        <v>15.492885621600475</v>
      </c>
      <c r="D50" s="46">
        <v>15.424887777944093</v>
      </c>
      <c r="E50" s="46">
        <v>15.45590894059257</v>
      </c>
      <c r="F50" s="46">
        <v>15.506313141537051</v>
      </c>
      <c r="G50" s="46">
        <v>15.735791467394266</v>
      </c>
      <c r="H50" s="46">
        <v>16.132189023375389</v>
      </c>
      <c r="I50" s="46">
        <v>16.218726121431651</v>
      </c>
      <c r="J50" s="46">
        <v>15.917854721694782</v>
      </c>
      <c r="K50" s="46">
        <v>16.072764347061486</v>
      </c>
      <c r="L50" s="46">
        <v>16.250490786063239</v>
      </c>
      <c r="M50" s="46">
        <v>16.293038143557446</v>
      </c>
      <c r="N50" s="46">
        <v>16.28017748892449</v>
      </c>
      <c r="O50" s="46">
        <v>16.120777942002174</v>
      </c>
      <c r="P50" s="46">
        <v>15.707338890023109</v>
      </c>
      <c r="Q50" s="46">
        <v>15.519517652476612</v>
      </c>
      <c r="R50" s="46">
        <v>15.462636449526284</v>
      </c>
      <c r="S50" s="46">
        <f t="shared" ref="S50:S51" si="123">AVERAGE(M50:R50)</f>
        <v>15.897247761085019</v>
      </c>
      <c r="T50" s="46">
        <f t="shared" ref="T50:T51" si="124">AVERAGE(N50:S50)</f>
        <v>15.831282697339617</v>
      </c>
      <c r="U50" s="46">
        <f t="shared" ref="U50:U51" si="125">AVERAGE(O50:T50)</f>
        <v>15.756466898742138</v>
      </c>
      <c r="V50" s="46">
        <f t="shared" si="121"/>
        <v>15.695748391532129</v>
      </c>
      <c r="W50" s="46">
        <f t="shared" si="122"/>
        <v>15.693816641783634</v>
      </c>
      <c r="X50" s="199">
        <f t="shared" si="109"/>
        <v>15.63116638482513</v>
      </c>
      <c r="Y50" s="199"/>
      <c r="Z50" s="199"/>
      <c r="AA50" s="199"/>
      <c r="AB50" s="199"/>
    </row>
    <row r="51" spans="1:28">
      <c r="A51" s="44" t="s">
        <v>6</v>
      </c>
      <c r="B51" s="45">
        <v>23.584052232891121</v>
      </c>
      <c r="C51" s="46">
        <v>22.71794372560375</v>
      </c>
      <c r="D51" s="46">
        <v>23.217907618418039</v>
      </c>
      <c r="E51" s="46">
        <v>21.895444354414664</v>
      </c>
      <c r="F51" s="46">
        <v>20.93226054530512</v>
      </c>
      <c r="G51" s="46">
        <v>20.83748692574768</v>
      </c>
      <c r="H51" s="46">
        <v>24.864222834197221</v>
      </c>
      <c r="I51" s="46">
        <v>19.163256896753627</v>
      </c>
      <c r="J51" s="46">
        <v>18.845882664446421</v>
      </c>
      <c r="K51" s="46">
        <v>18.966101385498813</v>
      </c>
      <c r="L51" s="46">
        <v>19.260466429774436</v>
      </c>
      <c r="M51" s="46">
        <v>18.796395606272803</v>
      </c>
      <c r="N51" s="46">
        <v>18.734172381050701</v>
      </c>
      <c r="O51" s="46">
        <v>18.77961275590043</v>
      </c>
      <c r="P51" s="46">
        <v>18.944957299638492</v>
      </c>
      <c r="Q51" s="46">
        <v>19.120065992047095</v>
      </c>
      <c r="R51" s="46">
        <v>19.134846934375805</v>
      </c>
      <c r="S51" s="46">
        <f t="shared" si="123"/>
        <v>18.918341828214221</v>
      </c>
      <c r="T51" s="46">
        <f t="shared" si="124"/>
        <v>18.938666198537788</v>
      </c>
      <c r="U51" s="46">
        <f t="shared" si="125"/>
        <v>18.972748501452305</v>
      </c>
      <c r="V51" s="46">
        <f t="shared" si="121"/>
        <v>19.004937792377618</v>
      </c>
      <c r="W51" s="46">
        <f t="shared" si="122"/>
        <v>19.014934541167474</v>
      </c>
      <c r="X51" s="199">
        <f t="shared" si="109"/>
        <v>19.057120580882643</v>
      </c>
      <c r="Y51" s="199"/>
      <c r="Z51" s="199"/>
      <c r="AA51" s="199"/>
      <c r="AB51" s="199"/>
    </row>
    <row r="52" spans="1:28">
      <c r="A52" s="42" t="s">
        <v>7</v>
      </c>
      <c r="B52" s="49">
        <f>B33/B13*100</f>
        <v>16.01722306259823</v>
      </c>
      <c r="C52" s="186">
        <f t="shared" ref="C52:P52" si="126">C33/C13*100</f>
        <v>15.982774275057732</v>
      </c>
      <c r="D52" s="186">
        <f t="shared" si="126"/>
        <v>15.829873988035342</v>
      </c>
      <c r="E52" s="186">
        <f t="shared" si="126"/>
        <v>15.908635694247044</v>
      </c>
      <c r="F52" s="186">
        <f t="shared" si="126"/>
        <v>15.834087269965075</v>
      </c>
      <c r="G52" s="186">
        <f t="shared" si="126"/>
        <v>15.730368520519667</v>
      </c>
      <c r="H52" s="186">
        <f t="shared" si="126"/>
        <v>15.783626865192673</v>
      </c>
      <c r="I52" s="186">
        <f t="shared" si="126"/>
        <v>15.637470839406776</v>
      </c>
      <c r="J52" s="186">
        <f t="shared" si="126"/>
        <v>15.821082513857734</v>
      </c>
      <c r="K52" s="186">
        <f t="shared" si="126"/>
        <v>15.845938322092213</v>
      </c>
      <c r="L52" s="186">
        <f t="shared" si="126"/>
        <v>16.073375140368402</v>
      </c>
      <c r="M52" s="186">
        <f t="shared" si="126"/>
        <v>16.140725260602839</v>
      </c>
      <c r="N52" s="186">
        <f t="shared" si="126"/>
        <v>16.051542558074935</v>
      </c>
      <c r="O52" s="186">
        <f t="shared" si="126"/>
        <v>16.063348746705998</v>
      </c>
      <c r="P52" s="186">
        <f t="shared" si="126"/>
        <v>16.050089812637349</v>
      </c>
      <c r="Q52" s="186">
        <f t="shared" ref="Q52:S52" si="127">Q33/Q13*100</f>
        <v>16.04339820183645</v>
      </c>
      <c r="R52" s="186">
        <f t="shared" si="127"/>
        <v>16.131128965178</v>
      </c>
      <c r="S52" s="186">
        <f t="shared" si="127"/>
        <v>16.088360992027997</v>
      </c>
      <c r="T52" s="186">
        <f t="shared" ref="T52:U52" si="128">T33/T13*100</f>
        <v>16.184140489259708</v>
      </c>
      <c r="U52" s="186">
        <f t="shared" si="128"/>
        <v>16.221466530172947</v>
      </c>
      <c r="V52" s="186">
        <f t="shared" ref="V52:W52" si="129">V33/V13*100</f>
        <v>16.225913619897714</v>
      </c>
      <c r="W52" s="186">
        <f t="shared" si="129"/>
        <v>16.215436910117013</v>
      </c>
      <c r="X52" s="199">
        <f t="shared" si="109"/>
        <v>16.20940729006108</v>
      </c>
      <c r="Y52" s="199"/>
      <c r="Z52" s="199"/>
      <c r="AA52" s="199"/>
      <c r="AB52" s="199"/>
    </row>
    <row r="53" spans="1:28">
      <c r="A53" s="43" t="s">
        <v>8</v>
      </c>
      <c r="B53" s="45">
        <v>15.423484412363431</v>
      </c>
      <c r="C53" s="46">
        <v>15.207383527047059</v>
      </c>
      <c r="D53" s="46">
        <v>15.23074326328547</v>
      </c>
      <c r="E53" s="46">
        <v>15.167734032575819</v>
      </c>
      <c r="F53" s="46">
        <v>15.126970968071237</v>
      </c>
      <c r="G53" s="46">
        <v>15.182907083725484</v>
      </c>
      <c r="H53" s="46">
        <v>16.063728419991687</v>
      </c>
      <c r="I53" s="46">
        <v>16.087175530191978</v>
      </c>
      <c r="J53" s="46">
        <v>16.213031082039596</v>
      </c>
      <c r="K53" s="46">
        <v>16.219025064576609</v>
      </c>
      <c r="L53" s="46">
        <v>16.131429534533993</v>
      </c>
      <c r="M53" s="46">
        <v>16.198448668477859</v>
      </c>
      <c r="N53" s="46">
        <v>16.273967919977871</v>
      </c>
      <c r="O53" s="46">
        <v>16.227608164993359</v>
      </c>
      <c r="P53" s="46">
        <v>16.444858434972158</v>
      </c>
      <c r="Q53" s="46">
        <v>16.457493695431307</v>
      </c>
      <c r="R53" s="46">
        <v>16.60343022655945</v>
      </c>
      <c r="S53" s="46">
        <f>AVERAGE(M53:R53)</f>
        <v>16.367634518402003</v>
      </c>
      <c r="T53" s="46">
        <f t="shared" ref="T53" si="130">AVERAGE(N53:S53)</f>
        <v>16.395832160056028</v>
      </c>
      <c r="U53" s="46">
        <f t="shared" ref="U53" si="131">AVERAGE(O53:T53)</f>
        <v>16.416142866735719</v>
      </c>
      <c r="V53" s="46">
        <f t="shared" ref="V53:V57" si="132">AVERAGE(P53:U53)</f>
        <v>16.447565317026108</v>
      </c>
      <c r="W53" s="46">
        <f t="shared" ref="W53:W57" si="133">AVERAGE(Q53:V53)</f>
        <v>16.448016464035103</v>
      </c>
      <c r="X53" s="199">
        <f t="shared" si="109"/>
        <v>16.479890061334487</v>
      </c>
      <c r="Y53" s="199"/>
      <c r="Z53" s="199"/>
      <c r="AA53" s="199"/>
      <c r="AB53" s="199"/>
    </row>
    <row r="54" spans="1:28">
      <c r="A54" s="43" t="s">
        <v>9</v>
      </c>
      <c r="B54" s="45">
        <v>22.18834344452447</v>
      </c>
      <c r="C54" s="46">
        <v>21.867724716744018</v>
      </c>
      <c r="D54" s="46">
        <v>21.470903499104242</v>
      </c>
      <c r="E54" s="46">
        <v>21.314974164605811</v>
      </c>
      <c r="F54" s="46">
        <v>20.990800188194232</v>
      </c>
      <c r="G54" s="46">
        <v>20.621754933959668</v>
      </c>
      <c r="H54" s="46">
        <v>20.421253891670744</v>
      </c>
      <c r="I54" s="46">
        <v>20.487790042689586</v>
      </c>
      <c r="J54" s="46">
        <v>20.611702240152155</v>
      </c>
      <c r="K54" s="46">
        <v>20.531451127129515</v>
      </c>
      <c r="L54" s="46">
        <v>20.652591597715258</v>
      </c>
      <c r="M54" s="46">
        <v>20.669164723771917</v>
      </c>
      <c r="N54" s="46">
        <v>20.82145572212022</v>
      </c>
      <c r="O54" s="46">
        <v>20.86629684054099</v>
      </c>
      <c r="P54" s="46">
        <v>20.927811711108951</v>
      </c>
      <c r="Q54" s="46">
        <v>21.035679838033779</v>
      </c>
      <c r="R54" s="46">
        <v>20.985981122857762</v>
      </c>
      <c r="S54" s="46">
        <f t="shared" ref="S54:S57" si="134">AVERAGE(M54:R54)</f>
        <v>20.884398326405602</v>
      </c>
      <c r="T54" s="46">
        <f t="shared" ref="T54:T57" si="135">AVERAGE(N54:S54)</f>
        <v>20.920270593511219</v>
      </c>
      <c r="U54" s="46">
        <f t="shared" ref="U54:U57" si="136">AVERAGE(O54:T54)</f>
        <v>20.93673973874305</v>
      </c>
      <c r="V54" s="46">
        <f t="shared" si="132"/>
        <v>20.94848022177673</v>
      </c>
      <c r="W54" s="46">
        <f t="shared" si="133"/>
        <v>20.951924973554689</v>
      </c>
      <c r="X54" s="199">
        <f t="shared" si="109"/>
        <v>20.967110208366329</v>
      </c>
      <c r="Y54" s="199"/>
      <c r="Z54" s="199"/>
      <c r="AA54" s="199"/>
      <c r="AB54" s="199"/>
    </row>
    <row r="55" spans="1:28">
      <c r="A55" s="43" t="s">
        <v>10</v>
      </c>
      <c r="B55" s="45">
        <v>13.60419158464318</v>
      </c>
      <c r="C55" s="46">
        <v>13.62559651992459</v>
      </c>
      <c r="D55" s="46">
        <v>13.553629436552544</v>
      </c>
      <c r="E55" s="46">
        <v>13.663783593618373</v>
      </c>
      <c r="F55" s="46">
        <v>13.797944987378422</v>
      </c>
      <c r="G55" s="46">
        <v>13.475835914915004</v>
      </c>
      <c r="H55" s="46">
        <v>13.051384603733796</v>
      </c>
      <c r="I55" s="46">
        <v>12.901069560633097</v>
      </c>
      <c r="J55" s="46">
        <v>13.00561351621465</v>
      </c>
      <c r="K55" s="46">
        <v>13.026332607491685</v>
      </c>
      <c r="L55" s="46">
        <v>13.635084668633443</v>
      </c>
      <c r="M55" s="46">
        <v>13.388254349515757</v>
      </c>
      <c r="N55" s="46">
        <v>13.396457455027061</v>
      </c>
      <c r="O55" s="46">
        <v>13.429065947180405</v>
      </c>
      <c r="P55" s="46">
        <v>13.507346187763424</v>
      </c>
      <c r="Q55" s="46">
        <v>13.506980011272155</v>
      </c>
      <c r="R55" s="46">
        <v>13.511602212511379</v>
      </c>
      <c r="S55" s="46">
        <f t="shared" si="134"/>
        <v>13.456617693878362</v>
      </c>
      <c r="T55" s="46">
        <f t="shared" si="135"/>
        <v>13.468011584605463</v>
      </c>
      <c r="U55" s="46">
        <f t="shared" si="136"/>
        <v>13.479937272868531</v>
      </c>
      <c r="V55" s="46">
        <f t="shared" si="132"/>
        <v>13.488415827149886</v>
      </c>
      <c r="W55" s="46">
        <f t="shared" si="133"/>
        <v>13.485260767047629</v>
      </c>
      <c r="X55" s="199">
        <f t="shared" si="109"/>
        <v>13.490584261226727</v>
      </c>
      <c r="Y55" s="199"/>
      <c r="Z55" s="199"/>
      <c r="AA55" s="199"/>
      <c r="AB55" s="199"/>
    </row>
    <row r="56" spans="1:28">
      <c r="A56" s="43" t="s">
        <v>11</v>
      </c>
      <c r="B56" s="45">
        <v>16.535269075572423</v>
      </c>
      <c r="C56" s="46">
        <v>16.533573654548618</v>
      </c>
      <c r="D56" s="46">
        <v>16.527701036506965</v>
      </c>
      <c r="E56" s="46">
        <v>16.528261954543076</v>
      </c>
      <c r="F56" s="46">
        <v>16.494045782506035</v>
      </c>
      <c r="G56" s="46">
        <v>16.476538480913781</v>
      </c>
      <c r="H56" s="46">
        <v>16.480987068717546</v>
      </c>
      <c r="I56" s="46">
        <v>16.472379324033156</v>
      </c>
      <c r="J56" s="46">
        <v>16.465875823709641</v>
      </c>
      <c r="K56" s="46">
        <v>16.465285094674613</v>
      </c>
      <c r="L56" s="46">
        <v>16.390690123469071</v>
      </c>
      <c r="M56" s="46">
        <v>16.419301944018226</v>
      </c>
      <c r="N56" s="46">
        <v>16.403251644686776</v>
      </c>
      <c r="O56" s="46">
        <v>16.372564296726321</v>
      </c>
      <c r="P56" s="46">
        <v>16.491968319438879</v>
      </c>
      <c r="Q56" s="46">
        <v>16.530521064943876</v>
      </c>
      <c r="R56" s="46">
        <v>16.574025688709675</v>
      </c>
      <c r="S56" s="46">
        <f t="shared" si="134"/>
        <v>16.465272159753962</v>
      </c>
      <c r="T56" s="46">
        <f t="shared" si="135"/>
        <v>16.472933862376582</v>
      </c>
      <c r="U56" s="46">
        <f t="shared" si="136"/>
        <v>16.484547565324885</v>
      </c>
      <c r="V56" s="46">
        <f t="shared" si="132"/>
        <v>16.503211443424643</v>
      </c>
      <c r="W56" s="46">
        <f t="shared" si="133"/>
        <v>16.505085297422273</v>
      </c>
      <c r="X56" s="199">
        <f t="shared" si="109"/>
        <v>16.525623029519661</v>
      </c>
      <c r="Y56" s="199"/>
      <c r="Z56" s="199"/>
      <c r="AA56" s="199"/>
      <c r="AB56" s="199"/>
    </row>
    <row r="57" spans="1:28">
      <c r="A57" s="44" t="s">
        <v>12</v>
      </c>
      <c r="B57" s="47">
        <v>14.829541956499273</v>
      </c>
      <c r="C57" s="48">
        <v>15.099043072303225</v>
      </c>
      <c r="D57" s="48">
        <v>14.618569319418768</v>
      </c>
      <c r="E57" s="48">
        <v>15.011302673402415</v>
      </c>
      <c r="F57" s="48">
        <v>14.613190478990127</v>
      </c>
      <c r="G57" s="48">
        <v>14.707373358495515</v>
      </c>
      <c r="H57" s="48">
        <v>14.984227771763967</v>
      </c>
      <c r="I57" s="48">
        <v>14.939507105106339</v>
      </c>
      <c r="J57" s="48">
        <v>14.856677292088873</v>
      </c>
      <c r="K57" s="48">
        <v>14.774464098623296</v>
      </c>
      <c r="L57" s="48">
        <v>14.802210011667688</v>
      </c>
      <c r="M57" s="48">
        <v>14.790435918872454</v>
      </c>
      <c r="N57" s="48">
        <v>14.831243271189104</v>
      </c>
      <c r="O57" s="48">
        <v>14.823371164987526</v>
      </c>
      <c r="P57" s="46">
        <v>14.837164914925594</v>
      </c>
      <c r="Q57" s="46">
        <v>14.936145861716604</v>
      </c>
      <c r="R57" s="46">
        <v>14.824858484829335</v>
      </c>
      <c r="S57" s="46">
        <f t="shared" si="134"/>
        <v>14.840536602753437</v>
      </c>
      <c r="T57" s="46">
        <f t="shared" si="135"/>
        <v>14.848886716733601</v>
      </c>
      <c r="U57" s="46">
        <f t="shared" si="136"/>
        <v>14.851827290991016</v>
      </c>
      <c r="V57" s="46">
        <f t="shared" si="132"/>
        <v>14.856569978658264</v>
      </c>
      <c r="W57" s="46">
        <f t="shared" si="133"/>
        <v>14.859804155947041</v>
      </c>
      <c r="X57" s="199">
        <f t="shared" si="109"/>
        <v>14.867781020903065</v>
      </c>
      <c r="Y57" s="199"/>
      <c r="Z57" s="199"/>
      <c r="AA57" s="199"/>
      <c r="AB57" s="199"/>
    </row>
    <row r="58" spans="1:28" hidden="1">
      <c r="A58" s="42" t="s">
        <v>13</v>
      </c>
      <c r="B58" s="49">
        <f t="shared" ref="B58:F59" si="137">B39/B19*100</f>
        <v>17.073994088602749</v>
      </c>
      <c r="C58" s="50">
        <f t="shared" si="137"/>
        <v>16.982174495522422</v>
      </c>
      <c r="D58" s="50">
        <f t="shared" si="137"/>
        <v>16.97512195609681</v>
      </c>
      <c r="E58" s="50">
        <f t="shared" si="137"/>
        <v>16.820770581879138</v>
      </c>
      <c r="F58" s="50">
        <f t="shared" si="137"/>
        <v>16.478708884489794</v>
      </c>
      <c r="G58" s="50">
        <f t="shared" ref="G58:N59" si="138">G39/G19*100</f>
        <v>16.270196143434333</v>
      </c>
      <c r="H58" s="50">
        <f t="shared" si="138"/>
        <v>16.354192358844092</v>
      </c>
      <c r="I58" s="50">
        <f t="shared" si="138"/>
        <v>16.036011782120859</v>
      </c>
      <c r="J58" s="50">
        <f t="shared" si="138"/>
        <v>16.38281893461097</v>
      </c>
      <c r="K58" s="50">
        <f t="shared" si="138"/>
        <v>16.407996438467201</v>
      </c>
      <c r="L58" s="50">
        <f t="shared" si="138"/>
        <v>16.289681806484204</v>
      </c>
      <c r="M58" s="50">
        <f t="shared" si="138"/>
        <v>16.050938940678517</v>
      </c>
      <c r="N58" s="50">
        <f t="shared" si="138"/>
        <v>16.024167653696953</v>
      </c>
      <c r="O58" s="134">
        <f t="shared" ref="O58:P59" si="139">O39/O19*100</f>
        <v>15.940568835036251</v>
      </c>
      <c r="P58" s="134">
        <f t="shared" si="139"/>
        <v>15.913641266113007</v>
      </c>
      <c r="Q58" s="134">
        <f t="shared" ref="Q58:S58" si="140">Q39/Q19*100</f>
        <v>15.704743912538547</v>
      </c>
      <c r="R58" s="134">
        <f t="shared" si="140"/>
        <v>15.66963075991451</v>
      </c>
      <c r="S58" s="134">
        <f t="shared" si="140"/>
        <v>15.664385029281197</v>
      </c>
      <c r="T58" s="134">
        <f t="shared" ref="T58:U58" si="141">T39/T19*100</f>
        <v>15.713212303557553</v>
      </c>
      <c r="U58" s="134">
        <f t="shared" si="141"/>
        <v>15.929203676297707</v>
      </c>
      <c r="V58" s="134">
        <f t="shared" ref="V58:W58" si="142">V39/V19*100</f>
        <v>16.060771510428303</v>
      </c>
      <c r="W58" s="134">
        <f t="shared" si="142"/>
        <v>16.047124953299438</v>
      </c>
      <c r="X58" s="199">
        <f t="shared" si="109"/>
        <v>16.165046230301169</v>
      </c>
      <c r="Y58" s="199"/>
      <c r="Z58" s="199"/>
      <c r="AA58" s="199"/>
      <c r="AB58" s="199"/>
    </row>
    <row r="59" spans="1:28" hidden="1">
      <c r="A59" s="43" t="s">
        <v>14</v>
      </c>
      <c r="B59" s="45" t="e">
        <f t="shared" si="137"/>
        <v>#DIV/0!</v>
      </c>
      <c r="C59" s="46" t="e">
        <f t="shared" si="137"/>
        <v>#DIV/0!</v>
      </c>
      <c r="D59" s="46" t="e">
        <f t="shared" si="137"/>
        <v>#DIV/0!</v>
      </c>
      <c r="E59" s="46" t="e">
        <f t="shared" si="137"/>
        <v>#DIV/0!</v>
      </c>
      <c r="F59" s="46" t="e">
        <f t="shared" si="137"/>
        <v>#DIV/0!</v>
      </c>
      <c r="G59" s="46" t="e">
        <f t="shared" si="138"/>
        <v>#DIV/0!</v>
      </c>
      <c r="H59" s="46" t="e">
        <f t="shared" si="138"/>
        <v>#DIV/0!</v>
      </c>
      <c r="I59" s="46" t="e">
        <f t="shared" si="138"/>
        <v>#DIV/0!</v>
      </c>
      <c r="J59" s="46" t="e">
        <f t="shared" si="138"/>
        <v>#DIV/0!</v>
      </c>
      <c r="K59" s="46" t="e">
        <f t="shared" si="138"/>
        <v>#DIV/0!</v>
      </c>
      <c r="L59" s="46" t="e">
        <f t="shared" si="138"/>
        <v>#DIV/0!</v>
      </c>
      <c r="M59" s="46" t="e">
        <f t="shared" si="138"/>
        <v>#DIV/0!</v>
      </c>
      <c r="N59" s="46" t="e">
        <f t="shared" si="138"/>
        <v>#DIV/0!</v>
      </c>
      <c r="O59" s="46" t="e">
        <f t="shared" si="139"/>
        <v>#DIV/0!</v>
      </c>
      <c r="P59" s="46" t="e">
        <f t="shared" si="139"/>
        <v>#DIV/0!</v>
      </c>
      <c r="Q59" s="46" t="e">
        <f t="shared" ref="Q59:S59" si="143">Q40/Q20*100</f>
        <v>#DIV/0!</v>
      </c>
      <c r="R59" s="46" t="e">
        <f t="shared" si="143"/>
        <v>#DIV/0!</v>
      </c>
      <c r="S59" s="46" t="e">
        <f t="shared" si="143"/>
        <v>#DIV/0!</v>
      </c>
      <c r="T59" s="46" t="e">
        <f t="shared" ref="T59:U59" si="144">T40/T20*100</f>
        <v>#DIV/0!</v>
      </c>
      <c r="U59" s="46">
        <f t="shared" si="144"/>
        <v>600</v>
      </c>
      <c r="V59" s="46">
        <f t="shared" ref="V59:W59" si="145">V40/V20*100</f>
        <v>350</v>
      </c>
      <c r="W59" s="46">
        <f t="shared" si="145"/>
        <v>266.66666666666663</v>
      </c>
      <c r="X59" s="199">
        <f t="shared" si="109"/>
        <v>-66.666666666666742</v>
      </c>
      <c r="Y59" s="199"/>
      <c r="Z59" s="199"/>
      <c r="AA59" s="199"/>
      <c r="AB59" s="199"/>
    </row>
    <row r="60" spans="1:28" ht="13.5" thickBot="1">
      <c r="A60" s="71" t="str">
        <f>A41</f>
        <v>KZN - Annual Gross Operating Surplus</v>
      </c>
      <c r="B60" s="187">
        <f>B41/B21*100</f>
        <v>17.073994088602749</v>
      </c>
      <c r="C60" s="188">
        <f t="shared" ref="C60:P60" si="146">C41/C21*100</f>
        <v>16.982174495522422</v>
      </c>
      <c r="D60" s="188">
        <f t="shared" si="146"/>
        <v>16.97512195609681</v>
      </c>
      <c r="E60" s="188">
        <f t="shared" si="146"/>
        <v>16.820770581879138</v>
      </c>
      <c r="F60" s="188">
        <f t="shared" si="146"/>
        <v>16.478708884489794</v>
      </c>
      <c r="G60" s="188">
        <f t="shared" si="146"/>
        <v>16.270196143434333</v>
      </c>
      <c r="H60" s="188">
        <f t="shared" si="146"/>
        <v>16.354192358844092</v>
      </c>
      <c r="I60" s="188">
        <f t="shared" si="146"/>
        <v>16.036011782120859</v>
      </c>
      <c r="J60" s="188">
        <f t="shared" si="146"/>
        <v>16.38281893461097</v>
      </c>
      <c r="K60" s="188">
        <f t="shared" si="146"/>
        <v>16.407996438467201</v>
      </c>
      <c r="L60" s="188">
        <f t="shared" si="146"/>
        <v>16.289681806484204</v>
      </c>
      <c r="M60" s="188">
        <f t="shared" si="146"/>
        <v>16.050938940678517</v>
      </c>
      <c r="N60" s="188">
        <f t="shared" si="146"/>
        <v>16.024167653696953</v>
      </c>
      <c r="O60" s="188">
        <f t="shared" si="146"/>
        <v>15.940568835036251</v>
      </c>
      <c r="P60" s="188">
        <f t="shared" si="146"/>
        <v>15.91372666661991</v>
      </c>
      <c r="Q60" s="188">
        <f t="shared" ref="Q60:S60" si="147">Q41/Q21*100</f>
        <v>15.704902623425241</v>
      </c>
      <c r="R60" s="188">
        <f t="shared" si="147"/>
        <v>15.669850536431099</v>
      </c>
      <c r="S60" s="188">
        <f t="shared" si="147"/>
        <v>15.66466033769545</v>
      </c>
      <c r="T60" s="188">
        <f t="shared" ref="T60:U60" si="148">T41/T21*100</f>
        <v>15.713533850481214</v>
      </c>
      <c r="U60" s="188">
        <f t="shared" si="148"/>
        <v>15.929558638293617</v>
      </c>
      <c r="V60" s="188">
        <f t="shared" ref="V60:W60" si="149">V41/V21*100</f>
        <v>16.061159354111037</v>
      </c>
      <c r="W60" s="188">
        <f t="shared" si="149"/>
        <v>16.047538486419189</v>
      </c>
      <c r="X60" s="199">
        <f t="shared" si="109"/>
        <v>16.16551833454476</v>
      </c>
      <c r="Y60" s="199"/>
      <c r="Z60" s="199"/>
      <c r="AA60" s="199"/>
      <c r="AB60" s="199"/>
    </row>
    <row r="61" spans="1:28">
      <c r="Z61" s="159"/>
      <c r="AA61" s="159"/>
      <c r="AB61" s="159"/>
    </row>
    <row r="62" spans="1:28" ht="18">
      <c r="A62" s="210" t="s">
        <v>180</v>
      </c>
      <c r="B62" s="210"/>
      <c r="C62" s="210"/>
      <c r="D62" s="210"/>
      <c r="E62" s="210"/>
      <c r="F62" s="210"/>
      <c r="G62" s="211"/>
      <c r="H62" s="211"/>
      <c r="I62" s="211"/>
      <c r="J62" s="211"/>
      <c r="K62" s="211"/>
      <c r="L62" s="211"/>
      <c r="M62" s="211"/>
      <c r="N62" s="211"/>
      <c r="O62" s="212"/>
      <c r="P62" s="212"/>
      <c r="X62" s="192"/>
      <c r="Y62" s="192"/>
    </row>
    <row r="63" spans="1:28">
      <c r="A63" s="1" t="s">
        <v>27</v>
      </c>
      <c r="B63" s="1"/>
      <c r="C63" s="1"/>
      <c r="D63" s="1"/>
      <c r="E63" s="1"/>
      <c r="F63" s="1"/>
      <c r="O63" s="7"/>
    </row>
    <row r="64" spans="1:28" ht="13.5" thickBot="1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0">
        <v>2011</v>
      </c>
      <c r="S64" s="20">
        <v>2012</v>
      </c>
      <c r="T64" s="20">
        <v>2013</v>
      </c>
      <c r="U64" s="20">
        <v>2014</v>
      </c>
      <c r="V64" s="20">
        <v>2015</v>
      </c>
      <c r="W64" s="20">
        <v>2016</v>
      </c>
    </row>
    <row r="65" spans="1:23" ht="13.5" thickTop="1">
      <c r="A65" s="2" t="s">
        <v>0</v>
      </c>
      <c r="B65" s="61"/>
      <c r="C65" s="61">
        <f t="shared" ref="C65:G80" si="150">(C6-B6)/B6*100</f>
        <v>22.08262873238538</v>
      </c>
      <c r="D65" s="61">
        <f t="shared" si="150"/>
        <v>1.7166382931060542</v>
      </c>
      <c r="E65" s="61">
        <f t="shared" si="150"/>
        <v>8.4791214981418275</v>
      </c>
      <c r="F65" s="61">
        <f t="shared" si="150"/>
        <v>10.019771705931463</v>
      </c>
      <c r="G65" s="61">
        <f t="shared" si="150"/>
        <v>21.960205967337671</v>
      </c>
      <c r="H65" s="61">
        <f>(H6-G6)/G6*100</f>
        <v>28.818907535573697</v>
      </c>
      <c r="I65" s="61">
        <f t="shared" ref="I65:O65" si="151">(I6-H6)/H6*100</f>
        <v>26.297264936523813</v>
      </c>
      <c r="J65" s="61">
        <f t="shared" si="151"/>
        <v>-11.137995420774359</v>
      </c>
      <c r="K65" s="61">
        <f t="shared" si="151"/>
        <v>4.1580839667250196</v>
      </c>
      <c r="L65" s="61">
        <f t="shared" si="151"/>
        <v>13.318851710814139</v>
      </c>
      <c r="M65" s="61">
        <f t="shared" si="151"/>
        <v>22.74253369155436</v>
      </c>
      <c r="N65" s="61">
        <f t="shared" si="151"/>
        <v>24.009362020931501</v>
      </c>
      <c r="O65" s="61">
        <f t="shared" si="151"/>
        <v>27.434723811697744</v>
      </c>
      <c r="P65" s="61">
        <f t="shared" ref="P65:P80" si="152">(P6-O6)/O6*100</f>
        <v>-2.3311496032043117</v>
      </c>
      <c r="Q65" s="61">
        <f t="shared" ref="Q65:Q80" si="153">(Q6-P6)/P6*100</f>
        <v>8.6826585710730022</v>
      </c>
      <c r="R65" s="61">
        <f t="shared" ref="R65:R80" si="154">(R6-Q6)/Q6*100</f>
        <v>12.122423853394436</v>
      </c>
      <c r="S65" s="61">
        <f t="shared" ref="S65:S80" si="155">(S6-R6)/R6*100</f>
        <v>-2.9985781390045094</v>
      </c>
      <c r="T65" s="61">
        <f t="shared" ref="T65:T80" si="156">(T6-S6)/S6*100</f>
        <v>6.4491004349067058</v>
      </c>
      <c r="U65" s="61">
        <f t="shared" ref="U65:U80" si="157">(U6-T6)/T6*100</f>
        <v>0.66941765662918895</v>
      </c>
      <c r="V65" s="61">
        <f t="shared" ref="V65:V80" si="158">(V6-U6)/U6*100</f>
        <v>-5.6492788298760805</v>
      </c>
      <c r="W65" s="61">
        <f t="shared" ref="W65:W80" si="159">(W6-V6)/V6*100</f>
        <v>9.8942110324830974</v>
      </c>
    </row>
    <row r="66" spans="1:23">
      <c r="A66" s="3" t="s">
        <v>1</v>
      </c>
      <c r="B66" s="63"/>
      <c r="C66" s="63">
        <f t="shared" si="150"/>
        <v>29.952963243312002</v>
      </c>
      <c r="D66" s="63">
        <f t="shared" si="150"/>
        <v>5.512156427842231</v>
      </c>
      <c r="E66" s="63">
        <f t="shared" si="150"/>
        <v>-3.3021746119967186</v>
      </c>
      <c r="F66" s="63">
        <f t="shared" si="150"/>
        <v>1.4833975301329039</v>
      </c>
      <c r="G66" s="63">
        <f t="shared" si="150"/>
        <v>3.9134288997370521</v>
      </c>
      <c r="H66" s="63">
        <f t="shared" ref="H66:O80" si="160">(H7-G7)/G7*100</f>
        <v>25.068861960080795</v>
      </c>
      <c r="I66" s="63">
        <f t="shared" si="160"/>
        <v>24.999282561217736</v>
      </c>
      <c r="J66" s="63">
        <f t="shared" si="160"/>
        <v>-8.467407643139591</v>
      </c>
      <c r="K66" s="63">
        <f t="shared" si="160"/>
        <v>2.7126963884530961</v>
      </c>
      <c r="L66" s="63">
        <f t="shared" si="160"/>
        <v>-2.9526520573497637</v>
      </c>
      <c r="M66" s="63">
        <f t="shared" si="160"/>
        <v>11.290534322820033</v>
      </c>
      <c r="N66" s="63">
        <f t="shared" si="160"/>
        <v>36.876784990957297</v>
      </c>
      <c r="O66" s="63">
        <f t="shared" si="160"/>
        <v>24.431289474561797</v>
      </c>
      <c r="P66" s="63">
        <f t="shared" si="152"/>
        <v>-2.7985826987451765</v>
      </c>
      <c r="Q66" s="63">
        <f t="shared" si="153"/>
        <v>-7.1342546532563764</v>
      </c>
      <c r="R66" s="63">
        <f t="shared" si="154"/>
        <v>6.2761597015896422</v>
      </c>
      <c r="S66" s="63">
        <f t="shared" si="155"/>
        <v>0.32241607999183758</v>
      </c>
      <c r="T66" s="63">
        <f t="shared" si="156"/>
        <v>4.039623293940565</v>
      </c>
      <c r="U66" s="63">
        <f t="shared" si="157"/>
        <v>12.725566482238168</v>
      </c>
      <c r="V66" s="63">
        <f t="shared" si="158"/>
        <v>-0.28963890526899994</v>
      </c>
      <c r="W66" s="63">
        <f t="shared" si="159"/>
        <v>14.993651180184726</v>
      </c>
    </row>
    <row r="67" spans="1:23">
      <c r="A67" s="4" t="s">
        <v>2</v>
      </c>
      <c r="B67" s="64"/>
      <c r="C67" s="64">
        <f t="shared" si="150"/>
        <v>15.603721569373299</v>
      </c>
      <c r="D67" s="64">
        <f t="shared" si="150"/>
        <v>-1.7956811503418151</v>
      </c>
      <c r="E67" s="64">
        <f t="shared" si="150"/>
        <v>20.192654895454691</v>
      </c>
      <c r="F67" s="64">
        <f t="shared" si="150"/>
        <v>16.847984877382117</v>
      </c>
      <c r="G67" s="64">
        <f t="shared" si="150"/>
        <v>34.497593566871181</v>
      </c>
      <c r="H67" s="64">
        <f t="shared" si="160"/>
        <v>30.831709773429534</v>
      </c>
      <c r="I67" s="64">
        <f t="shared" si="160"/>
        <v>26.963257741392137</v>
      </c>
      <c r="J67" s="64">
        <f t="shared" si="160"/>
        <v>-12.487073426052655</v>
      </c>
      <c r="K67" s="64">
        <f t="shared" si="160"/>
        <v>4.9217756792130629</v>
      </c>
      <c r="L67" s="64">
        <f t="shared" si="160"/>
        <v>21.735127324944795</v>
      </c>
      <c r="M67" s="64">
        <f t="shared" si="160"/>
        <v>27.464700572232935</v>
      </c>
      <c r="N67" s="64">
        <f t="shared" si="160"/>
        <v>19.376814425833455</v>
      </c>
      <c r="O67" s="64">
        <f>(O8-N8)/N8*100</f>
        <v>28.674537037069602</v>
      </c>
      <c r="P67" s="64">
        <f t="shared" si="152"/>
        <v>-2.1445569376105653</v>
      </c>
      <c r="Q67" s="64">
        <f t="shared" si="153"/>
        <v>14.954346673800559</v>
      </c>
      <c r="R67" s="64">
        <f t="shared" si="154"/>
        <v>13.99513720041681</v>
      </c>
      <c r="S67" s="64">
        <f t="shared" si="155"/>
        <v>-3.9903471138845554</v>
      </c>
      <c r="T67" s="64">
        <f t="shared" si="156"/>
        <v>7.2009800187879254</v>
      </c>
      <c r="U67" s="64">
        <f t="shared" si="157"/>
        <v>-2.9817695227155654</v>
      </c>
      <c r="V67" s="64">
        <f t="shared" si="158"/>
        <v>-7.5352288886040881</v>
      </c>
      <c r="W67" s="64">
        <f t="shared" si="159"/>
        <v>7.9592106131608471</v>
      </c>
    </row>
    <row r="68" spans="1:23">
      <c r="A68" s="2" t="s">
        <v>3</v>
      </c>
      <c r="B68" s="62"/>
      <c r="C68" s="62">
        <f t="shared" si="150"/>
        <v>8.8837080322752815</v>
      </c>
      <c r="D68" s="62">
        <f t="shared" si="150"/>
        <v>12.23277552231762</v>
      </c>
      <c r="E68" s="62">
        <f t="shared" si="150"/>
        <v>-1.7574710748247044</v>
      </c>
      <c r="F68" s="62">
        <f t="shared" si="150"/>
        <v>3.0682696665254037</v>
      </c>
      <c r="G68" s="62">
        <f t="shared" si="150"/>
        <v>19.557606741256471</v>
      </c>
      <c r="H68" s="62">
        <f t="shared" si="160"/>
        <v>13.264129297486605</v>
      </c>
      <c r="I68" s="62">
        <f t="shared" si="160"/>
        <v>19.093493215696959</v>
      </c>
      <c r="J68" s="62">
        <f t="shared" si="160"/>
        <v>5.9380048934643099</v>
      </c>
      <c r="K68" s="62">
        <f t="shared" si="160"/>
        <v>10.943013620631579</v>
      </c>
      <c r="L68" s="62">
        <f t="shared" si="160"/>
        <v>8.5469187173647416</v>
      </c>
      <c r="M68" s="62">
        <f t="shared" si="160"/>
        <v>-3.2159550009531768</v>
      </c>
      <c r="N68" s="62">
        <f t="shared" si="160"/>
        <v>12.405405368214172</v>
      </c>
      <c r="O68" s="62">
        <f t="shared" si="160"/>
        <v>20.077379730320335</v>
      </c>
      <c r="P68" s="62">
        <f t="shared" si="152"/>
        <v>1.5905393948114483</v>
      </c>
      <c r="Q68" s="62">
        <f t="shared" si="153"/>
        <v>2.5429309066630492</v>
      </c>
      <c r="R68" s="62">
        <f t="shared" si="154"/>
        <v>4.3070142460625354</v>
      </c>
      <c r="S68" s="62">
        <f t="shared" si="155"/>
        <v>8.1440780972611506</v>
      </c>
      <c r="T68" s="62">
        <f t="shared" si="156"/>
        <v>7.4892835489623915</v>
      </c>
      <c r="U68" s="62">
        <f t="shared" si="157"/>
        <v>12.174518250727324</v>
      </c>
      <c r="V68" s="62">
        <f t="shared" si="158"/>
        <v>6.0513122105417922</v>
      </c>
      <c r="W68" s="62">
        <f t="shared" si="159"/>
        <v>2.2498017490447908</v>
      </c>
    </row>
    <row r="69" spans="1:23">
      <c r="A69" s="3" t="s">
        <v>4</v>
      </c>
      <c r="B69" s="63"/>
      <c r="C69" s="63">
        <f t="shared" si="150"/>
        <v>9.0153377569173436</v>
      </c>
      <c r="D69" s="63">
        <f t="shared" si="150"/>
        <v>12.570087024994232</v>
      </c>
      <c r="E69" s="63">
        <f t="shared" si="150"/>
        <v>-3.1221135520213061</v>
      </c>
      <c r="F69" s="63">
        <f t="shared" si="150"/>
        <v>4.3627206051325489</v>
      </c>
      <c r="G69" s="63">
        <f t="shared" si="150"/>
        <v>23.60777332765316</v>
      </c>
      <c r="H69" s="63">
        <f t="shared" si="160"/>
        <v>15.601391232767661</v>
      </c>
      <c r="I69" s="63">
        <f t="shared" si="160"/>
        <v>21.687750018922003</v>
      </c>
      <c r="J69" s="63">
        <f t="shared" si="160"/>
        <v>7.9648498006515078</v>
      </c>
      <c r="K69" s="63">
        <f t="shared" si="160"/>
        <v>8.8973795728601832</v>
      </c>
      <c r="L69" s="63">
        <f t="shared" si="160"/>
        <v>7.4325267876111418</v>
      </c>
      <c r="M69" s="63">
        <f t="shared" si="160"/>
        <v>-6.8624174848115436</v>
      </c>
      <c r="N69" s="63">
        <f t="shared" si="160"/>
        <v>9.8761304323830501</v>
      </c>
      <c r="O69" s="63">
        <f t="shared" si="160"/>
        <v>10.658938762409605</v>
      </c>
      <c r="P69" s="63">
        <f t="shared" si="152"/>
        <v>-4.8380409886778146</v>
      </c>
      <c r="Q69" s="63">
        <f t="shared" si="153"/>
        <v>-2.2558715032767842</v>
      </c>
      <c r="R69" s="63">
        <f t="shared" si="154"/>
        <v>-5.5816233172134364</v>
      </c>
      <c r="S69" s="63">
        <f t="shared" si="155"/>
        <v>7.5443490057378576E-2</v>
      </c>
      <c r="T69" s="63">
        <f t="shared" si="156"/>
        <v>3.338451323761308</v>
      </c>
      <c r="U69" s="63">
        <f t="shared" si="157"/>
        <v>16.483619449185156</v>
      </c>
      <c r="V69" s="63">
        <f t="shared" si="158"/>
        <v>3.7507756659235594</v>
      </c>
      <c r="W69" s="63">
        <f t="shared" si="159"/>
        <v>3.0159714684447203</v>
      </c>
    </row>
    <row r="70" spans="1:23">
      <c r="A70" s="3" t="s">
        <v>5</v>
      </c>
      <c r="B70" s="63"/>
      <c r="C70" s="63">
        <f t="shared" si="150"/>
        <v>0.11031554255658407</v>
      </c>
      <c r="D70" s="63">
        <f t="shared" si="150"/>
        <v>5.830231575538634</v>
      </c>
      <c r="E70" s="63">
        <f t="shared" si="150"/>
        <v>3.6998859397701644</v>
      </c>
      <c r="F70" s="63">
        <f t="shared" si="150"/>
        <v>-2.3930946133520803</v>
      </c>
      <c r="G70" s="63">
        <f t="shared" si="150"/>
        <v>8.864044410915989</v>
      </c>
      <c r="H70" s="63">
        <f t="shared" si="160"/>
        <v>1.3177687817499233</v>
      </c>
      <c r="I70" s="63">
        <f t="shared" si="160"/>
        <v>13.712565673767454</v>
      </c>
      <c r="J70" s="63">
        <f t="shared" si="160"/>
        <v>-11.610181436844089</v>
      </c>
      <c r="K70" s="63">
        <f t="shared" si="160"/>
        <v>11.733671636553686</v>
      </c>
      <c r="L70" s="63">
        <f t="shared" si="160"/>
        <v>-0.27403407096778254</v>
      </c>
      <c r="M70" s="63">
        <f t="shared" si="160"/>
        <v>6.5083257234980287</v>
      </c>
      <c r="N70" s="63">
        <f t="shared" si="160"/>
        <v>4.7793892155221398</v>
      </c>
      <c r="O70" s="63">
        <f t="shared" si="160"/>
        <v>13.122505305150767</v>
      </c>
      <c r="P70" s="63">
        <f t="shared" si="152"/>
        <v>66.036348947474693</v>
      </c>
      <c r="Q70" s="63">
        <f t="shared" si="153"/>
        <v>36.995961356190691</v>
      </c>
      <c r="R70" s="63">
        <f t="shared" si="154"/>
        <v>31.942505670912581</v>
      </c>
      <c r="S70" s="63">
        <f t="shared" si="155"/>
        <v>26.057560378886812</v>
      </c>
      <c r="T70" s="63">
        <f t="shared" si="156"/>
        <v>9.6739928661351247</v>
      </c>
      <c r="U70" s="63">
        <f t="shared" si="157"/>
        <v>6.6899429650975089</v>
      </c>
      <c r="V70" s="63">
        <f t="shared" si="158"/>
        <v>10.317389160353251</v>
      </c>
      <c r="W70" s="63">
        <f t="shared" si="159"/>
        <v>3.7639433529065158</v>
      </c>
    </row>
    <row r="71" spans="1:23">
      <c r="A71" s="4" t="s">
        <v>6</v>
      </c>
      <c r="B71" s="64"/>
      <c r="C71" s="64">
        <f t="shared" si="150"/>
        <v>23.386939894844769</v>
      </c>
      <c r="D71" s="64">
        <f t="shared" si="150"/>
        <v>19.0965348620791</v>
      </c>
      <c r="E71" s="64">
        <f t="shared" si="150"/>
        <v>0.20088884989367625</v>
      </c>
      <c r="F71" s="64">
        <f t="shared" si="150"/>
        <v>2.0982971201214577</v>
      </c>
      <c r="G71" s="64">
        <f t="shared" si="150"/>
        <v>6.8854689500633572</v>
      </c>
      <c r="H71" s="64">
        <f t="shared" si="160"/>
        <v>11.161461808642573</v>
      </c>
      <c r="I71" s="64">
        <f t="shared" si="160"/>
        <v>5.2366707829342047</v>
      </c>
      <c r="J71" s="64">
        <f t="shared" si="160"/>
        <v>9.9518584513426465</v>
      </c>
      <c r="K71" s="64">
        <f t="shared" si="160"/>
        <v>28.192479920392362</v>
      </c>
      <c r="L71" s="64">
        <f t="shared" si="160"/>
        <v>24.732470585626036</v>
      </c>
      <c r="M71" s="64">
        <f t="shared" si="160"/>
        <v>13.429943100995736</v>
      </c>
      <c r="N71" s="64">
        <f t="shared" si="160"/>
        <v>30.898766322323752</v>
      </c>
      <c r="O71" s="64">
        <f t="shared" si="160"/>
        <v>65.70713466679841</v>
      </c>
      <c r="P71" s="64">
        <f t="shared" si="152"/>
        <v>-2.7711431100832948</v>
      </c>
      <c r="Q71" s="64">
        <f t="shared" si="153"/>
        <v>-4.9227727482198285</v>
      </c>
      <c r="R71" s="64">
        <f t="shared" si="154"/>
        <v>9.1173826369073208</v>
      </c>
      <c r="S71" s="64">
        <f t="shared" si="155"/>
        <v>9.6147301678279096</v>
      </c>
      <c r="T71" s="64">
        <f t="shared" si="156"/>
        <v>14.573767545221328</v>
      </c>
      <c r="U71" s="64">
        <f t="shared" si="157"/>
        <v>9.5339285204940243</v>
      </c>
      <c r="V71" s="64">
        <f t="shared" si="158"/>
        <v>6.3083473301824151</v>
      </c>
      <c r="W71" s="64">
        <f t="shared" si="159"/>
        <v>-1.2700862237899275</v>
      </c>
    </row>
    <row r="72" spans="1:23">
      <c r="A72" s="2" t="s">
        <v>7</v>
      </c>
      <c r="B72" s="62"/>
      <c r="C72" s="62">
        <f t="shared" si="150"/>
        <v>14.148371712000197</v>
      </c>
      <c r="D72" s="62">
        <f t="shared" si="150"/>
        <v>12.712944648313981</v>
      </c>
      <c r="E72" s="62">
        <f t="shared" si="150"/>
        <v>8.019851009630214</v>
      </c>
      <c r="F72" s="62">
        <f t="shared" si="150"/>
        <v>14.078708660196316</v>
      </c>
      <c r="G72" s="62">
        <f t="shared" si="150"/>
        <v>16.896302712692087</v>
      </c>
      <c r="H72" s="62">
        <f t="shared" si="160"/>
        <v>11.855968860277633</v>
      </c>
      <c r="I72" s="62">
        <f t="shared" si="160"/>
        <v>21.903166779878273</v>
      </c>
      <c r="J72" s="62">
        <f t="shared" si="160"/>
        <v>13.080207872398441</v>
      </c>
      <c r="K72" s="62">
        <f t="shared" si="160"/>
        <v>11.285479190751294</v>
      </c>
      <c r="L72" s="62">
        <f t="shared" si="160"/>
        <v>10.882458601967448</v>
      </c>
      <c r="M72" s="62">
        <f t="shared" si="160"/>
        <v>16.085705398915945</v>
      </c>
      <c r="N72" s="62">
        <f t="shared" si="160"/>
        <v>14.865513363634584</v>
      </c>
      <c r="O72" s="62">
        <f t="shared" si="160"/>
        <v>7.8556501559173899</v>
      </c>
      <c r="P72" s="62">
        <f t="shared" si="152"/>
        <v>7.8658204249212282</v>
      </c>
      <c r="Q72" s="62">
        <f t="shared" si="153"/>
        <v>9.0150782966225353</v>
      </c>
      <c r="R72" s="62">
        <f t="shared" si="154"/>
        <v>8.6653626938582384</v>
      </c>
      <c r="S72" s="62">
        <f t="shared" si="155"/>
        <v>8.1967728215872402</v>
      </c>
      <c r="T72" s="62">
        <f t="shared" si="156"/>
        <v>7.0126182114623887</v>
      </c>
      <c r="U72" s="62">
        <f t="shared" si="157"/>
        <v>5.0476121247364976</v>
      </c>
      <c r="V72" s="62">
        <f t="shared" si="158"/>
        <v>6.3216943225800497</v>
      </c>
      <c r="W72" s="62">
        <f t="shared" si="159"/>
        <v>5.8409907208863796</v>
      </c>
    </row>
    <row r="73" spans="1:23">
      <c r="A73" s="3" t="s">
        <v>8</v>
      </c>
      <c r="B73" s="63"/>
      <c r="C73" s="63">
        <f t="shared" si="150"/>
        <v>12.622520643891889</v>
      </c>
      <c r="D73" s="63">
        <f t="shared" si="150"/>
        <v>6.4536951829409839</v>
      </c>
      <c r="E73" s="63">
        <f t="shared" si="150"/>
        <v>2.7931527343366538</v>
      </c>
      <c r="F73" s="63">
        <f t="shared" si="150"/>
        <v>8.8098151622829324</v>
      </c>
      <c r="G73" s="63">
        <f t="shared" si="150"/>
        <v>25.324188231317528</v>
      </c>
      <c r="H73" s="63">
        <f t="shared" si="160"/>
        <v>11.462265263057965</v>
      </c>
      <c r="I73" s="63">
        <f t="shared" si="160"/>
        <v>19.304681000570294</v>
      </c>
      <c r="J73" s="63">
        <f t="shared" si="160"/>
        <v>10.976061919217742</v>
      </c>
      <c r="K73" s="63">
        <f t="shared" si="160"/>
        <v>12.239637081197333</v>
      </c>
      <c r="L73" s="63">
        <f t="shared" si="160"/>
        <v>7.5668525689410053</v>
      </c>
      <c r="M73" s="63">
        <f t="shared" si="160"/>
        <v>10.178289696023359</v>
      </c>
      <c r="N73" s="63">
        <f t="shared" si="160"/>
        <v>13.932689691894456</v>
      </c>
      <c r="O73" s="63">
        <f t="shared" si="160"/>
        <v>17.726927866681606</v>
      </c>
      <c r="P73" s="63">
        <f t="shared" si="152"/>
        <v>7.2939204022156092</v>
      </c>
      <c r="Q73" s="63">
        <f t="shared" si="153"/>
        <v>21.370156977621825</v>
      </c>
      <c r="R73" s="63">
        <f t="shared" si="154"/>
        <v>8.4341030929688099</v>
      </c>
      <c r="S73" s="63">
        <f t="shared" si="155"/>
        <v>7.1763652789404331</v>
      </c>
      <c r="T73" s="63">
        <f t="shared" si="156"/>
        <v>6.6158075654524158</v>
      </c>
      <c r="U73" s="63">
        <f t="shared" si="157"/>
        <v>4.4354502362792996</v>
      </c>
      <c r="V73" s="63">
        <f t="shared" si="158"/>
        <v>8.9758059195104938</v>
      </c>
      <c r="W73" s="63">
        <f t="shared" si="159"/>
        <v>8.8811701347949406</v>
      </c>
    </row>
    <row r="74" spans="1:23">
      <c r="A74" s="3" t="s">
        <v>9</v>
      </c>
      <c r="B74" s="63"/>
      <c r="C74" s="63">
        <f t="shared" si="150"/>
        <v>18.732631352794293</v>
      </c>
      <c r="D74" s="63">
        <f t="shared" si="150"/>
        <v>14.35830364527329</v>
      </c>
      <c r="E74" s="63">
        <f t="shared" si="150"/>
        <v>11.572810304774903</v>
      </c>
      <c r="F74" s="63">
        <f t="shared" si="150"/>
        <v>14.696156139554139</v>
      </c>
      <c r="G74" s="63">
        <f t="shared" si="150"/>
        <v>20.530707854993604</v>
      </c>
      <c r="H74" s="63">
        <f t="shared" si="160"/>
        <v>12.638221532182506</v>
      </c>
      <c r="I74" s="63">
        <f t="shared" si="160"/>
        <v>16.115045812719313</v>
      </c>
      <c r="J74" s="63">
        <f t="shared" si="160"/>
        <v>21.958891427674935</v>
      </c>
      <c r="K74" s="63">
        <f t="shared" si="160"/>
        <v>14.407997558170091</v>
      </c>
      <c r="L74" s="63">
        <f t="shared" si="160"/>
        <v>11.59413527925121</v>
      </c>
      <c r="M74" s="63">
        <f t="shared" si="160"/>
        <v>29.054656163597453</v>
      </c>
      <c r="N74" s="63">
        <f t="shared" si="160"/>
        <v>7.0436402654134964</v>
      </c>
      <c r="O74" s="63">
        <f t="shared" si="160"/>
        <v>4.1027133340828978</v>
      </c>
      <c r="P74" s="63">
        <f t="shared" si="152"/>
        <v>-0.8143656051434679</v>
      </c>
      <c r="Q74" s="63">
        <f t="shared" si="153"/>
        <v>0.11963065997832235</v>
      </c>
      <c r="R74" s="63">
        <f t="shared" si="154"/>
        <v>12.793536386886769</v>
      </c>
      <c r="S74" s="63">
        <f t="shared" si="155"/>
        <v>14.187637779495549</v>
      </c>
      <c r="T74" s="63">
        <f t="shared" si="156"/>
        <v>12.90974461320911</v>
      </c>
      <c r="U74" s="63">
        <f t="shared" si="157"/>
        <v>7.0547324664250688</v>
      </c>
      <c r="V74" s="63">
        <f t="shared" si="158"/>
        <v>4.071303821151365</v>
      </c>
      <c r="W74" s="63">
        <f t="shared" si="159"/>
        <v>3.8793464265925768</v>
      </c>
    </row>
    <row r="75" spans="1:23">
      <c r="A75" s="3" t="s">
        <v>10</v>
      </c>
      <c r="B75" s="63"/>
      <c r="C75" s="63">
        <f t="shared" si="150"/>
        <v>13.89777383766746</v>
      </c>
      <c r="D75" s="63">
        <f t="shared" si="150"/>
        <v>17.492200487386285</v>
      </c>
      <c r="E75" s="63">
        <f t="shared" si="150"/>
        <v>7.4887887887593347</v>
      </c>
      <c r="F75" s="63">
        <f t="shared" si="150"/>
        <v>17.650167795460863</v>
      </c>
      <c r="G75" s="63">
        <f t="shared" si="150"/>
        <v>10.185017357636942</v>
      </c>
      <c r="H75" s="63">
        <f t="shared" si="160"/>
        <v>12.210909641833871</v>
      </c>
      <c r="I75" s="63">
        <f t="shared" si="160"/>
        <v>28.70517225129554</v>
      </c>
      <c r="J75" s="63">
        <f t="shared" si="160"/>
        <v>11.97092932322289</v>
      </c>
      <c r="K75" s="63">
        <f t="shared" si="160"/>
        <v>10.805530761289182</v>
      </c>
      <c r="L75" s="63">
        <f t="shared" si="160"/>
        <v>13.178667639002411</v>
      </c>
      <c r="M75" s="63">
        <f t="shared" si="160"/>
        <v>13.212535810237405</v>
      </c>
      <c r="N75" s="63">
        <f t="shared" si="160"/>
        <v>22.49624926378441</v>
      </c>
      <c r="O75" s="63">
        <f t="shared" si="160"/>
        <v>3.4245546031212699</v>
      </c>
      <c r="P75" s="63">
        <f t="shared" si="152"/>
        <v>11.795525635982603</v>
      </c>
      <c r="Q75" s="63">
        <f t="shared" si="153"/>
        <v>6.3159769915783368</v>
      </c>
      <c r="R75" s="63">
        <f t="shared" si="154"/>
        <v>6.3072230982678734</v>
      </c>
      <c r="S75" s="63">
        <f t="shared" si="155"/>
        <v>6.2130066950874907</v>
      </c>
      <c r="T75" s="63">
        <f t="shared" si="156"/>
        <v>4.4183717657248023</v>
      </c>
      <c r="U75" s="63">
        <f t="shared" si="157"/>
        <v>4.2487785280128563</v>
      </c>
      <c r="V75" s="63">
        <f t="shared" si="158"/>
        <v>5.4565300089259745</v>
      </c>
      <c r="W75" s="63">
        <f t="shared" si="159"/>
        <v>4.6531476412436374</v>
      </c>
    </row>
    <row r="76" spans="1:23">
      <c r="A76" s="3" t="s">
        <v>11</v>
      </c>
      <c r="B76" s="63"/>
      <c r="C76" s="63">
        <f t="shared" si="150"/>
        <v>14.147782860458619</v>
      </c>
      <c r="D76" s="63">
        <f t="shared" si="150"/>
        <v>9.8911273423645838</v>
      </c>
      <c r="E76" s="63">
        <f t="shared" si="150"/>
        <v>13.662421449066006</v>
      </c>
      <c r="F76" s="63">
        <f t="shared" si="150"/>
        <v>14.365956309769345</v>
      </c>
      <c r="G76" s="63">
        <f t="shared" si="150"/>
        <v>20.194408947669313</v>
      </c>
      <c r="H76" s="63">
        <f t="shared" si="160"/>
        <v>8.7961803833396104</v>
      </c>
      <c r="I76" s="63">
        <f t="shared" si="160"/>
        <v>20.436486676793244</v>
      </c>
      <c r="J76" s="63">
        <f t="shared" si="160"/>
        <v>16.154094638945349</v>
      </c>
      <c r="K76" s="63">
        <f t="shared" si="160"/>
        <v>9.9084894121807743</v>
      </c>
      <c r="L76" s="63">
        <f t="shared" si="160"/>
        <v>10.634172420728035</v>
      </c>
      <c r="M76" s="63">
        <f t="shared" si="160"/>
        <v>16.922076703510111</v>
      </c>
      <c r="N76" s="63">
        <f t="shared" si="160"/>
        <v>6.0908943280758896</v>
      </c>
      <c r="O76" s="63">
        <f t="shared" si="160"/>
        <v>4.7315071522450367</v>
      </c>
      <c r="P76" s="63">
        <f t="shared" si="152"/>
        <v>19.810723935029454</v>
      </c>
      <c r="Q76" s="63">
        <f t="shared" si="153"/>
        <v>13.160978382313443</v>
      </c>
      <c r="R76" s="63">
        <f t="shared" si="154"/>
        <v>13.769437181780653</v>
      </c>
      <c r="S76" s="63">
        <f t="shared" si="155"/>
        <v>6.2774980723000864</v>
      </c>
      <c r="T76" s="63">
        <f t="shared" si="156"/>
        <v>2.3174427041099399</v>
      </c>
      <c r="U76" s="63">
        <f t="shared" si="157"/>
        <v>1.3459025054920608</v>
      </c>
      <c r="V76" s="63">
        <f t="shared" si="158"/>
        <v>8.9436136644258468</v>
      </c>
      <c r="W76" s="63">
        <f t="shared" si="159"/>
        <v>2.037552418491607</v>
      </c>
    </row>
    <row r="77" spans="1:23">
      <c r="A77" s="4" t="s">
        <v>12</v>
      </c>
      <c r="B77" s="64"/>
      <c r="C77" s="64">
        <f t="shared" si="150"/>
        <v>10.85200146896805</v>
      </c>
      <c r="D77" s="64">
        <f t="shared" si="150"/>
        <v>11.094914692728176</v>
      </c>
      <c r="E77" s="64">
        <f t="shared" si="150"/>
        <v>13.449036798473191</v>
      </c>
      <c r="F77" s="64">
        <f t="shared" si="150"/>
        <v>12.107033960677111</v>
      </c>
      <c r="G77" s="64">
        <f t="shared" si="150"/>
        <v>13.64126611957796</v>
      </c>
      <c r="H77" s="64">
        <f t="shared" si="160"/>
        <v>12.057439960386235</v>
      </c>
      <c r="I77" s="64">
        <f t="shared" si="160"/>
        <v>16.051701281484753</v>
      </c>
      <c r="J77" s="64">
        <f t="shared" si="160"/>
        <v>1.7578930667935904</v>
      </c>
      <c r="K77" s="64">
        <f t="shared" si="160"/>
        <v>3.6234369640462756</v>
      </c>
      <c r="L77" s="64">
        <f t="shared" si="160"/>
        <v>8.0316571875658269</v>
      </c>
      <c r="M77" s="64">
        <f t="shared" si="160"/>
        <v>10.540389972144846</v>
      </c>
      <c r="N77" s="64">
        <f t="shared" si="160"/>
        <v>12.186271545207136</v>
      </c>
      <c r="O77" s="64">
        <f t="shared" si="160"/>
        <v>17.663971248876909</v>
      </c>
      <c r="P77" s="64">
        <f t="shared" si="152"/>
        <v>5.1370647525962125</v>
      </c>
      <c r="Q77" s="64">
        <f t="shared" si="153"/>
        <v>4.07807535179301</v>
      </c>
      <c r="R77" s="64">
        <f t="shared" si="154"/>
        <v>6.6973709460756092</v>
      </c>
      <c r="S77" s="64">
        <f t="shared" si="155"/>
        <v>8.4744931327665149</v>
      </c>
      <c r="T77" s="64">
        <f t="shared" si="156"/>
        <v>10.255791869526551</v>
      </c>
      <c r="U77" s="64">
        <f t="shared" si="157"/>
        <v>9.0297619861375029</v>
      </c>
      <c r="V77" s="64">
        <f t="shared" si="158"/>
        <v>5.5070719229611802</v>
      </c>
      <c r="W77" s="64">
        <f t="shared" si="159"/>
        <v>9.9282182924510369</v>
      </c>
    </row>
    <row r="78" spans="1:23" hidden="1">
      <c r="A78" s="2" t="s">
        <v>13</v>
      </c>
      <c r="B78" s="62"/>
      <c r="C78" s="62">
        <f t="shared" si="150"/>
        <v>13.553684061027433</v>
      </c>
      <c r="D78" s="62">
        <f t="shared" si="150"/>
        <v>11.097660914673005</v>
      </c>
      <c r="E78" s="62">
        <f t="shared" si="150"/>
        <v>5.2237060440087726</v>
      </c>
      <c r="F78" s="62">
        <f t="shared" si="150"/>
        <v>10.564998436447249</v>
      </c>
      <c r="G78" s="62">
        <f t="shared" si="150"/>
        <v>18.210759960739804</v>
      </c>
      <c r="H78" s="62">
        <f t="shared" si="160"/>
        <v>14.424877037458888</v>
      </c>
      <c r="I78" s="62">
        <f t="shared" si="160"/>
        <v>21.832591105778214</v>
      </c>
      <c r="J78" s="62">
        <f t="shared" si="160"/>
        <v>7.6275838243095198</v>
      </c>
      <c r="K78" s="62">
        <f t="shared" si="160"/>
        <v>10.308066175967223</v>
      </c>
      <c r="L78" s="62">
        <f t="shared" si="160"/>
        <v>10.596339716277814</v>
      </c>
      <c r="M78" s="62">
        <f t="shared" si="160"/>
        <v>12.232801615493791</v>
      </c>
      <c r="N78" s="62">
        <f t="shared" si="160"/>
        <v>15.566349260786266</v>
      </c>
      <c r="O78" s="62">
        <f t="shared" si="160"/>
        <v>13.118029155763841</v>
      </c>
      <c r="P78" s="62">
        <f t="shared" si="152"/>
        <v>4.881421900058843</v>
      </c>
      <c r="Q78" s="62">
        <f t="shared" si="153"/>
        <v>7.6177049758648936</v>
      </c>
      <c r="R78" s="62">
        <f t="shared" si="154"/>
        <v>8.3220053437955546</v>
      </c>
      <c r="S78" s="62">
        <f t="shared" si="155"/>
        <v>6.4389391241026699</v>
      </c>
      <c r="T78" s="62">
        <f t="shared" si="156"/>
        <v>7.0249759793408568</v>
      </c>
      <c r="U78" s="62">
        <f t="shared" si="157"/>
        <v>5.8175555617006749</v>
      </c>
      <c r="V78" s="62">
        <f t="shared" si="158"/>
        <v>4.6542424693623916</v>
      </c>
      <c r="W78" s="62">
        <f t="shared" si="159"/>
        <v>5.5808035641696883</v>
      </c>
    </row>
    <row r="79" spans="1:23" hidden="1">
      <c r="A79" s="3" t="s">
        <v>14</v>
      </c>
      <c r="B79" s="63"/>
      <c r="C79" s="63" t="e">
        <f t="shared" si="150"/>
        <v>#DIV/0!</v>
      </c>
      <c r="D79" s="63" t="e">
        <f t="shared" si="150"/>
        <v>#DIV/0!</v>
      </c>
      <c r="E79" s="63" t="e">
        <f t="shared" si="150"/>
        <v>#DIV/0!</v>
      </c>
      <c r="F79" s="63" t="e">
        <f t="shared" si="150"/>
        <v>#DIV/0!</v>
      </c>
      <c r="G79" s="63" t="e">
        <f t="shared" si="150"/>
        <v>#DIV/0!</v>
      </c>
      <c r="H79" s="63" t="e">
        <f t="shared" si="160"/>
        <v>#DIV/0!</v>
      </c>
      <c r="I79" s="63" t="e">
        <f t="shared" si="160"/>
        <v>#DIV/0!</v>
      </c>
      <c r="J79" s="63" t="e">
        <f t="shared" si="160"/>
        <v>#DIV/0!</v>
      </c>
      <c r="K79" s="63" t="e">
        <f t="shared" si="160"/>
        <v>#DIV/0!</v>
      </c>
      <c r="L79" s="63" t="e">
        <f t="shared" si="160"/>
        <v>#DIV/0!</v>
      </c>
      <c r="M79" s="63" t="e">
        <f t="shared" si="160"/>
        <v>#DIV/0!</v>
      </c>
      <c r="N79" s="63" t="e">
        <f t="shared" si="160"/>
        <v>#DIV/0!</v>
      </c>
      <c r="O79" s="63" t="e">
        <f t="shared" si="160"/>
        <v>#DIV/0!</v>
      </c>
      <c r="P79" s="63" t="e">
        <f t="shared" si="152"/>
        <v>#DIV/0!</v>
      </c>
      <c r="Q79" s="63" t="e">
        <f t="shared" si="153"/>
        <v>#DIV/0!</v>
      </c>
      <c r="R79" s="63" t="e">
        <f t="shared" si="154"/>
        <v>#DIV/0!</v>
      </c>
      <c r="S79" s="63" t="e">
        <f t="shared" si="155"/>
        <v>#DIV/0!</v>
      </c>
      <c r="T79" s="63" t="e">
        <f t="shared" si="156"/>
        <v>#DIV/0!</v>
      </c>
      <c r="U79" s="63" t="e">
        <f t="shared" si="157"/>
        <v>#DIV/0!</v>
      </c>
      <c r="V79" s="63">
        <f t="shared" si="158"/>
        <v>100</v>
      </c>
      <c r="W79" s="63">
        <f t="shared" si="159"/>
        <v>50</v>
      </c>
    </row>
    <row r="80" spans="1:23" ht="13.5" thickBot="1">
      <c r="A80" s="22" t="str">
        <f>A21</f>
        <v>SA - Annual Gross Operating Surplus</v>
      </c>
      <c r="B80" s="65"/>
      <c r="C80" s="65">
        <f t="shared" si="150"/>
        <v>13.553684061027433</v>
      </c>
      <c r="D80" s="65">
        <f t="shared" si="150"/>
        <v>11.097660914673005</v>
      </c>
      <c r="E80" s="65">
        <f t="shared" si="150"/>
        <v>5.2237060440087726</v>
      </c>
      <c r="F80" s="65">
        <f t="shared" si="150"/>
        <v>10.564998436447249</v>
      </c>
      <c r="G80" s="65">
        <f t="shared" si="150"/>
        <v>18.210759960739804</v>
      </c>
      <c r="H80" s="65">
        <f t="shared" si="160"/>
        <v>14.424877037458888</v>
      </c>
      <c r="I80" s="65">
        <f t="shared" si="160"/>
        <v>21.832591105778214</v>
      </c>
      <c r="J80" s="65">
        <f t="shared" si="160"/>
        <v>7.6275838243095198</v>
      </c>
      <c r="K80" s="65">
        <f t="shared" si="160"/>
        <v>10.308066175967223</v>
      </c>
      <c r="L80" s="65">
        <f t="shared" si="160"/>
        <v>10.596339716277814</v>
      </c>
      <c r="M80" s="65">
        <f t="shared" si="160"/>
        <v>12.232801615493791</v>
      </c>
      <c r="N80" s="65">
        <f t="shared" si="160"/>
        <v>15.566349260786266</v>
      </c>
      <c r="O80" s="65">
        <f t="shared" si="160"/>
        <v>13.118029155763841</v>
      </c>
      <c r="P80" s="65">
        <f t="shared" si="152"/>
        <v>4.881421900058843</v>
      </c>
      <c r="Q80" s="65">
        <f t="shared" si="153"/>
        <v>7.6177049758648936</v>
      </c>
      <c r="R80" s="65">
        <f t="shared" si="154"/>
        <v>8.3220053437955546</v>
      </c>
      <c r="S80" s="65">
        <f t="shared" si="155"/>
        <v>6.4389391241026699</v>
      </c>
      <c r="T80" s="65">
        <f t="shared" si="156"/>
        <v>7.0249759793408568</v>
      </c>
      <c r="U80" s="65">
        <f t="shared" si="157"/>
        <v>5.8176198710854079</v>
      </c>
      <c r="V80" s="65">
        <f t="shared" si="158"/>
        <v>4.654300414598838</v>
      </c>
      <c r="W80" s="65">
        <f t="shared" si="159"/>
        <v>5.5808551535106821</v>
      </c>
    </row>
    <row r="81" spans="1:23">
      <c r="Q81" s="9"/>
      <c r="R81" s="9"/>
      <c r="S81" s="9"/>
      <c r="T81" s="9"/>
      <c r="U81" s="9"/>
      <c r="V81" s="9"/>
      <c r="W81" s="9"/>
    </row>
    <row r="82" spans="1:23" ht="18">
      <c r="A82" s="210" t="s">
        <v>181</v>
      </c>
      <c r="B82" s="210"/>
      <c r="C82" s="210"/>
      <c r="D82" s="210"/>
      <c r="E82" s="210"/>
      <c r="F82" s="210"/>
      <c r="G82" s="211"/>
      <c r="H82" s="211"/>
      <c r="I82" s="211"/>
      <c r="J82" s="211"/>
      <c r="K82" s="211"/>
      <c r="L82" s="211"/>
      <c r="M82" s="211"/>
      <c r="N82" s="211"/>
      <c r="O82" s="212"/>
      <c r="P82" s="212"/>
    </row>
    <row r="83" spans="1:23">
      <c r="A83" s="1" t="s">
        <v>27</v>
      </c>
      <c r="B83" s="1"/>
      <c r="C83" s="1"/>
      <c r="D83" s="1"/>
      <c r="E83" s="1"/>
      <c r="F83" s="1"/>
    </row>
    <row r="84" spans="1:23" ht="13.5" thickBot="1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v>2011</v>
      </c>
      <c r="S84" s="26">
        <v>2012</v>
      </c>
      <c r="T84" s="26">
        <v>2013</v>
      </c>
      <c r="U84" s="26">
        <v>2014</v>
      </c>
      <c r="V84" s="26">
        <v>2015</v>
      </c>
      <c r="W84" s="26">
        <v>2016</v>
      </c>
    </row>
    <row r="85" spans="1:23" ht="13.5" thickTop="1">
      <c r="A85" s="5" t="s">
        <v>0</v>
      </c>
      <c r="B85" s="61"/>
      <c r="C85" s="61">
        <f t="shared" ref="C85:G100" si="161">(C26-B26)/B26*100</f>
        <v>20.667674952100636</v>
      </c>
      <c r="D85" s="61">
        <f t="shared" si="161"/>
        <v>3.2470930717351685</v>
      </c>
      <c r="E85" s="61">
        <f t="shared" si="161"/>
        <v>5.3599247381601609</v>
      </c>
      <c r="F85" s="61">
        <f t="shared" si="161"/>
        <v>-4.8285414007360634</v>
      </c>
      <c r="G85" s="61">
        <f t="shared" si="161"/>
        <v>7.9921971293591483</v>
      </c>
      <c r="H85" s="61">
        <f>(H26-G26)/G26*100</f>
        <v>29.947012360136927</v>
      </c>
      <c r="I85" s="61">
        <f t="shared" ref="I85:K85" si="162">(I26-H26)/H26*100</f>
        <v>23.111598525617254</v>
      </c>
      <c r="J85" s="61">
        <f t="shared" si="162"/>
        <v>-5.1196196699881318</v>
      </c>
      <c r="K85" s="61">
        <f t="shared" si="162"/>
        <v>2.8906080917918331</v>
      </c>
      <c r="L85" s="61">
        <f t="shared" ref="L85:L100" si="163">(L26-K26)/K26*100</f>
        <v>-6.4386842084589988</v>
      </c>
      <c r="M85" s="61">
        <f t="shared" ref="M85:M100" si="164">(M26-L26)/L26*100</f>
        <v>20.019386275450621</v>
      </c>
      <c r="N85" s="61">
        <f t="shared" ref="N85:N100" si="165">(N26-M26)/M26*100</f>
        <v>35.666492355994258</v>
      </c>
      <c r="O85" s="61">
        <f t="shared" ref="O85:O100" si="166">(O26-N26)/N26*100</f>
        <v>26.765776099724231</v>
      </c>
      <c r="P85" s="61">
        <f t="shared" ref="P85:P100" si="167">(P26-O26)/O26*100</f>
        <v>-3.1699089370695295</v>
      </c>
      <c r="Q85" s="61">
        <f t="shared" ref="Q85:Q100" si="168">(Q26-P26)/P26*100</f>
        <v>-0.57155375926513952</v>
      </c>
      <c r="R85" s="61">
        <f t="shared" ref="R85:R100" si="169">(R26-Q26)/Q26*100</f>
        <v>14.319326331520783</v>
      </c>
      <c r="S85" s="61">
        <f t="shared" ref="S85:S100" si="170">(S26-R26)/R26*100</f>
        <v>-6.4382606472023225</v>
      </c>
      <c r="T85" s="61">
        <f t="shared" ref="T85:T100" si="171">(T26-S26)/S26*100</f>
        <v>5.6011552225119052</v>
      </c>
      <c r="U85" s="61">
        <f t="shared" ref="U85:U100" si="172">(U26-T26)/T26*100</f>
        <v>8.5179997568864199</v>
      </c>
      <c r="V85" s="61">
        <f t="shared" ref="V85:V100" si="173">(V26-U26)/U26*100</f>
        <v>-1.9610918453941819</v>
      </c>
      <c r="W85" s="61">
        <f t="shared" ref="W85:W100" si="174">(W26-V26)/V26*100</f>
        <v>13.647727594065568</v>
      </c>
    </row>
    <row r="86" spans="1:23">
      <c r="A86" s="6" t="s">
        <v>1</v>
      </c>
      <c r="B86" s="63"/>
      <c r="C86" s="63">
        <f t="shared" si="161"/>
        <v>20.974225206440238</v>
      </c>
      <c r="D86" s="63">
        <f t="shared" si="161"/>
        <v>4.1053324791276147</v>
      </c>
      <c r="E86" s="63">
        <f t="shared" si="161"/>
        <v>3.4504756088700144</v>
      </c>
      <c r="F86" s="63">
        <f t="shared" si="161"/>
        <v>-7.3537828642924667</v>
      </c>
      <c r="G86" s="63">
        <f t="shared" si="161"/>
        <v>2.7086545451861541</v>
      </c>
      <c r="H86" s="63">
        <f t="shared" ref="H86:K86" si="175">(H27-G27)/G27*100</f>
        <v>29.421944696275006</v>
      </c>
      <c r="I86" s="63">
        <f t="shared" si="175"/>
        <v>22.316454582584289</v>
      </c>
      <c r="J86" s="63">
        <f t="shared" si="175"/>
        <v>-3.6911010121659102</v>
      </c>
      <c r="K86" s="63">
        <f t="shared" si="175"/>
        <v>2.2500356614422441</v>
      </c>
      <c r="L86" s="63">
        <f t="shared" si="163"/>
        <v>-11.48088332069525</v>
      </c>
      <c r="M86" s="63">
        <f t="shared" si="164"/>
        <v>18.719364211671994</v>
      </c>
      <c r="N86" s="63">
        <f t="shared" si="165"/>
        <v>40.00571181520683</v>
      </c>
      <c r="O86" s="63">
        <f t="shared" si="166"/>
        <v>26.681712923526373</v>
      </c>
      <c r="P86" s="63">
        <f t="shared" si="167"/>
        <v>-4.2433139874028765</v>
      </c>
      <c r="Q86" s="63">
        <f t="shared" si="168"/>
        <v>-6.2245624614757835</v>
      </c>
      <c r="R86" s="63">
        <f t="shared" si="169"/>
        <v>14.51994205638818</v>
      </c>
      <c r="S86" s="63">
        <f t="shared" si="170"/>
        <v>-6.4988867464562432</v>
      </c>
      <c r="T86" s="63">
        <f t="shared" si="171"/>
        <v>4.7127264683715264</v>
      </c>
      <c r="U86" s="63">
        <f t="shared" si="172"/>
        <v>13.160796327308669</v>
      </c>
      <c r="V86" s="63">
        <f t="shared" si="173"/>
        <v>-0.13468773984320007</v>
      </c>
      <c r="W86" s="63">
        <f t="shared" si="174"/>
        <v>15.483582609505579</v>
      </c>
    </row>
    <row r="87" spans="1:23">
      <c r="A87" s="28" t="s">
        <v>2</v>
      </c>
      <c r="B87" s="64"/>
      <c r="C87" s="64">
        <f t="shared" si="161"/>
        <v>18.698888016857854</v>
      </c>
      <c r="D87" s="64">
        <f t="shared" si="161"/>
        <v>-2.3705182676012742</v>
      </c>
      <c r="E87" s="64">
        <f t="shared" si="161"/>
        <v>18.687259940703711</v>
      </c>
      <c r="F87" s="64">
        <f t="shared" si="161"/>
        <v>10.534122457198359</v>
      </c>
      <c r="G87" s="64">
        <f t="shared" si="161"/>
        <v>34.933596640637774</v>
      </c>
      <c r="H87" s="64">
        <f t="shared" ref="H87:K87" si="176">(H28-G28)/G28*100</f>
        <v>31.984979403945147</v>
      </c>
      <c r="I87" s="64">
        <f t="shared" si="176"/>
        <v>26.137892065925485</v>
      </c>
      <c r="J87" s="64">
        <f t="shared" si="176"/>
        <v>-10.391803296638063</v>
      </c>
      <c r="K87" s="64">
        <f t="shared" si="176"/>
        <v>5.4315312678320566</v>
      </c>
      <c r="L87" s="64">
        <f t="shared" si="163"/>
        <v>12.958390432367455</v>
      </c>
      <c r="M87" s="64">
        <f t="shared" si="164"/>
        <v>23.938479052001814</v>
      </c>
      <c r="N87" s="64">
        <f t="shared" si="165"/>
        <v>23.136181743983805</v>
      </c>
      <c r="O87" s="64">
        <f t="shared" si="166"/>
        <v>27.041780551962049</v>
      </c>
      <c r="P87" s="64">
        <f t="shared" si="167"/>
        <v>0.34441088401654885</v>
      </c>
      <c r="Q87" s="64">
        <f t="shared" si="168"/>
        <v>17.090175436503785</v>
      </c>
      <c r="R87" s="64">
        <f t="shared" si="169"/>
        <v>13.817345444903198</v>
      </c>
      <c r="S87" s="64">
        <f t="shared" si="170"/>
        <v>-6.2856255163337931</v>
      </c>
      <c r="T87" s="64">
        <f t="shared" si="171"/>
        <v>7.8328153513712211</v>
      </c>
      <c r="U87" s="64">
        <f t="shared" si="172"/>
        <v>-2.8068807102024604</v>
      </c>
      <c r="V87" s="64">
        <f t="shared" si="173"/>
        <v>-7.1480330007076738</v>
      </c>
      <c r="W87" s="64">
        <f t="shared" si="174"/>
        <v>8.0401359160830381</v>
      </c>
    </row>
    <row r="88" spans="1:23">
      <c r="A88" s="5" t="s">
        <v>3</v>
      </c>
      <c r="B88" s="62"/>
      <c r="C88" s="62">
        <f t="shared" si="161"/>
        <v>9.0984935447038318</v>
      </c>
      <c r="D88" s="62">
        <f t="shared" si="161"/>
        <v>12.782363139503145</v>
      </c>
      <c r="E88" s="62">
        <f t="shared" si="161"/>
        <v>-2.8384573819857892</v>
      </c>
      <c r="F88" s="62">
        <f t="shared" si="161"/>
        <v>3.5550143542488408</v>
      </c>
      <c r="G88" s="62">
        <f t="shared" si="161"/>
        <v>20.555800057283676</v>
      </c>
      <c r="H88" s="62">
        <f t="shared" ref="H88:K88" si="177">(H29-G29)/G29*100</f>
        <v>16.031125462612977</v>
      </c>
      <c r="I88" s="62">
        <f t="shared" si="177"/>
        <v>15.962604468471051</v>
      </c>
      <c r="J88" s="62">
        <f t="shared" si="177"/>
        <v>6.6010531491015323</v>
      </c>
      <c r="K88" s="62">
        <f t="shared" si="177"/>
        <v>10.736863441462932</v>
      </c>
      <c r="L88" s="62">
        <f t="shared" si="163"/>
        <v>8.8290394968759767</v>
      </c>
      <c r="M88" s="62">
        <f t="shared" si="164"/>
        <v>-4.1552553597799502</v>
      </c>
      <c r="N88" s="62">
        <f t="shared" si="165"/>
        <v>12.299354863466863</v>
      </c>
      <c r="O88" s="62">
        <f t="shared" si="166"/>
        <v>19.347609718163401</v>
      </c>
      <c r="P88" s="62">
        <f t="shared" si="167"/>
        <v>0.48912012394886856</v>
      </c>
      <c r="Q88" s="62">
        <f t="shared" si="168"/>
        <v>1.7328406512619723</v>
      </c>
      <c r="R88" s="62">
        <f t="shared" si="169"/>
        <v>2.6835202491878865</v>
      </c>
      <c r="S88" s="62">
        <f t="shared" si="170"/>
        <v>7.1848046847704516</v>
      </c>
      <c r="T88" s="62">
        <f t="shared" si="171"/>
        <v>7.1282184240562625</v>
      </c>
      <c r="U88" s="62">
        <f t="shared" si="172"/>
        <v>12.586318364132474</v>
      </c>
      <c r="V88" s="62">
        <f t="shared" si="173"/>
        <v>5.7257319178428263</v>
      </c>
      <c r="W88" s="62">
        <f t="shared" si="174"/>
        <v>2.2360469560505325</v>
      </c>
    </row>
    <row r="89" spans="1:23">
      <c r="A89" s="6" t="s">
        <v>4</v>
      </c>
      <c r="B89" s="63"/>
      <c r="C89" s="63">
        <f t="shared" si="161"/>
        <v>9.3894587325287446</v>
      </c>
      <c r="D89" s="63">
        <f t="shared" si="161"/>
        <v>12.516357133016506</v>
      </c>
      <c r="E89" s="63">
        <f t="shared" si="161"/>
        <v>-3.3649515206853406</v>
      </c>
      <c r="F89" s="63">
        <f t="shared" si="161"/>
        <v>5.442793500212245</v>
      </c>
      <c r="G89" s="63">
        <f t="shared" si="161"/>
        <v>24.236391354654014</v>
      </c>
      <c r="H89" s="63">
        <f t="shared" ref="H89:K89" si="178">(H30-G30)/G30*100</f>
        <v>15.389888921327582</v>
      </c>
      <c r="I89" s="63">
        <f t="shared" si="178"/>
        <v>21.509091847984344</v>
      </c>
      <c r="J89" s="63">
        <f t="shared" si="178"/>
        <v>8.6269325723986316</v>
      </c>
      <c r="K89" s="63">
        <f t="shared" si="178"/>
        <v>8.6884857523409273</v>
      </c>
      <c r="L89" s="63">
        <f t="shared" si="163"/>
        <v>7.3967404290826932</v>
      </c>
      <c r="M89" s="63">
        <f t="shared" si="164"/>
        <v>-7.2141970300311105</v>
      </c>
      <c r="N89" s="63">
        <f t="shared" si="165"/>
        <v>9.9508894010292064</v>
      </c>
      <c r="O89" s="63">
        <f t="shared" si="166"/>
        <v>10.575091556327761</v>
      </c>
      <c r="P89" s="63">
        <f t="shared" si="167"/>
        <v>-4.6029875746774245</v>
      </c>
      <c r="Q89" s="63">
        <f t="shared" si="168"/>
        <v>-1.8794957895815614</v>
      </c>
      <c r="R89" s="63">
        <f t="shared" si="169"/>
        <v>-5.7038800575662369</v>
      </c>
      <c r="S89" s="63">
        <f t="shared" si="170"/>
        <v>-0.18178054525957665</v>
      </c>
      <c r="T89" s="63">
        <f t="shared" si="171"/>
        <v>3.3791030193126321</v>
      </c>
      <c r="U89" s="63">
        <f t="shared" si="172"/>
        <v>16.523885603892456</v>
      </c>
      <c r="V89" s="63">
        <f t="shared" si="173"/>
        <v>3.8056737496771924</v>
      </c>
      <c r="W89" s="63">
        <f t="shared" si="174"/>
        <v>3.0372801352589143</v>
      </c>
    </row>
    <row r="90" spans="1:23">
      <c r="A90" s="6" t="s">
        <v>5</v>
      </c>
      <c r="B90" s="63"/>
      <c r="C90" s="63">
        <f t="shared" si="161"/>
        <v>-0.89435119642661054</v>
      </c>
      <c r="D90" s="63">
        <f t="shared" si="161"/>
        <v>5.3657456355689481</v>
      </c>
      <c r="E90" s="63">
        <f t="shared" si="161"/>
        <v>3.9084379289111126</v>
      </c>
      <c r="F90" s="63">
        <f t="shared" si="161"/>
        <v>-2.0747828212997659</v>
      </c>
      <c r="G90" s="63">
        <f t="shared" si="161"/>
        <v>10.475126196085341</v>
      </c>
      <c r="H90" s="63">
        <f t="shared" ref="H90:K90" si="179">(H31-G31)/G31*100</f>
        <v>3.8700468801071177</v>
      </c>
      <c r="I90" s="63">
        <f t="shared" si="179"/>
        <v>14.322548325946984</v>
      </c>
      <c r="J90" s="63">
        <f t="shared" si="179"/>
        <v>-13.249889033758455</v>
      </c>
      <c r="K90" s="63">
        <f t="shared" si="179"/>
        <v>12.821043114474929</v>
      </c>
      <c r="L90" s="63">
        <f t="shared" si="163"/>
        <v>0.82869725874387501</v>
      </c>
      <c r="M90" s="63">
        <f t="shared" si="164"/>
        <v>6.7871879357429403</v>
      </c>
      <c r="N90" s="63">
        <f t="shared" si="165"/>
        <v>4.6966832446970521</v>
      </c>
      <c r="O90" s="63">
        <f t="shared" si="166"/>
        <v>12.014920568766586</v>
      </c>
      <c r="P90" s="63">
        <f t="shared" si="167"/>
        <v>61.778123261972596</v>
      </c>
      <c r="Q90" s="63">
        <f t="shared" si="168"/>
        <v>35.357825757223296</v>
      </c>
      <c r="R90" s="63">
        <f t="shared" si="169"/>
        <v>31.458917932498267</v>
      </c>
      <c r="S90" s="63">
        <f t="shared" si="170"/>
        <v>29.600684594928321</v>
      </c>
      <c r="T90" s="63">
        <f t="shared" si="171"/>
        <v>9.2189045364220306</v>
      </c>
      <c r="U90" s="63">
        <f t="shared" si="172"/>
        <v>6.1857454570462718</v>
      </c>
      <c r="V90" s="63">
        <f t="shared" si="173"/>
        <v>9.892274365763301</v>
      </c>
      <c r="W90" s="63">
        <f t="shared" si="174"/>
        <v>3.7511726352271362</v>
      </c>
    </row>
    <row r="91" spans="1:23">
      <c r="A91" s="28" t="s">
        <v>6</v>
      </c>
      <c r="B91" s="64"/>
      <c r="C91" s="64">
        <f t="shared" si="161"/>
        <v>18.855637246946085</v>
      </c>
      <c r="D91" s="64">
        <f t="shared" si="161"/>
        <v>21.717545280518948</v>
      </c>
      <c r="E91" s="64">
        <f t="shared" si="161"/>
        <v>-5.5064296863964852</v>
      </c>
      <c r="F91" s="64">
        <f t="shared" si="161"/>
        <v>-2.3930219475332986</v>
      </c>
      <c r="G91" s="64">
        <f t="shared" si="161"/>
        <v>6.4015306411278701</v>
      </c>
      <c r="H91" s="64">
        <f t="shared" ref="H91:K91" si="180">(H32-G32)/G32*100</f>
        <v>32.642835810010638</v>
      </c>
      <c r="I91" s="64">
        <f t="shared" si="180"/>
        <v>-18.892403329059597</v>
      </c>
      <c r="J91" s="64">
        <f t="shared" si="180"/>
        <v>8.1308795407766983</v>
      </c>
      <c r="K91" s="64">
        <f t="shared" si="180"/>
        <v>29.010225433243196</v>
      </c>
      <c r="L91" s="64">
        <f t="shared" si="163"/>
        <v>26.668391863291397</v>
      </c>
      <c r="M91" s="64">
        <f t="shared" si="164"/>
        <v>10.69690819259664</v>
      </c>
      <c r="N91" s="64">
        <f t="shared" si="165"/>
        <v>30.465441572792983</v>
      </c>
      <c r="O91" s="64">
        <f t="shared" si="166"/>
        <v>66.109062980543939</v>
      </c>
      <c r="P91" s="64">
        <f t="shared" si="167"/>
        <v>-1.9150945222025033</v>
      </c>
      <c r="Q91" s="64">
        <f t="shared" si="168"/>
        <v>-4.0439716678810207</v>
      </c>
      <c r="R91" s="64">
        <f t="shared" si="169"/>
        <v>9.2017368300616127</v>
      </c>
      <c r="S91" s="64">
        <f t="shared" si="170"/>
        <v>8.374472073616344</v>
      </c>
      <c r="T91" s="64">
        <f t="shared" si="171"/>
        <v>14.696856540129039</v>
      </c>
      <c r="U91" s="64">
        <f t="shared" si="172"/>
        <v>9.7310473931810755</v>
      </c>
      <c r="V91" s="64">
        <f t="shared" si="173"/>
        <v>6.4887107772464399</v>
      </c>
      <c r="W91" s="64">
        <f t="shared" si="174"/>
        <v>-1.2181535020495438</v>
      </c>
    </row>
    <row r="92" spans="1:23">
      <c r="A92" s="5" t="s">
        <v>7</v>
      </c>
      <c r="B92" s="62"/>
      <c r="C92" s="62">
        <f t="shared" si="161"/>
        <v>13.902868918548897</v>
      </c>
      <c r="D92" s="62">
        <f t="shared" si="161"/>
        <v>11.634668668732619</v>
      </c>
      <c r="E92" s="62">
        <f t="shared" si="161"/>
        <v>8.5573049259837273</v>
      </c>
      <c r="F92" s="62">
        <f t="shared" si="161"/>
        <v>13.54413183423914</v>
      </c>
      <c r="G92" s="62">
        <f t="shared" si="161"/>
        <v>16.130591489466088</v>
      </c>
      <c r="H92" s="62">
        <f t="shared" ref="H92:K92" si="181">(H33-G33)/G33*100</f>
        <v>12.234679869846341</v>
      </c>
      <c r="I92" s="62">
        <f t="shared" si="181"/>
        <v>20.774346228085211</v>
      </c>
      <c r="J92" s="62">
        <f t="shared" si="181"/>
        <v>14.407970304568163</v>
      </c>
      <c r="K92" s="62">
        <f t="shared" si="181"/>
        <v>11.460314921974144</v>
      </c>
      <c r="L92" s="62">
        <f t="shared" si="163"/>
        <v>12.473954988894121</v>
      </c>
      <c r="M92" s="62">
        <f t="shared" si="164"/>
        <v>16.572123848547015</v>
      </c>
      <c r="N92" s="62">
        <f t="shared" si="165"/>
        <v>14.230844428773992</v>
      </c>
      <c r="O92" s="62">
        <f t="shared" si="166"/>
        <v>7.9349798618356617</v>
      </c>
      <c r="P92" s="62">
        <f t="shared" si="167"/>
        <v>7.7767863247577713</v>
      </c>
      <c r="Q92" s="62">
        <f t="shared" si="168"/>
        <v>8.9696276802143782</v>
      </c>
      <c r="R92" s="62">
        <f t="shared" si="169"/>
        <v>9.2595818921841548</v>
      </c>
      <c r="S92" s="62">
        <f t="shared" si="170"/>
        <v>7.9099139981943081</v>
      </c>
      <c r="T92" s="62">
        <f t="shared" si="171"/>
        <v>7.6497008064403103</v>
      </c>
      <c r="U92" s="62">
        <f t="shared" si="172"/>
        <v>5.2898870525034685</v>
      </c>
      <c r="V92" s="62">
        <f t="shared" si="173"/>
        <v>6.3508422490922811</v>
      </c>
      <c r="W92" s="62">
        <f t="shared" si="174"/>
        <v>5.7726515586881577</v>
      </c>
    </row>
    <row r="93" spans="1:23">
      <c r="A93" s="3" t="s">
        <v>8</v>
      </c>
      <c r="B93" s="63"/>
      <c r="C93" s="63">
        <f t="shared" si="161"/>
        <v>11.044548652154596</v>
      </c>
      <c r="D93" s="63">
        <f t="shared" si="161"/>
        <v>6.6172164248860463</v>
      </c>
      <c r="E93" s="63">
        <f t="shared" si="161"/>
        <v>2.367899851791964</v>
      </c>
      <c r="F93" s="63">
        <f t="shared" si="161"/>
        <v>8.5173903673421894</v>
      </c>
      <c r="G93" s="63">
        <f t="shared" si="161"/>
        <v>25.78760872058653</v>
      </c>
      <c r="H93" s="63">
        <f t="shared" ref="H93:K93" si="182">(H34-G34)/G34*100</f>
        <v>17.928638329221421</v>
      </c>
      <c r="I93" s="63">
        <f t="shared" si="182"/>
        <v>19.478821768497458</v>
      </c>
      <c r="J93" s="63">
        <f t="shared" si="182"/>
        <v>11.844266128745133</v>
      </c>
      <c r="K93" s="63">
        <f t="shared" si="182"/>
        <v>12.281132247722399</v>
      </c>
      <c r="L93" s="63">
        <f t="shared" si="163"/>
        <v>6.9859067088614655</v>
      </c>
      <c r="M93" s="63">
        <f t="shared" si="164"/>
        <v>10.636032981516816</v>
      </c>
      <c r="N93" s="63">
        <f t="shared" si="165"/>
        <v>14.463858547814484</v>
      </c>
      <c r="O93" s="63">
        <f t="shared" si="166"/>
        <v>17.391558425263554</v>
      </c>
      <c r="P93" s="63">
        <f t="shared" si="167"/>
        <v>8.7303386924199007</v>
      </c>
      <c r="Q93" s="63">
        <f t="shared" si="168"/>
        <v>21.463410656359404</v>
      </c>
      <c r="R93" s="63">
        <f t="shared" si="169"/>
        <v>9.3956405636331475</v>
      </c>
      <c r="S93" s="63">
        <f t="shared" si="170"/>
        <v>5.6542866118308286</v>
      </c>
      <c r="T93" s="63">
        <f t="shared" si="171"/>
        <v>6.7994818974400353</v>
      </c>
      <c r="U93" s="63">
        <f t="shared" si="172"/>
        <v>4.5648220044215915</v>
      </c>
      <c r="V93" s="63">
        <f t="shared" si="173"/>
        <v>9.184398575663586</v>
      </c>
      <c r="W93" s="63">
        <f t="shared" si="174"/>
        <v>8.8841566810280952</v>
      </c>
    </row>
    <row r="94" spans="1:23">
      <c r="A94" s="3" t="s">
        <v>9</v>
      </c>
      <c r="B94" s="63"/>
      <c r="C94" s="63">
        <f t="shared" si="161"/>
        <v>17.016960000152036</v>
      </c>
      <c r="D94" s="63">
        <f t="shared" si="161"/>
        <v>12.283108265436194</v>
      </c>
      <c r="E94" s="63">
        <f t="shared" si="161"/>
        <v>10.762528890223857</v>
      </c>
      <c r="F94" s="63">
        <f t="shared" si="161"/>
        <v>12.951771711604703</v>
      </c>
      <c r="G94" s="63">
        <f t="shared" si="161"/>
        <v>18.411623050001982</v>
      </c>
      <c r="H94" s="63">
        <f t="shared" ref="H94:K94" si="183">(H35-G35)/G35*100</f>
        <v>11.543063487142307</v>
      </c>
      <c r="I94" s="63">
        <f t="shared" si="183"/>
        <v>16.493369703345142</v>
      </c>
      <c r="J94" s="63">
        <f t="shared" si="183"/>
        <v>22.696510966210486</v>
      </c>
      <c r="K94" s="63">
        <f t="shared" si="183"/>
        <v>13.962553070579498</v>
      </c>
      <c r="L94" s="63">
        <f t="shared" si="163"/>
        <v>12.252567358826663</v>
      </c>
      <c r="M94" s="63">
        <f t="shared" si="164"/>
        <v>29.158218908964205</v>
      </c>
      <c r="N94" s="63">
        <f t="shared" si="165"/>
        <v>7.8323408762372937</v>
      </c>
      <c r="O94" s="63">
        <f t="shared" si="166"/>
        <v>4.3269090944003548</v>
      </c>
      <c r="P94" s="63">
        <f t="shared" si="167"/>
        <v>-0.52196147092515022</v>
      </c>
      <c r="Q94" s="63">
        <f t="shared" si="168"/>
        <v>0.63567682747917831</v>
      </c>
      <c r="R94" s="63">
        <f t="shared" si="169"/>
        <v>12.527051353755006</v>
      </c>
      <c r="S94" s="63">
        <f t="shared" si="170"/>
        <v>13.634911676388873</v>
      </c>
      <c r="T94" s="63">
        <f t="shared" si="171"/>
        <v>13.103685010930368</v>
      </c>
      <c r="U94" s="63">
        <f t="shared" si="172"/>
        <v>7.1390095759807606</v>
      </c>
      <c r="V94" s="63">
        <f t="shared" si="173"/>
        <v>4.1296628298629461</v>
      </c>
      <c r="W94" s="63">
        <f t="shared" si="174"/>
        <v>3.8964282654423545</v>
      </c>
    </row>
    <row r="95" spans="1:23">
      <c r="A95" s="3" t="s">
        <v>10</v>
      </c>
      <c r="B95" s="63"/>
      <c r="C95" s="63">
        <f t="shared" si="161"/>
        <v>14.076981434276426</v>
      </c>
      <c r="D95" s="63">
        <f t="shared" si="161"/>
        <v>16.871635290429484</v>
      </c>
      <c r="E95" s="63">
        <f t="shared" si="161"/>
        <v>8.3623803959727301</v>
      </c>
      <c r="F95" s="63">
        <f t="shared" si="161"/>
        <v>18.805346401693669</v>
      </c>
      <c r="G95" s="63">
        <f t="shared" si="161"/>
        <v>7.6127796966736634</v>
      </c>
      <c r="H95" s="63">
        <f t="shared" ref="H95:K95" si="184">(H36-G36)/G36*100</f>
        <v>8.6765784116949032</v>
      </c>
      <c r="I95" s="63">
        <f t="shared" si="184"/>
        <v>27.222852627621165</v>
      </c>
      <c r="J95" s="63">
        <f t="shared" si="184"/>
        <v>12.878286950168166</v>
      </c>
      <c r="K95" s="63">
        <f t="shared" si="184"/>
        <v>10.98205376060646</v>
      </c>
      <c r="L95" s="63">
        <f t="shared" si="163"/>
        <v>18.46778079759752</v>
      </c>
      <c r="M95" s="63">
        <f t="shared" si="164"/>
        <v>11.163095926197126</v>
      </c>
      <c r="N95" s="63">
        <f t="shared" si="165"/>
        <v>22.571303832604016</v>
      </c>
      <c r="O95" s="63">
        <f t="shared" si="166"/>
        <v>3.6763016630108503</v>
      </c>
      <c r="P95" s="63">
        <f t="shared" si="167"/>
        <v>12.447200196023543</v>
      </c>
      <c r="Q95" s="63">
        <f t="shared" si="168"/>
        <v>6.3130948257643311</v>
      </c>
      <c r="R95" s="63">
        <f t="shared" si="169"/>
        <v>6.3436023168595188</v>
      </c>
      <c r="S95" s="63">
        <f t="shared" si="170"/>
        <v>5.7807803052159095</v>
      </c>
      <c r="T95" s="63">
        <f t="shared" si="171"/>
        <v>4.5067841398343633</v>
      </c>
      <c r="U95" s="63">
        <f t="shared" si="172"/>
        <v>4.3410889946857187</v>
      </c>
      <c r="V95" s="63">
        <f t="shared" si="173"/>
        <v>5.5228596138718205</v>
      </c>
      <c r="W95" s="63">
        <f t="shared" si="174"/>
        <v>4.6286683417521548</v>
      </c>
    </row>
    <row r="96" spans="1:23">
      <c r="A96" s="3" t="s">
        <v>11</v>
      </c>
      <c r="B96" s="63"/>
      <c r="C96" s="63">
        <f t="shared" si="161"/>
        <v>14.136078874874961</v>
      </c>
      <c r="D96" s="63">
        <f t="shared" si="161"/>
        <v>9.8520947272426476</v>
      </c>
      <c r="E96" s="63">
        <f t="shared" si="161"/>
        <v>13.666278930640608</v>
      </c>
      <c r="F96" s="63">
        <f t="shared" si="161"/>
        <v>14.129200306806785</v>
      </c>
      <c r="G96" s="63">
        <f t="shared" si="161"/>
        <v>20.066830802507301</v>
      </c>
      <c r="H96" s="63">
        <f t="shared" ref="H96:K96" si="185">(H37-G37)/G37*100</f>
        <v>8.8255548397346821</v>
      </c>
      <c r="I96" s="63">
        <f t="shared" si="185"/>
        <v>20.373584708381024</v>
      </c>
      <c r="J96" s="63">
        <f t="shared" si="185"/>
        <v>16.108235557072465</v>
      </c>
      <c r="K96" s="63">
        <f t="shared" si="185"/>
        <v>9.9045463400607758</v>
      </c>
      <c r="L96" s="63">
        <f t="shared" si="163"/>
        <v>10.132951041406615</v>
      </c>
      <c r="M96" s="63">
        <f t="shared" si="164"/>
        <v>17.126177534632856</v>
      </c>
      <c r="N96" s="63">
        <f t="shared" si="165"/>
        <v>5.9871876896260616</v>
      </c>
      <c r="O96" s="63">
        <f t="shared" si="166"/>
        <v>4.5355745242502232</v>
      </c>
      <c r="P96" s="63">
        <f t="shared" si="167"/>
        <v>20.684495577801794</v>
      </c>
      <c r="Q96" s="63">
        <f t="shared" si="168"/>
        <v>13.425511172831095</v>
      </c>
      <c r="R96" s="63">
        <f t="shared" si="169"/>
        <v>14.068852822775563</v>
      </c>
      <c r="S96" s="63">
        <f t="shared" si="170"/>
        <v>5.5801386509363144</v>
      </c>
      <c r="T96" s="63">
        <f t="shared" si="171"/>
        <v>2.3650535672344701</v>
      </c>
      <c r="U96" s="63">
        <f t="shared" si="172"/>
        <v>1.4173531175420815</v>
      </c>
      <c r="V96" s="63">
        <f t="shared" si="173"/>
        <v>9.0669601085501004</v>
      </c>
      <c r="W96" s="63">
        <f t="shared" si="174"/>
        <v>2.0491382529313587</v>
      </c>
    </row>
    <row r="97" spans="1:23">
      <c r="A97" s="28" t="s">
        <v>12</v>
      </c>
      <c r="B97" s="64"/>
      <c r="C97" s="64">
        <f t="shared" si="161"/>
        <v>12.866543669436709</v>
      </c>
      <c r="D97" s="64">
        <f t="shared" si="161"/>
        <v>7.559711148159991</v>
      </c>
      <c r="E97" s="64">
        <f t="shared" si="161"/>
        <v>16.496887771748206</v>
      </c>
      <c r="F97" s="64">
        <f t="shared" si="161"/>
        <v>9.1338624598307998</v>
      </c>
      <c r="G97" s="64">
        <f t="shared" si="161"/>
        <v>14.373690821026152</v>
      </c>
      <c r="H97" s="64">
        <f t="shared" ref="H97:K97" si="186">(H38-G38)/G38*100</f>
        <v>14.166830674580424</v>
      </c>
      <c r="I97" s="64">
        <f t="shared" si="186"/>
        <v>15.70534312895856</v>
      </c>
      <c r="J97" s="64">
        <f t="shared" si="186"/>
        <v>1.1937119866230981</v>
      </c>
      <c r="K97" s="64">
        <f t="shared" si="186"/>
        <v>3.0500103826376725</v>
      </c>
      <c r="L97" s="64">
        <f t="shared" si="163"/>
        <v>8.2345367604802338</v>
      </c>
      <c r="M97" s="64">
        <f t="shared" si="164"/>
        <v>10.4524630471703</v>
      </c>
      <c r="N97" s="64">
        <f t="shared" si="165"/>
        <v>12.495797561421105</v>
      </c>
      <c r="O97" s="64">
        <f t="shared" si="166"/>
        <v>17.601517733629809</v>
      </c>
      <c r="P97" s="64">
        <f t="shared" si="167"/>
        <v>5.2348990687094883</v>
      </c>
      <c r="Q97" s="64">
        <f t="shared" si="168"/>
        <v>4.7723957625706426</v>
      </c>
      <c r="R97" s="64">
        <f t="shared" si="169"/>
        <v>5.9023820216709666</v>
      </c>
      <c r="S97" s="64">
        <f t="shared" si="170"/>
        <v>8.589210982979596</v>
      </c>
      <c r="T97" s="64">
        <f t="shared" si="171"/>
        <v>10.317827930197909</v>
      </c>
      <c r="U97" s="64">
        <f t="shared" si="172"/>
        <v>9.0513535113140886</v>
      </c>
      <c r="V97" s="64">
        <f t="shared" si="173"/>
        <v>5.5407638774265955</v>
      </c>
      <c r="W97" s="64">
        <f t="shared" si="174"/>
        <v>9.9521489404746273</v>
      </c>
    </row>
    <row r="98" spans="1:23" hidden="1">
      <c r="A98" s="5" t="s">
        <v>13</v>
      </c>
      <c r="B98" s="62"/>
      <c r="C98" s="62">
        <f t="shared" si="161"/>
        <v>12.943021259508983</v>
      </c>
      <c r="D98" s="62">
        <f t="shared" si="161"/>
        <v>11.051523087394157</v>
      </c>
      <c r="E98" s="62">
        <f t="shared" si="161"/>
        <v>4.2669280208419886</v>
      </c>
      <c r="F98" s="62">
        <f t="shared" si="161"/>
        <v>8.3165847354861206</v>
      </c>
      <c r="G98" s="62">
        <f t="shared" si="161"/>
        <v>16.714984426719468</v>
      </c>
      <c r="H98" s="62">
        <f t="shared" ref="H98:K98" si="187">(H39-G39)/G39*100</f>
        <v>15.015604803439262</v>
      </c>
      <c r="I98" s="62">
        <f t="shared" si="187"/>
        <v>19.462265304837111</v>
      </c>
      <c r="J98" s="62">
        <f t="shared" si="187"/>
        <v>9.9552209190337546</v>
      </c>
      <c r="K98" s="62">
        <f t="shared" si="187"/>
        <v>10.477590222628775</v>
      </c>
      <c r="L98" s="62">
        <f t="shared" si="163"/>
        <v>9.7988526323873852</v>
      </c>
      <c r="M98" s="62">
        <f t="shared" si="164"/>
        <v>10.587908792331433</v>
      </c>
      <c r="N98" s="62">
        <f t="shared" si="165"/>
        <v>15.373596680210985</v>
      </c>
      <c r="O98" s="62">
        <f t="shared" si="166"/>
        <v>12.52788720199646</v>
      </c>
      <c r="P98" s="62">
        <f t="shared" si="167"/>
        <v>4.7042512014339426</v>
      </c>
      <c r="Q98" s="62">
        <f t="shared" si="168"/>
        <v>6.2050142288963208</v>
      </c>
      <c r="R98" s="62">
        <f t="shared" si="169"/>
        <v>8.0798156508364993</v>
      </c>
      <c r="S98" s="62">
        <f t="shared" si="170"/>
        <v>6.4033065037751387</v>
      </c>
      <c r="T98" s="62">
        <f t="shared" si="171"/>
        <v>7.3585823000993829</v>
      </c>
      <c r="U98" s="62">
        <f t="shared" si="172"/>
        <v>7.2721072246095089</v>
      </c>
      <c r="V98" s="62">
        <f t="shared" si="173"/>
        <v>5.5186379717414988</v>
      </c>
      <c r="W98" s="62">
        <f t="shared" si="174"/>
        <v>5.4910933988383199</v>
      </c>
    </row>
    <row r="99" spans="1:23" hidden="1">
      <c r="A99" s="6" t="s">
        <v>14</v>
      </c>
      <c r="B99" s="63"/>
      <c r="C99" s="63" t="e">
        <f t="shared" si="161"/>
        <v>#DIV/0!</v>
      </c>
      <c r="D99" s="63" t="e">
        <f t="shared" si="161"/>
        <v>#DIV/0!</v>
      </c>
      <c r="E99" s="63" t="e">
        <f t="shared" si="161"/>
        <v>#DIV/0!</v>
      </c>
      <c r="F99" s="63" t="e">
        <f t="shared" si="161"/>
        <v>#DIV/0!</v>
      </c>
      <c r="G99" s="63" t="e">
        <f t="shared" si="161"/>
        <v>#DIV/0!</v>
      </c>
      <c r="H99" s="63" t="e">
        <f t="shared" ref="H99:K99" si="188">(H40-G40)/G40*100</f>
        <v>#DIV/0!</v>
      </c>
      <c r="I99" s="63" t="e">
        <f t="shared" si="188"/>
        <v>#DIV/0!</v>
      </c>
      <c r="J99" s="63" t="e">
        <f t="shared" si="188"/>
        <v>#DIV/0!</v>
      </c>
      <c r="K99" s="63" t="e">
        <f t="shared" si="188"/>
        <v>#DIV/0!</v>
      </c>
      <c r="L99" s="63" t="e">
        <f t="shared" si="163"/>
        <v>#DIV/0!</v>
      </c>
      <c r="M99" s="63" t="e">
        <f t="shared" si="164"/>
        <v>#DIV/0!</v>
      </c>
      <c r="N99" s="63" t="e">
        <f t="shared" si="165"/>
        <v>#DIV/0!</v>
      </c>
      <c r="O99" s="63" t="e">
        <f t="shared" si="166"/>
        <v>#DIV/0!</v>
      </c>
      <c r="P99" s="63" t="e">
        <f t="shared" si="167"/>
        <v>#DIV/0!</v>
      </c>
      <c r="Q99" s="63">
        <f t="shared" si="168"/>
        <v>100</v>
      </c>
      <c r="R99" s="63">
        <f t="shared" si="169"/>
        <v>50</v>
      </c>
      <c r="S99" s="63">
        <f t="shared" si="170"/>
        <v>33.333333333333329</v>
      </c>
      <c r="T99" s="63">
        <f t="shared" si="171"/>
        <v>25</v>
      </c>
      <c r="U99" s="63">
        <f t="shared" si="172"/>
        <v>20</v>
      </c>
      <c r="V99" s="63">
        <f t="shared" si="173"/>
        <v>16.666666666666664</v>
      </c>
      <c r="W99" s="63">
        <f t="shared" si="174"/>
        <v>14.285714285714285</v>
      </c>
    </row>
    <row r="100" spans="1:23" ht="13.5" thickBot="1">
      <c r="A100" s="71" t="str">
        <f>A60</f>
        <v>KZN - Annual Gross Operating Surplus</v>
      </c>
      <c r="B100" s="65"/>
      <c r="C100" s="65">
        <f t="shared" si="161"/>
        <v>12.943021259508983</v>
      </c>
      <c r="D100" s="65">
        <f t="shared" si="161"/>
        <v>11.051523087394157</v>
      </c>
      <c r="E100" s="65">
        <f t="shared" si="161"/>
        <v>4.2669280208419886</v>
      </c>
      <c r="F100" s="65">
        <f t="shared" si="161"/>
        <v>8.3165847354861206</v>
      </c>
      <c r="G100" s="65">
        <f>G98</f>
        <v>16.714984426719468</v>
      </c>
      <c r="H100" s="65">
        <f t="shared" ref="H100:K100" si="189">(H41-G41)/G41*100</f>
        <v>15.015604803439262</v>
      </c>
      <c r="I100" s="65">
        <f t="shared" si="189"/>
        <v>19.462265304837111</v>
      </c>
      <c r="J100" s="65">
        <f t="shared" si="189"/>
        <v>9.9552209190337546</v>
      </c>
      <c r="K100" s="65">
        <f t="shared" si="189"/>
        <v>10.477590222628775</v>
      </c>
      <c r="L100" s="65">
        <f t="shared" si="163"/>
        <v>9.7988526323873852</v>
      </c>
      <c r="M100" s="65">
        <f t="shared" si="164"/>
        <v>10.587908792331433</v>
      </c>
      <c r="N100" s="65">
        <f t="shared" si="165"/>
        <v>15.373596680210985</v>
      </c>
      <c r="O100" s="65">
        <f t="shared" si="166"/>
        <v>12.52788720199646</v>
      </c>
      <c r="P100" s="65">
        <f t="shared" si="167"/>
        <v>4.7048130964759398</v>
      </c>
      <c r="Q100" s="65">
        <f t="shared" si="168"/>
        <v>6.2055175766977282</v>
      </c>
      <c r="R100" s="65">
        <f t="shared" si="169"/>
        <v>8.0802392885875864</v>
      </c>
      <c r="S100" s="65">
        <f t="shared" si="170"/>
        <v>6.4036842091957746</v>
      </c>
      <c r="T100" s="65">
        <f t="shared" si="171"/>
        <v>7.3588923502777712</v>
      </c>
      <c r="U100" s="65">
        <f t="shared" si="172"/>
        <v>7.272367676192558</v>
      </c>
      <c r="V100" s="65">
        <f t="shared" si="173"/>
        <v>5.5188931607421194</v>
      </c>
      <c r="W100" s="65">
        <f t="shared" si="174"/>
        <v>5.4913159846915685</v>
      </c>
    </row>
    <row r="132" spans="1:16" hidden="1"/>
    <row r="133" spans="1:16" ht="12.75" hidden="1" customHeight="1"/>
    <row r="134" spans="1:16" ht="12.75" hidden="1" customHeight="1">
      <c r="A134" s="42" t="s">
        <v>0</v>
      </c>
      <c r="B134" s="10">
        <f>B26/B$39*100</f>
        <v>10.873089441766613</v>
      </c>
      <c r="C134" s="10">
        <f t="shared" ref="C134:P134" si="190">C26/C$39*100</f>
        <v>11.616746283681938</v>
      </c>
      <c r="D134" s="10">
        <f t="shared" si="190"/>
        <v>10.800349706128346</v>
      </c>
      <c r="E134" s="10">
        <f t="shared" si="190"/>
        <v>10.913566303171724</v>
      </c>
      <c r="F134" s="10">
        <f t="shared" si="190"/>
        <v>9.5891134873674542</v>
      </c>
      <c r="G134" s="10">
        <f t="shared" si="190"/>
        <v>8.8724634553994353</v>
      </c>
      <c r="H134" s="10">
        <f t="shared" si="190"/>
        <v>10.024292966802513</v>
      </c>
      <c r="I134" s="10">
        <f t="shared" si="190"/>
        <v>10.330515063338497</v>
      </c>
      <c r="J134" s="10">
        <f t="shared" si="190"/>
        <v>8.9142033458895309</v>
      </c>
      <c r="K134" s="10">
        <f t="shared" si="190"/>
        <v>8.3020257869871106</v>
      </c>
      <c r="L134" s="10">
        <f t="shared" si="190"/>
        <v>7.0742857301652737</v>
      </c>
      <c r="M134" s="10">
        <f t="shared" si="190"/>
        <v>7.6776154006674773</v>
      </c>
      <c r="N134" s="10">
        <f t="shared" si="190"/>
        <v>9.0280201106495781</v>
      </c>
      <c r="O134" s="10">
        <f t="shared" si="190"/>
        <v>10.17031426099776</v>
      </c>
      <c r="P134" s="10">
        <f t="shared" si="190"/>
        <v>9.4054677315484838</v>
      </c>
    </row>
    <row r="135" spans="1:16" ht="12.75" hidden="1" customHeight="1">
      <c r="A135" s="43" t="s">
        <v>1</v>
      </c>
      <c r="B135" s="10">
        <f t="shared" ref="B135:P135" si="191">B27/B$39*100</f>
        <v>9.4081864159243551</v>
      </c>
      <c r="C135" s="10">
        <f t="shared" si="191"/>
        <v>10.07718803315066</v>
      </c>
      <c r="D135" s="10">
        <f t="shared" si="191"/>
        <v>9.4468673772284468</v>
      </c>
      <c r="E135" s="10">
        <f t="shared" si="191"/>
        <v>9.3728945672289452</v>
      </c>
      <c r="F135" s="10">
        <f t="shared" si="191"/>
        <v>8.0168999732235626</v>
      </c>
      <c r="G135" s="10">
        <f t="shared" si="191"/>
        <v>7.0548354516562783</v>
      </c>
      <c r="H135" s="10">
        <f t="shared" si="191"/>
        <v>7.9384925656477243</v>
      </c>
      <c r="I135" s="10">
        <f t="shared" si="191"/>
        <v>8.1281588197115511</v>
      </c>
      <c r="J135" s="10">
        <f t="shared" si="191"/>
        <v>7.1193893312360546</v>
      </c>
      <c r="K135" s="10">
        <f t="shared" si="191"/>
        <v>6.5891898215704643</v>
      </c>
      <c r="L135" s="10">
        <f t="shared" si="191"/>
        <v>5.3121617271402712</v>
      </c>
      <c r="M135" s="10">
        <f t="shared" si="191"/>
        <v>5.7027614476366919</v>
      </c>
      <c r="N135" s="10">
        <f t="shared" si="191"/>
        <v>6.9202937133157798</v>
      </c>
      <c r="O135" s="10">
        <f t="shared" si="191"/>
        <v>7.790732442732649</v>
      </c>
      <c r="P135" s="10">
        <f t="shared" si="191"/>
        <v>7.1249706842532419</v>
      </c>
    </row>
    <row r="136" spans="1:16" ht="12.75" hidden="1" customHeight="1">
      <c r="A136" s="44" t="s">
        <v>2</v>
      </c>
      <c r="B136" s="10">
        <f t="shared" ref="B136:P136" si="192">B28/B$39*100</f>
        <v>1.4649030258422588</v>
      </c>
      <c r="C136" s="10">
        <f t="shared" si="192"/>
        <v>1.5395582505312773</v>
      </c>
      <c r="D136" s="10">
        <f t="shared" si="192"/>
        <v>1.3534823288998983</v>
      </c>
      <c r="E136" s="10">
        <f t="shared" si="192"/>
        <v>1.5406717359427775</v>
      </c>
      <c r="F136" s="10">
        <f t="shared" si="192"/>
        <v>1.5722135141438924</v>
      </c>
      <c r="G136" s="10">
        <f t="shared" si="192"/>
        <v>1.817628003743156</v>
      </c>
      <c r="H136" s="10">
        <f t="shared" si="192"/>
        <v>2.0858004011547897</v>
      </c>
      <c r="I136" s="10">
        <f t="shared" si="192"/>
        <v>2.2023562436269484</v>
      </c>
      <c r="J136" s="10">
        <f t="shared" si="192"/>
        <v>1.7948140146534761</v>
      </c>
      <c r="K136" s="10">
        <f t="shared" si="192"/>
        <v>1.7128359654166476</v>
      </c>
      <c r="L136" s="10">
        <f t="shared" si="192"/>
        <v>1.7621240030250021</v>
      </c>
      <c r="M136" s="10">
        <f t="shared" si="192"/>
        <v>1.9748539530307863</v>
      </c>
      <c r="N136" s="10">
        <f t="shared" si="192"/>
        <v>2.1077263973337983</v>
      </c>
      <c r="O136" s="10">
        <f t="shared" si="192"/>
        <v>2.3795818182651103</v>
      </c>
      <c r="P136" s="10">
        <f t="shared" si="192"/>
        <v>2.2804970472952419</v>
      </c>
    </row>
    <row r="137" spans="1:16" ht="12.75" hidden="1" customHeight="1">
      <c r="A137" s="42" t="s">
        <v>3</v>
      </c>
      <c r="B137" s="10">
        <f t="shared" ref="B137:P137" si="193">B29/B$39*100</f>
        <v>35.28848055586414</v>
      </c>
      <c r="C137" s="10">
        <f t="shared" si="193"/>
        <v>34.087277152613048</v>
      </c>
      <c r="D137" s="10">
        <f t="shared" si="193"/>
        <v>34.618558695835574</v>
      </c>
      <c r="E137" s="10">
        <f t="shared" si="193"/>
        <v>32.259438634533318</v>
      </c>
      <c r="F137" s="10">
        <f t="shared" si="193"/>
        <v>30.841321659255271</v>
      </c>
      <c r="G137" s="10">
        <f t="shared" si="193"/>
        <v>31.856237018049665</v>
      </c>
      <c r="H137" s="10">
        <f t="shared" si="193"/>
        <v>32.137508997366311</v>
      </c>
      <c r="I137" s="10">
        <f t="shared" si="193"/>
        <v>31.19603696576328</v>
      </c>
      <c r="J137" s="10">
        <f t="shared" si="193"/>
        <v>30.244406466860212</v>
      </c>
      <c r="K137" s="10">
        <f t="shared" si="193"/>
        <v>30.315385247267979</v>
      </c>
      <c r="L137" s="10">
        <f t="shared" si="193"/>
        <v>30.047620529185515</v>
      </c>
      <c r="M137" s="10">
        <f t="shared" si="193"/>
        <v>26.041784749489022</v>
      </c>
      <c r="N137" s="10">
        <f t="shared" si="193"/>
        <v>25.347876039323445</v>
      </c>
      <c r="O137" s="10">
        <f t="shared" si="193"/>
        <v>26.884077289170744</v>
      </c>
      <c r="P137" s="10">
        <f t="shared" si="193"/>
        <v>25.801791628647891</v>
      </c>
    </row>
    <row r="138" spans="1:16" ht="12.75" hidden="1" customHeight="1">
      <c r="A138" s="43" t="s">
        <v>4</v>
      </c>
      <c r="B138" s="10">
        <f t="shared" ref="B138:P138" si="194">B30/B$39*100</f>
        <v>26.753880911569507</v>
      </c>
      <c r="C138" s="10">
        <f t="shared" si="194"/>
        <v>25.912114969783701</v>
      </c>
      <c r="D138" s="10">
        <f t="shared" si="194"/>
        <v>26.253910806045656</v>
      </c>
      <c r="E138" s="10">
        <f t="shared" si="194"/>
        <v>24.332240257492696</v>
      </c>
      <c r="F138" s="10">
        <f t="shared" si="194"/>
        <v>23.686671723760558</v>
      </c>
      <c r="G138" s="10">
        <f t="shared" si="194"/>
        <v>25.213100379668589</v>
      </c>
      <c r="H138" s="10">
        <f t="shared" si="194"/>
        <v>25.295148924741767</v>
      </c>
      <c r="I138" s="10">
        <f t="shared" si="194"/>
        <v>25.728547555681065</v>
      </c>
      <c r="J138" s="10">
        <f t="shared" si="194"/>
        <v>25.41773985043146</v>
      </c>
      <c r="K138" s="10">
        <f t="shared" si="194"/>
        <v>25.006117983052</v>
      </c>
      <c r="L138" s="10">
        <f t="shared" si="194"/>
        <v>24.459049414262168</v>
      </c>
      <c r="M138" s="10">
        <f t="shared" si="194"/>
        <v>20.521705895046587</v>
      </c>
      <c r="N138" s="10">
        <f t="shared" si="194"/>
        <v>19.557159351119836</v>
      </c>
      <c r="O138" s="10">
        <f t="shared" si="194"/>
        <v>19.217766720793811</v>
      </c>
      <c r="P138" s="10">
        <f t="shared" si="194"/>
        <v>17.509485141377052</v>
      </c>
    </row>
    <row r="139" spans="1:16" ht="12.75" hidden="1" customHeight="1">
      <c r="A139" s="43" t="s">
        <v>5</v>
      </c>
      <c r="B139" s="10">
        <f t="shared" ref="B139:P139" si="195">B31/B$39*100</f>
        <v>4.6105223512434108</v>
      </c>
      <c r="C139" s="10">
        <f t="shared" si="195"/>
        <v>4.0456577471349053</v>
      </c>
      <c r="D139" s="10">
        <f t="shared" si="195"/>
        <v>3.8385222756262514</v>
      </c>
      <c r="E139" s="10">
        <f t="shared" si="195"/>
        <v>3.8253246852724541</v>
      </c>
      <c r="F139" s="10">
        <f t="shared" si="195"/>
        <v>3.4583415965258464</v>
      </c>
      <c r="G139" s="10">
        <f t="shared" si="195"/>
        <v>3.2734505015098927</v>
      </c>
      <c r="H139" s="10">
        <f t="shared" si="195"/>
        <v>2.9562376134318722</v>
      </c>
      <c r="I139" s="10">
        <f t="shared" si="195"/>
        <v>2.8290491274558391</v>
      </c>
      <c r="J139" s="10">
        <f t="shared" si="195"/>
        <v>2.2320024795953954</v>
      </c>
      <c r="K139" s="10">
        <f t="shared" si="195"/>
        <v>2.2793477616102837</v>
      </c>
      <c r="L139" s="10">
        <f t="shared" si="195"/>
        <v>2.0931335792028825</v>
      </c>
      <c r="M139" s="10">
        <f t="shared" si="195"/>
        <v>2.0211960904034396</v>
      </c>
      <c r="N139" s="10">
        <f t="shared" si="195"/>
        <v>1.8341503857154611</v>
      </c>
      <c r="O139" s="10">
        <f t="shared" si="195"/>
        <v>1.8257892765576145</v>
      </c>
      <c r="P139" s="10">
        <f t="shared" si="195"/>
        <v>2.8210197699143693</v>
      </c>
    </row>
    <row r="140" spans="1:16" ht="12.75" hidden="1" customHeight="1">
      <c r="A140" s="44" t="s">
        <v>6</v>
      </c>
      <c r="B140" s="10">
        <f t="shared" ref="B140:P140" si="196">B32/B$39*100</f>
        <v>3.9240772930512238</v>
      </c>
      <c r="C140" s="10">
        <f t="shared" si="196"/>
        <v>4.1295044356944457</v>
      </c>
      <c r="D140" s="10">
        <f t="shared" si="196"/>
        <v>4.526125614163667</v>
      </c>
      <c r="E140" s="10">
        <f t="shared" si="196"/>
        <v>4.1018736917681622</v>
      </c>
      <c r="F140" s="10">
        <f t="shared" si="196"/>
        <v>3.69630833896887</v>
      </c>
      <c r="G140" s="10">
        <f t="shared" si="196"/>
        <v>3.3696861368711835</v>
      </c>
      <c r="H140" s="10">
        <f t="shared" si="196"/>
        <v>3.8861224591926682</v>
      </c>
      <c r="I140" s="10">
        <f t="shared" si="196"/>
        <v>2.6384402826263798</v>
      </c>
      <c r="J140" s="10">
        <f t="shared" si="196"/>
        <v>2.5946641368333583</v>
      </c>
      <c r="K140" s="10">
        <f t="shared" si="196"/>
        <v>3.0299195026056926</v>
      </c>
      <c r="L140" s="10">
        <f t="shared" si="196"/>
        <v>3.4954375357204666</v>
      </c>
      <c r="M140" s="10">
        <f t="shared" si="196"/>
        <v>3.4988827640389935</v>
      </c>
      <c r="N140" s="10">
        <f t="shared" si="196"/>
        <v>3.9565663024881523</v>
      </c>
      <c r="O140" s="10">
        <f t="shared" si="196"/>
        <v>5.8405212918193135</v>
      </c>
      <c r="P140" s="10">
        <f t="shared" si="196"/>
        <v>5.471286717356473</v>
      </c>
    </row>
    <row r="141" spans="1:16" ht="12.75" hidden="1" customHeight="1">
      <c r="A141" s="42" t="s">
        <v>7</v>
      </c>
      <c r="B141" s="10">
        <f t="shared" ref="B141:P141" si="197">B33/B$39*100</f>
        <v>53.838430002369265</v>
      </c>
      <c r="C141" s="10">
        <f t="shared" si="197"/>
        <v>54.295976563705004</v>
      </c>
      <c r="D141" s="10">
        <f t="shared" si="197"/>
        <v>54.581091598036089</v>
      </c>
      <c r="E141" s="10">
        <f t="shared" si="197"/>
        <v>56.826995062294962</v>
      </c>
      <c r="F141" s="10">
        <f t="shared" si="197"/>
        <v>59.56956485337728</v>
      </c>
      <c r="G141" s="10">
        <f t="shared" si="197"/>
        <v>59.271299526550905</v>
      </c>
      <c r="H141" s="10">
        <f t="shared" si="197"/>
        <v>57.838198035831176</v>
      </c>
      <c r="I141" s="10">
        <f t="shared" si="197"/>
        <v>58.473447970898221</v>
      </c>
      <c r="J141" s="10">
        <f t="shared" si="197"/>
        <v>60.841390187250269</v>
      </c>
      <c r="K141" s="10">
        <f t="shared" si="197"/>
        <v>61.382588965744922</v>
      </c>
      <c r="L141" s="10">
        <f t="shared" si="197"/>
        <v>62.878093740649213</v>
      </c>
      <c r="M141" s="10">
        <f t="shared" si="197"/>
        <v>66.280599849843497</v>
      </c>
      <c r="N141" s="10">
        <f t="shared" si="197"/>
        <v>65.624103850026984</v>
      </c>
      <c r="O141" s="10">
        <f t="shared" si="197"/>
        <v>62.945608449831489</v>
      </c>
      <c r="P141" s="10">
        <f t="shared" si="197"/>
        <v>64.792740639803625</v>
      </c>
    </row>
    <row r="142" spans="1:16" ht="12.75" hidden="1" customHeight="1">
      <c r="A142" s="43" t="s">
        <v>8</v>
      </c>
      <c r="B142" s="10">
        <f t="shared" ref="B142:P142" si="198">B34/B$39*100</f>
        <v>14.559346232852254</v>
      </c>
      <c r="C142" s="10">
        <f t="shared" si="198"/>
        <v>14.314616459415891</v>
      </c>
      <c r="D142" s="10">
        <f t="shared" si="198"/>
        <v>13.743031330526817</v>
      </c>
      <c r="E142" s="10">
        <f t="shared" si="198"/>
        <v>13.49272757534578</v>
      </c>
      <c r="F142" s="10">
        <f t="shared" si="198"/>
        <v>13.517741433499134</v>
      </c>
      <c r="G142" s="10">
        <f t="shared" si="198"/>
        <v>14.56851816049925</v>
      </c>
      <c r="H142" s="10">
        <f t="shared" si="198"/>
        <v>14.937499238284543</v>
      </c>
      <c r="I142" s="10">
        <f t="shared" si="198"/>
        <v>14.939569449850381</v>
      </c>
      <c r="J142" s="10">
        <f t="shared" si="198"/>
        <v>15.196233225053666</v>
      </c>
      <c r="K142" s="10">
        <f t="shared" si="198"/>
        <v>15.444311094866711</v>
      </c>
      <c r="L142" s="10">
        <f t="shared" si="198"/>
        <v>15.04864200639796</v>
      </c>
      <c r="M142" s="10">
        <f t="shared" si="198"/>
        <v>15.055190676164914</v>
      </c>
      <c r="N142" s="10">
        <f t="shared" si="198"/>
        <v>14.936478237247277</v>
      </c>
      <c r="O142" s="10">
        <f t="shared" si="198"/>
        <v>15.582061489415242</v>
      </c>
      <c r="P142" s="10">
        <f t="shared" si="198"/>
        <v>16.181222861818519</v>
      </c>
    </row>
    <row r="143" spans="1:16" ht="12.75" hidden="1" customHeight="1">
      <c r="A143" s="43" t="s">
        <v>9</v>
      </c>
      <c r="B143" s="10">
        <f t="shared" ref="B143:P143" si="199">B35/B$39*100</f>
        <v>13.786716452514513</v>
      </c>
      <c r="C143" s="10">
        <f t="shared" si="199"/>
        <v>14.284013564242265</v>
      </c>
      <c r="D143" s="10">
        <f t="shared" si="199"/>
        <v>14.442426334275396</v>
      </c>
      <c r="E143" s="10">
        <f t="shared" si="199"/>
        <v>15.342157810339893</v>
      </c>
      <c r="F143" s="10">
        <f t="shared" si="199"/>
        <v>15.998694113083435</v>
      </c>
      <c r="G143" s="10">
        <f t="shared" si="199"/>
        <v>16.231260672447391</v>
      </c>
      <c r="H143" s="10">
        <f t="shared" si="199"/>
        <v>15.741207836599727</v>
      </c>
      <c r="I143" s="10">
        <f t="shared" si="199"/>
        <v>15.350004785251265</v>
      </c>
      <c r="J143" s="10">
        <f t="shared" si="199"/>
        <v>17.128718533991336</v>
      </c>
      <c r="K143" s="10">
        <f t="shared" si="199"/>
        <v>17.669035783884951</v>
      </c>
      <c r="L143" s="10">
        <f t="shared" si="199"/>
        <v>18.063892125872925</v>
      </c>
      <c r="M143" s="10">
        <f t="shared" si="199"/>
        <v>21.09724434632944</v>
      </c>
      <c r="N143" s="10">
        <f t="shared" si="199"/>
        <v>19.71824844993214</v>
      </c>
      <c r="O143" s="10">
        <f t="shared" si="199"/>
        <v>18.281192019931336</v>
      </c>
      <c r="P143" s="10">
        <f t="shared" si="199"/>
        <v>17.368703784696372</v>
      </c>
    </row>
    <row r="144" spans="1:16" ht="12.75" hidden="1" customHeight="1">
      <c r="A144" s="43" t="s">
        <v>10</v>
      </c>
      <c r="B144" s="10">
        <f t="shared" ref="B144:P144" si="200">B36/B$39*100</f>
        <v>16.879175600018375</v>
      </c>
      <c r="C144" s="10">
        <f t="shared" si="200"/>
        <v>17.048644352490903</v>
      </c>
      <c r="D144" s="10">
        <f t="shared" si="200"/>
        <v>17.942148739306514</v>
      </c>
      <c r="E144" s="10">
        <f t="shared" si="200"/>
        <v>18.646890089839577</v>
      </c>
      <c r="F144" s="10">
        <f t="shared" si="200"/>
        <v>20.452548811871079</v>
      </c>
      <c r="G144" s="10">
        <f t="shared" si="200"/>
        <v>18.857524081744934</v>
      </c>
      <c r="H144" s="10">
        <f t="shared" si="200"/>
        <v>17.818201260798801</v>
      </c>
      <c r="I144" s="10">
        <f t="shared" si="200"/>
        <v>18.975719130282656</v>
      </c>
      <c r="J144" s="10">
        <f t="shared" si="200"/>
        <v>19.480172484497828</v>
      </c>
      <c r="K144" s="10">
        <f t="shared" si="200"/>
        <v>19.569122983075342</v>
      </c>
      <c r="L144" s="10">
        <f t="shared" si="200"/>
        <v>21.11416027016265</v>
      </c>
      <c r="M144" s="10">
        <f t="shared" si="200"/>
        <v>21.223978725565235</v>
      </c>
      <c r="N144" s="10">
        <f t="shared" si="200"/>
        <v>22.548059692709433</v>
      </c>
      <c r="O144" s="10">
        <f t="shared" si="200"/>
        <v>20.774400877362634</v>
      </c>
      <c r="P144" s="10">
        <f t="shared" si="200"/>
        <v>22.310681635219517</v>
      </c>
    </row>
    <row r="145" spans="1:16" ht="12.75" hidden="1" customHeight="1">
      <c r="A145" s="43" t="s">
        <v>11</v>
      </c>
      <c r="B145" s="10">
        <f t="shared" ref="B145:P145" si="201">B37/B$39*100</f>
        <v>3.6780200801629568</v>
      </c>
      <c r="C145" s="10">
        <f t="shared" si="201"/>
        <v>3.7168723245705588</v>
      </c>
      <c r="D145" s="10">
        <f t="shared" si="201"/>
        <v>3.6767276966248099</v>
      </c>
      <c r="E145" s="10">
        <f t="shared" si="201"/>
        <v>4.008173673564345</v>
      </c>
      <c r="F145" s="10">
        <f t="shared" si="201"/>
        <v>4.223265136837604</v>
      </c>
      <c r="G145" s="10">
        <f t="shared" si="201"/>
        <v>4.3445497860403641</v>
      </c>
      <c r="H145" s="10">
        <f t="shared" si="201"/>
        <v>4.1107295119014609</v>
      </c>
      <c r="I145" s="10">
        <f t="shared" si="201"/>
        <v>4.1420882640342542</v>
      </c>
      <c r="J145" s="10">
        <f t="shared" si="201"/>
        <v>4.3738765275439802</v>
      </c>
      <c r="K145" s="10">
        <f t="shared" si="201"/>
        <v>4.3511893637294357</v>
      </c>
      <c r="L145" s="10">
        <f t="shared" si="201"/>
        <v>4.364429260221165</v>
      </c>
      <c r="M145" s="10">
        <f t="shared" si="201"/>
        <v>4.6224666145912163</v>
      </c>
      <c r="N145" s="10">
        <f t="shared" si="201"/>
        <v>4.2463982294637228</v>
      </c>
      <c r="O145" s="10">
        <f t="shared" si="201"/>
        <v>3.9447970597627431</v>
      </c>
      <c r="P145" s="10">
        <f t="shared" si="201"/>
        <v>4.5468625948947361</v>
      </c>
    </row>
    <row r="146" spans="1:16" ht="12.75" hidden="1" customHeight="1">
      <c r="A146" s="44" t="s">
        <v>12</v>
      </c>
      <c r="B146" s="10">
        <f t="shared" ref="B146:P146" si="202">B38/B$39*100</f>
        <v>4.9351716368211536</v>
      </c>
      <c r="C146" s="10">
        <f t="shared" si="202"/>
        <v>4.9318298629853903</v>
      </c>
      <c r="D146" s="10">
        <f t="shared" si="202"/>
        <v>4.7767574973025573</v>
      </c>
      <c r="E146" s="10">
        <f t="shared" si="202"/>
        <v>5.3370459132053663</v>
      </c>
      <c r="F146" s="10">
        <f t="shared" si="202"/>
        <v>5.3773153580860305</v>
      </c>
      <c r="G146" s="10">
        <f t="shared" si="202"/>
        <v>5.2694468258189691</v>
      </c>
      <c r="H146" s="10">
        <f t="shared" si="202"/>
        <v>5.230560188246649</v>
      </c>
      <c r="I146" s="10">
        <f t="shared" si="202"/>
        <v>5.0660663414796598</v>
      </c>
      <c r="J146" s="10">
        <f t="shared" si="202"/>
        <v>4.6623894161634603</v>
      </c>
      <c r="K146" s="10">
        <f t="shared" si="202"/>
        <v>4.3489297401884643</v>
      </c>
      <c r="L146" s="10">
        <f t="shared" si="202"/>
        <v>4.286970077994515</v>
      </c>
      <c r="M146" s="10">
        <f t="shared" si="202"/>
        <v>4.2817194871926967</v>
      </c>
      <c r="N146" s="10">
        <f t="shared" si="202"/>
        <v>4.174919240674404</v>
      </c>
      <c r="O146" s="10">
        <f t="shared" si="202"/>
        <v>4.3631570033595395</v>
      </c>
      <c r="P146" s="10">
        <f t="shared" si="202"/>
        <v>4.3852697631744864</v>
      </c>
    </row>
    <row r="147" spans="1:16" hidden="1"/>
    <row r="148" spans="1:16" hidden="1">
      <c r="A148" s="42" t="s">
        <v>0</v>
      </c>
      <c r="B148" s="10">
        <f t="shared" ref="B148:B160" si="203">B26/B6*100</f>
        <v>14.86354731423695</v>
      </c>
      <c r="C148" s="10">
        <f t="shared" ref="C148:P148" si="204">C26/C6*100</f>
        <v>14.691276839075224</v>
      </c>
      <c r="D148" s="10">
        <f t="shared" si="204"/>
        <v>14.912325580164515</v>
      </c>
      <c r="E148" s="10">
        <f t="shared" si="204"/>
        <v>14.483538206234336</v>
      </c>
      <c r="F148" s="10">
        <f t="shared" si="204"/>
        <v>12.528834003126498</v>
      </c>
      <c r="G148" s="10">
        <f t="shared" si="204"/>
        <v>11.093916255184153</v>
      </c>
      <c r="H148" s="10">
        <f t="shared" si="204"/>
        <v>11.191068922367871</v>
      </c>
      <c r="I148" s="10">
        <f t="shared" si="204"/>
        <v>10.908790344236779</v>
      </c>
      <c r="J148" s="10">
        <f t="shared" si="204"/>
        <v>11.647612291693884</v>
      </c>
      <c r="K148" s="10">
        <f t="shared" si="204"/>
        <v>11.505875164645603</v>
      </c>
      <c r="L148" s="10">
        <f t="shared" si="204"/>
        <v>9.4997858122023651</v>
      </c>
      <c r="M148" s="10">
        <f t="shared" si="204"/>
        <v>9.2890249910753884</v>
      </c>
      <c r="N148" s="10">
        <f t="shared" si="204"/>
        <v>10.162212089549</v>
      </c>
      <c r="O148" s="10">
        <f t="shared" si="204"/>
        <v>10.108867221505511</v>
      </c>
      <c r="P148" s="10">
        <f t="shared" si="204"/>
        <v>10.022054417808171</v>
      </c>
    </row>
    <row r="149" spans="1:16" hidden="1">
      <c r="A149" s="43" t="s">
        <v>1</v>
      </c>
      <c r="B149" s="10">
        <f t="shared" si="203"/>
        <v>28.484107532779397</v>
      </c>
      <c r="C149" s="10">
        <f t="shared" ref="C149:P149" si="205">C27/C7*100</f>
        <v>26.516077459682357</v>
      </c>
      <c r="D149" s="10">
        <f t="shared" si="205"/>
        <v>26.162530967418562</v>
      </c>
      <c r="E149" s="10">
        <f t="shared" si="205"/>
        <v>27.989525729779469</v>
      </c>
      <c r="F149" s="10">
        <f t="shared" si="205"/>
        <v>25.552196136482912</v>
      </c>
      <c r="G149" s="10">
        <f t="shared" si="205"/>
        <v>25.25594346795253</v>
      </c>
      <c r="H149" s="10">
        <f t="shared" si="205"/>
        <v>26.134988897595377</v>
      </c>
      <c r="I149" s="10">
        <f t="shared" si="205"/>
        <v>25.574060242653662</v>
      </c>
      <c r="J149" s="10">
        <f t="shared" si="205"/>
        <v>26.90855269362325</v>
      </c>
      <c r="K149" s="10">
        <f t="shared" si="205"/>
        <v>26.78734537466671</v>
      </c>
      <c r="L149" s="10">
        <f t="shared" si="205"/>
        <v>24.433353419922447</v>
      </c>
      <c r="M149" s="10">
        <f t="shared" si="205"/>
        <v>26.064320754882797</v>
      </c>
      <c r="N149" s="10">
        <f t="shared" si="205"/>
        <v>26.660136563759263</v>
      </c>
      <c r="O149" s="10">
        <f t="shared" si="205"/>
        <v>27.142303040768624</v>
      </c>
      <c r="P149" s="10">
        <f t="shared" si="205"/>
        <v>26.73887955644129</v>
      </c>
    </row>
    <row r="150" spans="1:16" hidden="1">
      <c r="A150" s="44" t="s">
        <v>2</v>
      </c>
      <c r="B150" s="10">
        <f t="shared" si="203"/>
        <v>3.6510194297312637</v>
      </c>
      <c r="C150" s="10">
        <f t="shared" ref="C150:P150" si="206">C28/C8*100</f>
        <v>3.7487715841135687</v>
      </c>
      <c r="D150" s="10">
        <f t="shared" si="206"/>
        <v>3.7268282207674508</v>
      </c>
      <c r="E150" s="10">
        <f t="shared" si="206"/>
        <v>3.6801502569131137</v>
      </c>
      <c r="F150" s="10">
        <f t="shared" si="206"/>
        <v>3.481293918636192</v>
      </c>
      <c r="G150" s="10">
        <f t="shared" si="206"/>
        <v>3.4925792867157011</v>
      </c>
      <c r="H150" s="10">
        <f t="shared" si="206"/>
        <v>3.5233660556917581</v>
      </c>
      <c r="I150" s="10">
        <f t="shared" si="206"/>
        <v>3.5004612763390126</v>
      </c>
      <c r="J150" s="10">
        <f t="shared" si="206"/>
        <v>3.584270745849647</v>
      </c>
      <c r="K150" s="10">
        <f t="shared" si="206"/>
        <v>3.6016846909720264</v>
      </c>
      <c r="L150" s="10">
        <f t="shared" si="206"/>
        <v>3.3420140470312143</v>
      </c>
      <c r="M150" s="10">
        <f t="shared" si="206"/>
        <v>3.2495595729638791</v>
      </c>
      <c r="N150" s="10">
        <f t="shared" si="206"/>
        <v>3.351893414889044</v>
      </c>
      <c r="O150" s="10">
        <f t="shared" si="206"/>
        <v>3.3093611016857509</v>
      </c>
      <c r="P150" s="10">
        <f t="shared" si="206"/>
        <v>3.3935351959871656</v>
      </c>
    </row>
    <row r="151" spans="1:16" hidden="1">
      <c r="A151" s="42" t="s">
        <v>3</v>
      </c>
      <c r="B151" s="10">
        <f t="shared" si="203"/>
        <v>20.004245785402695</v>
      </c>
      <c r="C151" s="10">
        <f t="shared" ref="C151:P151" si="207">C29/C9*100</f>
        <v>20.043706438051398</v>
      </c>
      <c r="D151" s="10">
        <f t="shared" si="207"/>
        <v>20.141857560213253</v>
      </c>
      <c r="E151" s="10">
        <f t="shared" si="207"/>
        <v>19.920231829874382</v>
      </c>
      <c r="F151" s="10">
        <f t="shared" si="207"/>
        <v>20.014306049348349</v>
      </c>
      <c r="G151" s="10">
        <f t="shared" si="207"/>
        <v>20.181406638494622</v>
      </c>
      <c r="H151" s="10">
        <f t="shared" si="207"/>
        <v>20.67443011487612</v>
      </c>
      <c r="I151" s="10">
        <f t="shared" si="207"/>
        <v>20.130913094305242</v>
      </c>
      <c r="J151" s="10">
        <f t="shared" si="207"/>
        <v>20.256909112683978</v>
      </c>
      <c r="K151" s="10">
        <f t="shared" si="207"/>
        <v>20.219268478031104</v>
      </c>
      <c r="L151" s="10">
        <f t="shared" si="207"/>
        <v>20.27181972362677</v>
      </c>
      <c r="M151" s="10">
        <f t="shared" si="207"/>
        <v>20.075079366880349</v>
      </c>
      <c r="N151" s="10">
        <f t="shared" si="207"/>
        <v>20.056139243024866</v>
      </c>
      <c r="O151" s="10">
        <f t="shared" si="207"/>
        <v>19.934248100729164</v>
      </c>
      <c r="P151" s="10">
        <f t="shared" si="207"/>
        <v>19.718125958459879</v>
      </c>
    </row>
    <row r="152" spans="1:16" hidden="1">
      <c r="A152" s="43" t="s">
        <v>4</v>
      </c>
      <c r="B152" s="10">
        <f t="shared" si="203"/>
        <v>20.531588336186381</v>
      </c>
      <c r="C152" s="10">
        <f t="shared" ref="C152:P152" si="208">C30/C10*100</f>
        <v>20.602049043984337</v>
      </c>
      <c r="D152" s="10">
        <f t="shared" si="208"/>
        <v>20.5922156513051</v>
      </c>
      <c r="E152" s="10">
        <f t="shared" si="208"/>
        <v>20.540598383398041</v>
      </c>
      <c r="F152" s="10">
        <f t="shared" si="208"/>
        <v>20.753177582502737</v>
      </c>
      <c r="G152" s="10">
        <f t="shared" si="208"/>
        <v>20.858719662864704</v>
      </c>
      <c r="H152" s="10">
        <f t="shared" si="208"/>
        <v>20.820556909152739</v>
      </c>
      <c r="I152" s="10">
        <f t="shared" si="208"/>
        <v>20.7899888148728</v>
      </c>
      <c r="J152" s="10">
        <f t="shared" si="208"/>
        <v>20.917481174141191</v>
      </c>
      <c r="K152" s="10">
        <f t="shared" si="208"/>
        <v>20.877355942705456</v>
      </c>
      <c r="L152" s="10">
        <f t="shared" si="208"/>
        <v>20.870401581980342</v>
      </c>
      <c r="M152" s="10">
        <f t="shared" si="208"/>
        <v>20.791574322577709</v>
      </c>
      <c r="N152" s="10">
        <f t="shared" si="208"/>
        <v>20.805720767731621</v>
      </c>
      <c r="O152" s="10">
        <f t="shared" si="208"/>
        <v>20.789956098592342</v>
      </c>
      <c r="P152" s="10">
        <f t="shared" si="208"/>
        <v>20.84130802754234</v>
      </c>
    </row>
    <row r="153" spans="1:16" hidden="1">
      <c r="A153" s="43" t="s">
        <v>5</v>
      </c>
      <c r="B153" s="10">
        <f t="shared" si="203"/>
        <v>15.649942127085273</v>
      </c>
      <c r="C153" s="10">
        <f t="shared" ref="C153:P153" si="209">C31/C11*100</f>
        <v>15.492885621600475</v>
      </c>
      <c r="D153" s="10">
        <f t="shared" si="209"/>
        <v>15.424887777944093</v>
      </c>
      <c r="E153" s="10">
        <f t="shared" si="209"/>
        <v>15.455908940592572</v>
      </c>
      <c r="F153" s="10">
        <f t="shared" si="209"/>
        <v>15.506313141537051</v>
      </c>
      <c r="G153" s="10">
        <f t="shared" si="209"/>
        <v>15.735791467394266</v>
      </c>
      <c r="H153" s="10">
        <f t="shared" si="209"/>
        <v>16.132189023375389</v>
      </c>
      <c r="I153" s="10">
        <f t="shared" si="209"/>
        <v>16.218726121431654</v>
      </c>
      <c r="J153" s="10">
        <f t="shared" si="209"/>
        <v>15.917854721694781</v>
      </c>
      <c r="K153" s="10">
        <f t="shared" si="209"/>
        <v>16.072764347061486</v>
      </c>
      <c r="L153" s="10">
        <f t="shared" si="209"/>
        <v>16.250490786063239</v>
      </c>
      <c r="M153" s="10">
        <f t="shared" si="209"/>
        <v>16.293038143557446</v>
      </c>
      <c r="N153" s="10">
        <f t="shared" si="209"/>
        <v>16.280177488924487</v>
      </c>
      <c r="O153" s="10">
        <f t="shared" si="209"/>
        <v>16.120777942002178</v>
      </c>
      <c r="P153" s="10">
        <f t="shared" si="209"/>
        <v>15.707338890023109</v>
      </c>
    </row>
    <row r="154" spans="1:16" hidden="1">
      <c r="A154" s="44" t="s">
        <v>6</v>
      </c>
      <c r="B154" s="10">
        <f t="shared" si="203"/>
        <v>23.584052232891121</v>
      </c>
      <c r="C154" s="10">
        <f t="shared" ref="C154:P154" si="210">C32/C12*100</f>
        <v>22.71794372560375</v>
      </c>
      <c r="D154" s="10">
        <f t="shared" si="210"/>
        <v>23.217907618418039</v>
      </c>
      <c r="E154" s="10">
        <f t="shared" si="210"/>
        <v>21.895444354414661</v>
      </c>
      <c r="F154" s="10">
        <f t="shared" si="210"/>
        <v>20.93226054530512</v>
      </c>
      <c r="G154" s="10">
        <f t="shared" si="210"/>
        <v>20.83748692574768</v>
      </c>
      <c r="H154" s="10">
        <f t="shared" si="210"/>
        <v>24.864222834197218</v>
      </c>
      <c r="I154" s="10">
        <f t="shared" si="210"/>
        <v>19.163256896753627</v>
      </c>
      <c r="J154" s="10">
        <f t="shared" si="210"/>
        <v>18.845882664446417</v>
      </c>
      <c r="K154" s="10">
        <f t="shared" si="210"/>
        <v>18.966101385498813</v>
      </c>
      <c r="L154" s="10">
        <f t="shared" si="210"/>
        <v>19.260466429774436</v>
      </c>
      <c r="M154" s="10">
        <f t="shared" si="210"/>
        <v>18.796395606272803</v>
      </c>
      <c r="N154" s="10">
        <f t="shared" si="210"/>
        <v>18.734172381050701</v>
      </c>
      <c r="O154" s="10">
        <f t="shared" si="210"/>
        <v>18.77961275590043</v>
      </c>
      <c r="P154" s="10">
        <f t="shared" si="210"/>
        <v>18.944957299638492</v>
      </c>
    </row>
    <row r="155" spans="1:16" hidden="1">
      <c r="A155" s="42" t="s">
        <v>7</v>
      </c>
      <c r="B155" s="10">
        <f t="shared" si="203"/>
        <v>16.01722306259823</v>
      </c>
      <c r="C155" s="10">
        <f t="shared" ref="C155:P155" si="211">C33/C13*100</f>
        <v>15.982774275057732</v>
      </c>
      <c r="D155" s="10">
        <f t="shared" si="211"/>
        <v>15.829873988035342</v>
      </c>
      <c r="E155" s="10">
        <f t="shared" si="211"/>
        <v>15.908635694247044</v>
      </c>
      <c r="F155" s="10">
        <f t="shared" si="211"/>
        <v>15.834087269965075</v>
      </c>
      <c r="G155" s="10">
        <f t="shared" si="211"/>
        <v>15.730368520519667</v>
      </c>
      <c r="H155" s="10">
        <f t="shared" si="211"/>
        <v>15.783626865192673</v>
      </c>
      <c r="I155" s="10">
        <f t="shared" si="211"/>
        <v>15.637470839406776</v>
      </c>
      <c r="J155" s="10">
        <f t="shared" si="211"/>
        <v>15.821082513857734</v>
      </c>
      <c r="K155" s="10">
        <f t="shared" si="211"/>
        <v>15.845938322092213</v>
      </c>
      <c r="L155" s="10">
        <f t="shared" si="211"/>
        <v>16.073375140368402</v>
      </c>
      <c r="M155" s="10">
        <f t="shared" si="211"/>
        <v>16.140725260602839</v>
      </c>
      <c r="N155" s="10">
        <f t="shared" si="211"/>
        <v>16.051542558074935</v>
      </c>
      <c r="O155" s="10">
        <f t="shared" si="211"/>
        <v>16.063348746705998</v>
      </c>
      <c r="P155" s="10">
        <f t="shared" si="211"/>
        <v>16.050089812637349</v>
      </c>
    </row>
    <row r="156" spans="1:16" hidden="1">
      <c r="A156" s="43" t="s">
        <v>8</v>
      </c>
      <c r="B156" s="10">
        <f t="shared" si="203"/>
        <v>15.423484412363431</v>
      </c>
      <c r="C156" s="10">
        <f t="shared" ref="C156:P156" si="212">C34/C14*100</f>
        <v>15.207383527047059</v>
      </c>
      <c r="D156" s="10">
        <f t="shared" si="212"/>
        <v>15.23074326328547</v>
      </c>
      <c r="E156" s="10">
        <f t="shared" si="212"/>
        <v>15.167734032575819</v>
      </c>
      <c r="F156" s="10">
        <f t="shared" si="212"/>
        <v>15.126970968071237</v>
      </c>
      <c r="G156" s="10">
        <f t="shared" si="212"/>
        <v>15.182907083725484</v>
      </c>
      <c r="H156" s="10">
        <f t="shared" si="212"/>
        <v>16.063728419991687</v>
      </c>
      <c r="I156" s="10">
        <f t="shared" si="212"/>
        <v>16.087175530191978</v>
      </c>
      <c r="J156" s="10">
        <f t="shared" si="212"/>
        <v>16.213031082039599</v>
      </c>
      <c r="K156" s="10">
        <f t="shared" si="212"/>
        <v>16.219025064576609</v>
      </c>
      <c r="L156" s="10">
        <f t="shared" si="212"/>
        <v>16.131429534533996</v>
      </c>
      <c r="M156" s="10">
        <f t="shared" si="212"/>
        <v>16.198448668477859</v>
      </c>
      <c r="N156" s="10">
        <f t="shared" si="212"/>
        <v>16.273967919977871</v>
      </c>
      <c r="O156" s="10">
        <f t="shared" si="212"/>
        <v>16.227608164993359</v>
      </c>
      <c r="P156" s="10">
        <f t="shared" si="212"/>
        <v>16.444858434972158</v>
      </c>
    </row>
    <row r="157" spans="1:16" hidden="1">
      <c r="A157" s="43" t="s">
        <v>9</v>
      </c>
      <c r="B157" s="10">
        <f t="shared" si="203"/>
        <v>22.18834344452447</v>
      </c>
      <c r="C157" s="10">
        <f t="shared" ref="C157:P157" si="213">C35/C15*100</f>
        <v>21.867724716744018</v>
      </c>
      <c r="D157" s="10">
        <f t="shared" si="213"/>
        <v>21.470903499104242</v>
      </c>
      <c r="E157" s="10">
        <f t="shared" si="213"/>
        <v>21.314974164605811</v>
      </c>
      <c r="F157" s="10">
        <f t="shared" si="213"/>
        <v>20.990800188194232</v>
      </c>
      <c r="G157" s="10">
        <f t="shared" si="213"/>
        <v>20.621754933959672</v>
      </c>
      <c r="H157" s="10">
        <f t="shared" si="213"/>
        <v>20.421253891670744</v>
      </c>
      <c r="I157" s="10">
        <f t="shared" si="213"/>
        <v>20.487790042689586</v>
      </c>
      <c r="J157" s="10">
        <f t="shared" si="213"/>
        <v>20.611702240152155</v>
      </c>
      <c r="K157" s="10">
        <f t="shared" si="213"/>
        <v>20.531451127129515</v>
      </c>
      <c r="L157" s="10">
        <f t="shared" si="213"/>
        <v>20.652591597715258</v>
      </c>
      <c r="M157" s="10">
        <f t="shared" si="213"/>
        <v>20.669164723771914</v>
      </c>
      <c r="N157" s="10">
        <f t="shared" si="213"/>
        <v>20.821455722120223</v>
      </c>
      <c r="O157" s="10">
        <f t="shared" si="213"/>
        <v>20.86629684054099</v>
      </c>
      <c r="P157" s="10">
        <f t="shared" si="213"/>
        <v>20.927811711108951</v>
      </c>
    </row>
    <row r="158" spans="1:16" hidden="1">
      <c r="A158" s="43" t="s">
        <v>10</v>
      </c>
      <c r="B158" s="10">
        <f t="shared" si="203"/>
        <v>13.60419158464318</v>
      </c>
      <c r="C158" s="10">
        <f t="shared" ref="C158:P158" si="214">C36/C16*100</f>
        <v>13.62559651992459</v>
      </c>
      <c r="D158" s="10">
        <f t="shared" si="214"/>
        <v>13.553629436552544</v>
      </c>
      <c r="E158" s="10">
        <f t="shared" si="214"/>
        <v>13.663783593618373</v>
      </c>
      <c r="F158" s="10">
        <f t="shared" si="214"/>
        <v>13.797944987378424</v>
      </c>
      <c r="G158" s="10">
        <f t="shared" si="214"/>
        <v>13.475835914915002</v>
      </c>
      <c r="H158" s="10">
        <f t="shared" si="214"/>
        <v>13.051384603733796</v>
      </c>
      <c r="I158" s="10">
        <f t="shared" si="214"/>
        <v>12.901069560633097</v>
      </c>
      <c r="J158" s="10">
        <f t="shared" si="214"/>
        <v>13.005613516214648</v>
      </c>
      <c r="K158" s="10">
        <f t="shared" si="214"/>
        <v>13.026332607491684</v>
      </c>
      <c r="L158" s="10">
        <f t="shared" si="214"/>
        <v>13.635084668633443</v>
      </c>
      <c r="M158" s="10">
        <f t="shared" si="214"/>
        <v>13.388254349515755</v>
      </c>
      <c r="N158" s="10">
        <f t="shared" si="214"/>
        <v>13.396457455027063</v>
      </c>
      <c r="O158" s="10">
        <f t="shared" si="214"/>
        <v>13.429065947180405</v>
      </c>
      <c r="P158" s="10">
        <f t="shared" si="214"/>
        <v>13.507346187763423</v>
      </c>
    </row>
    <row r="159" spans="1:16" hidden="1">
      <c r="A159" s="43" t="s">
        <v>11</v>
      </c>
      <c r="B159" s="10">
        <f t="shared" si="203"/>
        <v>16.535269075572419</v>
      </c>
      <c r="C159" s="10">
        <f t="shared" ref="C159:P159" si="215">C37/C17*100</f>
        <v>16.533573654548618</v>
      </c>
      <c r="D159" s="10">
        <f t="shared" si="215"/>
        <v>16.527701036506965</v>
      </c>
      <c r="E159" s="10">
        <f t="shared" si="215"/>
        <v>16.528261954543076</v>
      </c>
      <c r="F159" s="10">
        <f t="shared" si="215"/>
        <v>16.494045782506035</v>
      </c>
      <c r="G159" s="10">
        <f t="shared" si="215"/>
        <v>16.476538480913781</v>
      </c>
      <c r="H159" s="10">
        <f t="shared" si="215"/>
        <v>16.480987068717546</v>
      </c>
      <c r="I159" s="10">
        <f t="shared" si="215"/>
        <v>16.472379324033156</v>
      </c>
      <c r="J159" s="10">
        <f t="shared" si="215"/>
        <v>16.465875823709641</v>
      </c>
      <c r="K159" s="10">
        <f t="shared" si="215"/>
        <v>16.465285094674613</v>
      </c>
      <c r="L159" s="10">
        <f t="shared" si="215"/>
        <v>16.390690123469071</v>
      </c>
      <c r="M159" s="10">
        <f t="shared" si="215"/>
        <v>16.419301944018226</v>
      </c>
      <c r="N159" s="10">
        <f t="shared" si="215"/>
        <v>16.403251644686776</v>
      </c>
      <c r="O159" s="10">
        <f t="shared" si="215"/>
        <v>16.372564296726321</v>
      </c>
      <c r="P159" s="10">
        <f t="shared" si="215"/>
        <v>16.491968319438879</v>
      </c>
    </row>
    <row r="160" spans="1:16" hidden="1">
      <c r="A160" s="44" t="s">
        <v>12</v>
      </c>
      <c r="B160" s="10">
        <f t="shared" si="203"/>
        <v>14.829541956499273</v>
      </c>
      <c r="C160" s="10">
        <f t="shared" ref="C160:P160" si="216">C38/C18*100</f>
        <v>15.099043072303228</v>
      </c>
      <c r="D160" s="10">
        <f t="shared" si="216"/>
        <v>14.618569319418768</v>
      </c>
      <c r="E160" s="10">
        <f t="shared" si="216"/>
        <v>15.011302673402415</v>
      </c>
      <c r="F160" s="10">
        <f t="shared" si="216"/>
        <v>14.613190478990127</v>
      </c>
      <c r="G160" s="10">
        <f t="shared" si="216"/>
        <v>14.707373358495515</v>
      </c>
      <c r="H160" s="10">
        <f t="shared" si="216"/>
        <v>14.984227771763967</v>
      </c>
      <c r="I160" s="10">
        <f t="shared" si="216"/>
        <v>14.939507105106339</v>
      </c>
      <c r="J160" s="10">
        <f t="shared" si="216"/>
        <v>14.856677292088873</v>
      </c>
      <c r="K160" s="10">
        <f t="shared" si="216"/>
        <v>14.774464098623294</v>
      </c>
      <c r="L160" s="10">
        <f t="shared" si="216"/>
        <v>14.802210011667688</v>
      </c>
      <c r="M160" s="10">
        <f t="shared" si="216"/>
        <v>14.790435918872454</v>
      </c>
      <c r="N160" s="10">
        <f t="shared" si="216"/>
        <v>14.831243271189104</v>
      </c>
      <c r="O160" s="10">
        <f t="shared" si="216"/>
        <v>14.823371164987526</v>
      </c>
      <c r="P160" s="10">
        <f t="shared" si="216"/>
        <v>14.837164914925594</v>
      </c>
    </row>
    <row r="161" spans="1:23" hidden="1"/>
    <row r="162" spans="1:23" hidden="1"/>
    <row r="163" spans="1:23" ht="18">
      <c r="A163" s="210" t="s">
        <v>181</v>
      </c>
      <c r="B163" s="210"/>
      <c r="C163" s="210"/>
      <c r="D163" s="210"/>
      <c r="E163" s="210"/>
      <c r="F163" s="210"/>
      <c r="G163" s="211"/>
      <c r="H163" s="211"/>
      <c r="I163" s="211"/>
      <c r="J163" s="211"/>
      <c r="K163" s="211"/>
      <c r="L163" s="211"/>
      <c r="M163" s="211"/>
      <c r="N163" s="211"/>
      <c r="O163" s="212"/>
      <c r="P163" s="212"/>
    </row>
    <row r="164" spans="1:23">
      <c r="A164" s="1" t="s">
        <v>172</v>
      </c>
      <c r="B164" s="1"/>
      <c r="C164" s="1"/>
      <c r="D164" s="1"/>
      <c r="E164" s="1"/>
      <c r="F164" s="1"/>
    </row>
    <row r="165" spans="1:23" ht="13.5" thickBot="1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v>2011</v>
      </c>
      <c r="S165" s="26">
        <v>2012</v>
      </c>
      <c r="T165" s="26">
        <v>2013</v>
      </c>
      <c r="U165" s="26">
        <v>2014</v>
      </c>
      <c r="V165" s="26">
        <v>2015</v>
      </c>
      <c r="W165" s="26">
        <v>2016</v>
      </c>
    </row>
    <row r="166" spans="1:23" ht="13.5" thickTop="1">
      <c r="A166" s="5" t="s">
        <v>0</v>
      </c>
      <c r="B166" s="61"/>
      <c r="C166" s="61">
        <f>C26/C$41*100</f>
        <v>11.616746283681938</v>
      </c>
      <c r="D166" s="61">
        <f t="shared" ref="D166:N166" si="217">D26/D$41*100</f>
        <v>10.800349706128346</v>
      </c>
      <c r="E166" s="61">
        <f t="shared" si="217"/>
        <v>10.913566303171724</v>
      </c>
      <c r="F166" s="61">
        <f t="shared" si="217"/>
        <v>9.5891134873674542</v>
      </c>
      <c r="G166" s="61">
        <f t="shared" si="217"/>
        <v>8.8724634553994353</v>
      </c>
      <c r="H166" s="61">
        <f t="shared" si="217"/>
        <v>10.024292966802513</v>
      </c>
      <c r="I166" s="61">
        <f t="shared" si="217"/>
        <v>10.330515063338497</v>
      </c>
      <c r="J166" s="61">
        <f t="shared" si="217"/>
        <v>8.9142033458895309</v>
      </c>
      <c r="K166" s="61">
        <f t="shared" si="217"/>
        <v>8.3020257869871106</v>
      </c>
      <c r="L166" s="61">
        <f t="shared" si="217"/>
        <v>7.0742857301652737</v>
      </c>
      <c r="M166" s="61">
        <f t="shared" si="217"/>
        <v>7.6776154006674773</v>
      </c>
      <c r="N166" s="61">
        <f t="shared" si="217"/>
        <v>9.0280201106495781</v>
      </c>
      <c r="O166" s="61">
        <f t="shared" ref="O166:Q166" si="218">O26/O$41*100</f>
        <v>10.17031426099776</v>
      </c>
      <c r="P166" s="61">
        <f t="shared" si="218"/>
        <v>9.4054172574057038</v>
      </c>
      <c r="Q166" s="61">
        <f t="shared" si="218"/>
        <v>8.8052489690500337</v>
      </c>
      <c r="R166" s="61">
        <f t="shared" ref="R166" si="219">R26/R$41*100</f>
        <v>9.313544612307382</v>
      </c>
      <c r="S166" s="61">
        <f t="shared" ref="S166:T166" si="220">S26/S$41*100</f>
        <v>8.1894855421937329</v>
      </c>
      <c r="T166" s="61">
        <f t="shared" si="220"/>
        <v>8.0554029107536707</v>
      </c>
      <c r="U166" s="61">
        <f t="shared" ref="U166:W166" si="221">U26/U$41*100</f>
        <v>8.1489411490336146</v>
      </c>
      <c r="V166" s="61">
        <f t="shared" si="221"/>
        <v>7.5712819660681108</v>
      </c>
      <c r="W166" s="61">
        <f t="shared" si="221"/>
        <v>8.1566807882312879</v>
      </c>
    </row>
    <row r="167" spans="1:23">
      <c r="A167" s="6" t="s">
        <v>1</v>
      </c>
      <c r="B167" s="63"/>
      <c r="C167" s="63">
        <f>C27/C$41*100</f>
        <v>10.07718803315066</v>
      </c>
      <c r="D167" s="63">
        <f t="shared" ref="C167:N181" si="222">D27/D$41*100</f>
        <v>9.4468673772284468</v>
      </c>
      <c r="E167" s="63">
        <f t="shared" si="222"/>
        <v>9.3728945672289452</v>
      </c>
      <c r="F167" s="63">
        <f t="shared" si="222"/>
        <v>8.0168999732235626</v>
      </c>
      <c r="G167" s="63">
        <f t="shared" si="222"/>
        <v>7.0548354516562783</v>
      </c>
      <c r="H167" s="63">
        <f t="shared" si="222"/>
        <v>7.9384925656477243</v>
      </c>
      <c r="I167" s="63">
        <f t="shared" si="222"/>
        <v>8.1281588197115511</v>
      </c>
      <c r="J167" s="63">
        <f t="shared" si="222"/>
        <v>7.1193893312360546</v>
      </c>
      <c r="K167" s="63">
        <f t="shared" si="222"/>
        <v>6.5891898215704643</v>
      </c>
      <c r="L167" s="63">
        <f t="shared" si="222"/>
        <v>5.3121617271402712</v>
      </c>
      <c r="M167" s="63">
        <f t="shared" si="222"/>
        <v>5.7027614476366919</v>
      </c>
      <c r="N167" s="63">
        <f t="shared" si="222"/>
        <v>6.9202937133157798</v>
      </c>
      <c r="O167" s="63">
        <f t="shared" ref="O167:Q167" si="223">O27/O$41*100</f>
        <v>7.790732442732649</v>
      </c>
      <c r="P167" s="63">
        <f t="shared" si="223"/>
        <v>7.1249324483251746</v>
      </c>
      <c r="Q167" s="63">
        <f t="shared" si="223"/>
        <v>6.291044693526521</v>
      </c>
      <c r="R167" s="63">
        <f t="shared" ref="R167" si="224">R27/R$41*100</f>
        <v>6.665881557248543</v>
      </c>
      <c r="S167" s="63">
        <f t="shared" ref="S167:T167" si="225">S27/S$41*100</f>
        <v>5.8575729877325031</v>
      </c>
      <c r="T167" s="63">
        <f t="shared" si="225"/>
        <v>5.7131964069799608</v>
      </c>
      <c r="U167" s="63">
        <f t="shared" ref="U167:W167" si="226">U27/U$41*100</f>
        <v>6.0268069866761582</v>
      </c>
      <c r="V167" s="63">
        <f t="shared" si="226"/>
        <v>5.7038976019133623</v>
      </c>
      <c r="W167" s="63">
        <f t="shared" si="226"/>
        <v>6.2441777672231433</v>
      </c>
    </row>
    <row r="168" spans="1:23">
      <c r="A168" s="28" t="s">
        <v>2</v>
      </c>
      <c r="B168" s="64"/>
      <c r="C168" s="168">
        <f t="shared" si="222"/>
        <v>1.5395582505312773</v>
      </c>
      <c r="D168" s="168">
        <f t="shared" si="222"/>
        <v>1.3534823288998983</v>
      </c>
      <c r="E168" s="168">
        <f t="shared" si="222"/>
        <v>1.5406717359427775</v>
      </c>
      <c r="F168" s="168">
        <f t="shared" si="222"/>
        <v>1.5722135141438924</v>
      </c>
      <c r="G168" s="168">
        <f t="shared" si="222"/>
        <v>1.817628003743156</v>
      </c>
      <c r="H168" s="168">
        <f t="shared" si="222"/>
        <v>2.0858004011547897</v>
      </c>
      <c r="I168" s="168">
        <f t="shared" si="222"/>
        <v>2.2023562436269484</v>
      </c>
      <c r="J168" s="168">
        <f t="shared" si="222"/>
        <v>1.7948140146534761</v>
      </c>
      <c r="K168" s="168">
        <f t="shared" si="222"/>
        <v>1.7128359654166476</v>
      </c>
      <c r="L168" s="168">
        <f t="shared" si="222"/>
        <v>1.7621240030250021</v>
      </c>
      <c r="M168" s="168">
        <f t="shared" si="222"/>
        <v>1.9748539530307863</v>
      </c>
      <c r="N168" s="168">
        <f t="shared" si="222"/>
        <v>2.1077263973337983</v>
      </c>
      <c r="O168" s="168">
        <f t="shared" ref="O168:Q168" si="227">O28/O$41*100</f>
        <v>2.3795818182651103</v>
      </c>
      <c r="P168" s="168">
        <f t="shared" si="227"/>
        <v>2.2804848090805292</v>
      </c>
      <c r="Q168" s="168">
        <f t="shared" si="227"/>
        <v>2.5142042755235128</v>
      </c>
      <c r="R168" s="168">
        <f t="shared" ref="R168" si="228">R28/R$41*100</f>
        <v>2.6476630550588394</v>
      </c>
      <c r="S168" s="168">
        <f t="shared" ref="S168:T168" si="229">S28/S$41*100</f>
        <v>2.3319125544612307</v>
      </c>
      <c r="T168" s="168">
        <f t="shared" si="229"/>
        <v>2.3422065037737103</v>
      </c>
      <c r="U168" s="168">
        <f t="shared" ref="U168:W168" si="230">U28/U$41*100</f>
        <v>2.1221341623574554</v>
      </c>
      <c r="V168" s="168">
        <f t="shared" si="230"/>
        <v>1.8673843641547492</v>
      </c>
      <c r="W168" s="168">
        <f t="shared" si="230"/>
        <v>1.9125030210081446</v>
      </c>
    </row>
    <row r="169" spans="1:23">
      <c r="A169" s="5" t="s">
        <v>3</v>
      </c>
      <c r="B169" s="62"/>
      <c r="C169" s="62">
        <f t="shared" si="222"/>
        <v>34.087277152613048</v>
      </c>
      <c r="D169" s="62">
        <f t="shared" si="222"/>
        <v>34.618558695835574</v>
      </c>
      <c r="E169" s="62">
        <f t="shared" si="222"/>
        <v>32.259438634533318</v>
      </c>
      <c r="F169" s="62">
        <f t="shared" si="222"/>
        <v>30.841321659255271</v>
      </c>
      <c r="G169" s="62">
        <f t="shared" si="222"/>
        <v>31.856237018049665</v>
      </c>
      <c r="H169" s="62">
        <f t="shared" si="222"/>
        <v>32.137508997366311</v>
      </c>
      <c r="I169" s="62">
        <f t="shared" si="222"/>
        <v>31.19603696576328</v>
      </c>
      <c r="J169" s="62">
        <f t="shared" si="222"/>
        <v>30.244406466860212</v>
      </c>
      <c r="K169" s="62">
        <f t="shared" si="222"/>
        <v>30.315385247267979</v>
      </c>
      <c r="L169" s="62">
        <f t="shared" si="222"/>
        <v>30.047620529185515</v>
      </c>
      <c r="M169" s="62">
        <f t="shared" si="222"/>
        <v>26.041784749489022</v>
      </c>
      <c r="N169" s="62">
        <f t="shared" si="222"/>
        <v>25.347876039323445</v>
      </c>
      <c r="O169" s="62">
        <f t="shared" ref="O169:Q169" si="231">O29/O$41*100</f>
        <v>26.884077289170744</v>
      </c>
      <c r="P169" s="62">
        <f t="shared" si="231"/>
        <v>25.801653164155553</v>
      </c>
      <c r="Q169" s="62">
        <f t="shared" si="231"/>
        <v>24.715057463870249</v>
      </c>
      <c r="R169" s="62">
        <f t="shared" ref="R169" si="232">R29/R$41*100</f>
        <v>23.480972287402565</v>
      </c>
      <c r="S169" s="62">
        <f t="shared" ref="S169:T169" si="233">S29/S$41*100</f>
        <v>23.653348538999559</v>
      </c>
      <c r="T169" s="62">
        <f t="shared" si="233"/>
        <v>23.602526379266624</v>
      </c>
      <c r="U169" s="62">
        <f t="shared" ref="U169:W169" si="234">U29/U$41*100</f>
        <v>24.771724598782196</v>
      </c>
      <c r="V169" s="62">
        <f t="shared" si="234"/>
        <v>24.820282279532769</v>
      </c>
      <c r="W169" s="62">
        <f t="shared" si="234"/>
        <v>24.05437377386567</v>
      </c>
    </row>
    <row r="170" spans="1:23">
      <c r="A170" s="6" t="s">
        <v>4</v>
      </c>
      <c r="B170" s="63"/>
      <c r="C170" s="63">
        <f t="shared" si="222"/>
        <v>25.912114969783701</v>
      </c>
      <c r="D170" s="63">
        <f t="shared" si="222"/>
        <v>26.253910806045656</v>
      </c>
      <c r="E170" s="63">
        <f t="shared" si="222"/>
        <v>24.332240257492696</v>
      </c>
      <c r="F170" s="63">
        <f t="shared" si="222"/>
        <v>23.686671723760558</v>
      </c>
      <c r="G170" s="63">
        <f t="shared" si="222"/>
        <v>25.213100379668589</v>
      </c>
      <c r="H170" s="63">
        <f t="shared" si="222"/>
        <v>25.295148924741767</v>
      </c>
      <c r="I170" s="63">
        <f t="shared" si="222"/>
        <v>25.728547555681065</v>
      </c>
      <c r="J170" s="63">
        <f t="shared" si="222"/>
        <v>25.41773985043146</v>
      </c>
      <c r="K170" s="63">
        <f t="shared" si="222"/>
        <v>25.006117983052</v>
      </c>
      <c r="L170" s="63">
        <f t="shared" si="222"/>
        <v>24.459049414262168</v>
      </c>
      <c r="M170" s="63">
        <f t="shared" si="222"/>
        <v>20.521705895046587</v>
      </c>
      <c r="N170" s="63">
        <f t="shared" si="222"/>
        <v>19.557159351119836</v>
      </c>
      <c r="O170" s="63">
        <f t="shared" ref="O170:Q170" si="235">O30/O$41*100</f>
        <v>19.217766720793811</v>
      </c>
      <c r="P170" s="63">
        <f t="shared" si="235"/>
        <v>17.50939117728316</v>
      </c>
      <c r="Q170" s="63">
        <f t="shared" si="235"/>
        <v>16.176469263866419</v>
      </c>
      <c r="R170" s="63">
        <f t="shared" ref="R170" si="236">R30/R$41*100</f>
        <v>14.113387386918092</v>
      </c>
      <c r="S170" s="63">
        <f t="shared" ref="S170:T170" si="237">S30/S$41*100</f>
        <v>13.239891173950577</v>
      </c>
      <c r="T170" s="63">
        <f t="shared" si="237"/>
        <v>12.749089001129057</v>
      </c>
      <c r="U170" s="63">
        <f t="shared" ref="U170:W170" si="238">U30/U$41*100</f>
        <v>13.848611907268507</v>
      </c>
      <c r="V170" s="63">
        <f t="shared" si="238"/>
        <v>13.623763920096252</v>
      </c>
      <c r="W170" s="63">
        <f t="shared" si="238"/>
        <v>13.306835415109406</v>
      </c>
    </row>
    <row r="171" spans="1:23">
      <c r="A171" s="6" t="s">
        <v>5</v>
      </c>
      <c r="B171" s="63"/>
      <c r="C171" s="63">
        <f t="shared" si="222"/>
        <v>4.0456577471349053</v>
      </c>
      <c r="D171" s="63">
        <f t="shared" si="222"/>
        <v>3.8385222756262514</v>
      </c>
      <c r="E171" s="63">
        <f t="shared" si="222"/>
        <v>3.8253246852724541</v>
      </c>
      <c r="F171" s="63">
        <f t="shared" si="222"/>
        <v>3.4583415965258464</v>
      </c>
      <c r="G171" s="63">
        <f t="shared" si="222"/>
        <v>3.2734505015098927</v>
      </c>
      <c r="H171" s="63">
        <f t="shared" si="222"/>
        <v>2.9562376134318722</v>
      </c>
      <c r="I171" s="63">
        <f t="shared" si="222"/>
        <v>2.8290491274558391</v>
      </c>
      <c r="J171" s="63">
        <f t="shared" si="222"/>
        <v>2.2320024795953954</v>
      </c>
      <c r="K171" s="63">
        <f t="shared" si="222"/>
        <v>2.2793477616102837</v>
      </c>
      <c r="L171" s="63">
        <f t="shared" si="222"/>
        <v>2.0931335792028825</v>
      </c>
      <c r="M171" s="63">
        <f t="shared" si="222"/>
        <v>2.0211960904034396</v>
      </c>
      <c r="N171" s="63">
        <f t="shared" si="222"/>
        <v>1.8341503857154611</v>
      </c>
      <c r="O171" s="63">
        <f t="shared" ref="O171:Q171" si="239">O31/O$41*100</f>
        <v>1.8257892765576145</v>
      </c>
      <c r="P171" s="63">
        <f t="shared" si="239"/>
        <v>2.8210046310016947</v>
      </c>
      <c r="Q171" s="63">
        <f t="shared" si="239"/>
        <v>3.5953410144411087</v>
      </c>
      <c r="R171" s="63">
        <f t="shared" ref="R171" si="240">R31/R$41*100</f>
        <v>4.3730439761032773</v>
      </c>
      <c r="S171" s="63">
        <f t="shared" ref="S171:T171" si="241">S31/S$41*100</f>
        <v>5.3264085475879765</v>
      </c>
      <c r="T171" s="63">
        <f t="shared" si="241"/>
        <v>5.4186895369872765</v>
      </c>
      <c r="U171" s="63">
        <f t="shared" ref="U171:W171" si="242">U31/U$41*100</f>
        <v>5.3638005793078927</v>
      </c>
      <c r="V171" s="63">
        <f t="shared" si="242"/>
        <v>5.5861109536717724</v>
      </c>
      <c r="W171" s="63">
        <f t="shared" si="242"/>
        <v>5.4939646595937557</v>
      </c>
    </row>
    <row r="172" spans="1:23">
      <c r="A172" s="28" t="s">
        <v>6</v>
      </c>
      <c r="B172" s="64"/>
      <c r="C172" s="168">
        <f t="shared" si="222"/>
        <v>4.1295044356944457</v>
      </c>
      <c r="D172" s="168">
        <f t="shared" si="222"/>
        <v>4.526125614163667</v>
      </c>
      <c r="E172" s="168">
        <f t="shared" si="222"/>
        <v>4.1018736917681622</v>
      </c>
      <c r="F172" s="168">
        <f t="shared" si="222"/>
        <v>3.69630833896887</v>
      </c>
      <c r="G172" s="168">
        <f t="shared" si="222"/>
        <v>3.3696861368711835</v>
      </c>
      <c r="H172" s="168">
        <f t="shared" si="222"/>
        <v>3.8861224591926682</v>
      </c>
      <c r="I172" s="168">
        <f t="shared" si="222"/>
        <v>2.6384402826263798</v>
      </c>
      <c r="J172" s="168">
        <f t="shared" si="222"/>
        <v>2.5946641368333583</v>
      </c>
      <c r="K172" s="168">
        <f t="shared" si="222"/>
        <v>3.0299195026056926</v>
      </c>
      <c r="L172" s="168">
        <f t="shared" si="222"/>
        <v>3.4954375357204666</v>
      </c>
      <c r="M172" s="168">
        <f t="shared" si="222"/>
        <v>3.4988827640389935</v>
      </c>
      <c r="N172" s="168">
        <f t="shared" si="222"/>
        <v>3.9565663024881523</v>
      </c>
      <c r="O172" s="168">
        <f t="shared" ref="O172:Q172" si="243">O32/O$41*100</f>
        <v>5.8405212918193135</v>
      </c>
      <c r="P172" s="168">
        <f t="shared" si="243"/>
        <v>5.4712573558707023</v>
      </c>
      <c r="Q172" s="168">
        <f t="shared" si="243"/>
        <v>4.9432471855627238</v>
      </c>
      <c r="R172" s="168">
        <f t="shared" ref="R172" si="244">R32/R$41*100</f>
        <v>4.9945409243811989</v>
      </c>
      <c r="S172" s="168">
        <f t="shared" ref="S172:T172" si="245">S32/S$41*100</f>
        <v>5.0870488174610102</v>
      </c>
      <c r="T172" s="168">
        <f t="shared" si="245"/>
        <v>5.4347478411502905</v>
      </c>
      <c r="U172" s="168">
        <f t="shared" ref="U172:W172" si="246">U32/U$41*100</f>
        <v>5.5593121122057987</v>
      </c>
      <c r="V172" s="168">
        <f t="shared" si="246"/>
        <v>5.6104074057647431</v>
      </c>
      <c r="W172" s="168">
        <f t="shared" si="246"/>
        <v>5.2535736991625104</v>
      </c>
    </row>
    <row r="173" spans="1:23">
      <c r="A173" s="5" t="s">
        <v>7</v>
      </c>
      <c r="B173" s="62"/>
      <c r="C173" s="62">
        <f t="shared" si="222"/>
        <v>54.295976563705004</v>
      </c>
      <c r="D173" s="62">
        <f t="shared" si="222"/>
        <v>54.581091598036089</v>
      </c>
      <c r="E173" s="62">
        <f t="shared" si="222"/>
        <v>56.826995062294962</v>
      </c>
      <c r="F173" s="62">
        <f t="shared" si="222"/>
        <v>59.56956485337728</v>
      </c>
      <c r="G173" s="62">
        <f t="shared" si="222"/>
        <v>59.271299526550905</v>
      </c>
      <c r="H173" s="62">
        <f t="shared" si="222"/>
        <v>57.838198035831176</v>
      </c>
      <c r="I173" s="62">
        <f t="shared" si="222"/>
        <v>58.473447970898221</v>
      </c>
      <c r="J173" s="62">
        <f t="shared" si="222"/>
        <v>60.841390187250269</v>
      </c>
      <c r="K173" s="62">
        <f t="shared" si="222"/>
        <v>61.382588965744922</v>
      </c>
      <c r="L173" s="62">
        <f t="shared" si="222"/>
        <v>62.878093740649213</v>
      </c>
      <c r="M173" s="62">
        <f t="shared" si="222"/>
        <v>66.280599849843497</v>
      </c>
      <c r="N173" s="62">
        <f t="shared" si="222"/>
        <v>65.624103850026984</v>
      </c>
      <c r="O173" s="62">
        <f t="shared" ref="O173:Q173" si="247">O33/O$41*100</f>
        <v>62.945608449831489</v>
      </c>
      <c r="P173" s="62">
        <f t="shared" si="247"/>
        <v>64.792392931626267</v>
      </c>
      <c r="Q173" s="62">
        <f t="shared" si="247"/>
        <v>66.478682985285616</v>
      </c>
      <c r="R173" s="62">
        <f t="shared" ref="R173" si="248">R33/R$41*100</f>
        <v>67.204080556493778</v>
      </c>
      <c r="S173" s="62">
        <f t="shared" ref="S173:T173" si="249">S33/S$41*100</f>
        <v>68.155408405982826</v>
      </c>
      <c r="T173" s="62">
        <f t="shared" si="249"/>
        <v>68.340024404376379</v>
      </c>
      <c r="U173" s="62">
        <f t="shared" ref="U173:W173" si="250">U33/U$41*100</f>
        <v>67.077045156886683</v>
      </c>
      <c r="V173" s="62">
        <f t="shared" si="250"/>
        <v>67.605904822638522</v>
      </c>
      <c r="W173" s="62">
        <f t="shared" si="250"/>
        <v>67.786203512263327</v>
      </c>
    </row>
    <row r="174" spans="1:23">
      <c r="A174" s="3" t="s">
        <v>8</v>
      </c>
      <c r="B174" s="63"/>
      <c r="C174" s="63">
        <f t="shared" si="222"/>
        <v>14.314616459415891</v>
      </c>
      <c r="D174" s="63">
        <f t="shared" si="222"/>
        <v>13.743031330526817</v>
      </c>
      <c r="E174" s="63">
        <f t="shared" si="222"/>
        <v>13.49272757534578</v>
      </c>
      <c r="F174" s="63">
        <f t="shared" si="222"/>
        <v>13.517741433499134</v>
      </c>
      <c r="G174" s="63">
        <f t="shared" si="222"/>
        <v>14.56851816049925</v>
      </c>
      <c r="H174" s="63">
        <f t="shared" si="222"/>
        <v>14.937499238284543</v>
      </c>
      <c r="I174" s="63">
        <f t="shared" si="222"/>
        <v>14.939569449850381</v>
      </c>
      <c r="J174" s="63">
        <f t="shared" si="222"/>
        <v>15.196233225053666</v>
      </c>
      <c r="K174" s="63">
        <f t="shared" si="222"/>
        <v>15.444311094866711</v>
      </c>
      <c r="L174" s="63">
        <f t="shared" si="222"/>
        <v>15.04864200639796</v>
      </c>
      <c r="M174" s="63">
        <f t="shared" si="222"/>
        <v>15.055190676164914</v>
      </c>
      <c r="N174" s="63">
        <f t="shared" si="222"/>
        <v>14.936478237247277</v>
      </c>
      <c r="O174" s="63">
        <f t="shared" ref="O174:Q174" si="251">O34/O$41*100</f>
        <v>15.582061489415242</v>
      </c>
      <c r="P174" s="63">
        <f t="shared" si="251"/>
        <v>16.181136025801813</v>
      </c>
      <c r="Q174" s="63">
        <f t="shared" si="251"/>
        <v>18.50578025354498</v>
      </c>
      <c r="R174" s="63">
        <f t="shared" ref="R174" si="252">R34/R$41*100</f>
        <v>18.731006688103736</v>
      </c>
      <c r="S174" s="63">
        <f t="shared" ref="S174:T174" si="253">S34/S$41*100</f>
        <v>18.599084833023095</v>
      </c>
      <c r="T174" s="63">
        <f t="shared" si="253"/>
        <v>18.502171366042994</v>
      </c>
      <c r="U174" s="63">
        <f t="shared" ref="U174:W174" si="254">U34/U$41*100</f>
        <v>18.035178093817379</v>
      </c>
      <c r="V174" s="63">
        <f t="shared" si="254"/>
        <v>18.661682419078403</v>
      </c>
      <c r="W174" s="63">
        <f t="shared" si="254"/>
        <v>19.261884577735188</v>
      </c>
    </row>
    <row r="175" spans="1:23">
      <c r="A175" s="3" t="s">
        <v>9</v>
      </c>
      <c r="B175" s="63"/>
      <c r="C175" s="63">
        <f t="shared" si="222"/>
        <v>14.284013564242265</v>
      </c>
      <c r="D175" s="63">
        <f t="shared" si="222"/>
        <v>14.442426334275396</v>
      </c>
      <c r="E175" s="63">
        <f t="shared" si="222"/>
        <v>15.342157810339893</v>
      </c>
      <c r="F175" s="63">
        <f t="shared" si="222"/>
        <v>15.998694113083435</v>
      </c>
      <c r="G175" s="63">
        <f t="shared" si="222"/>
        <v>16.231260672447391</v>
      </c>
      <c r="H175" s="63">
        <f t="shared" si="222"/>
        <v>15.741207836599727</v>
      </c>
      <c r="I175" s="63">
        <f t="shared" si="222"/>
        <v>15.350004785251265</v>
      </c>
      <c r="J175" s="63">
        <f t="shared" si="222"/>
        <v>17.128718533991336</v>
      </c>
      <c r="K175" s="63">
        <f t="shared" si="222"/>
        <v>17.669035783884951</v>
      </c>
      <c r="L175" s="63">
        <f t="shared" si="222"/>
        <v>18.063892125872925</v>
      </c>
      <c r="M175" s="63">
        <f t="shared" si="222"/>
        <v>21.09724434632944</v>
      </c>
      <c r="N175" s="63">
        <f t="shared" si="222"/>
        <v>19.71824844993214</v>
      </c>
      <c r="O175" s="63">
        <f t="shared" ref="O175:Q175" si="255">O35/O$41*100</f>
        <v>18.281192019931336</v>
      </c>
      <c r="P175" s="63">
        <f t="shared" si="255"/>
        <v>17.36861057610114</v>
      </c>
      <c r="Q175" s="63">
        <f t="shared" si="255"/>
        <v>16.457731394384297</v>
      </c>
      <c r="R175" s="63">
        <f t="shared" ref="R175" si="256">R35/R$41*100</f>
        <v>17.134862005970206</v>
      </c>
      <c r="S175" s="63">
        <f t="shared" ref="S175:T175" si="257">S35/S$41*100</f>
        <v>18.299352556321153</v>
      </c>
      <c r="T175" s="63">
        <f t="shared" si="257"/>
        <v>19.278554036132029</v>
      </c>
      <c r="U175" s="63">
        <f t="shared" ref="U175:W175" si="258">U35/U$41*100</f>
        <v>19.254587460239438</v>
      </c>
      <c r="V175" s="63">
        <f t="shared" si="258"/>
        <v>19.001087294467396</v>
      </c>
      <c r="W175" s="63">
        <f t="shared" si="258"/>
        <v>18.713816247600128</v>
      </c>
    </row>
    <row r="176" spans="1:23">
      <c r="A176" s="3" t="s">
        <v>10</v>
      </c>
      <c r="B176" s="63"/>
      <c r="C176" s="63">
        <f t="shared" si="222"/>
        <v>17.048644352490903</v>
      </c>
      <c r="D176" s="63">
        <f t="shared" si="222"/>
        <v>17.942148739306514</v>
      </c>
      <c r="E176" s="63">
        <f t="shared" si="222"/>
        <v>18.646890089839577</v>
      </c>
      <c r="F176" s="63">
        <f t="shared" si="222"/>
        <v>20.452548811871079</v>
      </c>
      <c r="G176" s="63">
        <f t="shared" si="222"/>
        <v>18.857524081744934</v>
      </c>
      <c r="H176" s="63">
        <f t="shared" si="222"/>
        <v>17.818201260798801</v>
      </c>
      <c r="I176" s="63">
        <f t="shared" si="222"/>
        <v>18.975719130282656</v>
      </c>
      <c r="J176" s="63">
        <f t="shared" si="222"/>
        <v>19.480172484497828</v>
      </c>
      <c r="K176" s="63">
        <f t="shared" si="222"/>
        <v>19.569122983075342</v>
      </c>
      <c r="L176" s="63">
        <f t="shared" si="222"/>
        <v>21.11416027016265</v>
      </c>
      <c r="M176" s="63">
        <f t="shared" si="222"/>
        <v>21.223978725565235</v>
      </c>
      <c r="N176" s="63">
        <f t="shared" si="222"/>
        <v>22.548059692709433</v>
      </c>
      <c r="O176" s="63">
        <f t="shared" ref="O176:Q176" si="259">O36/O$41*100</f>
        <v>20.774400877362634</v>
      </c>
      <c r="P176" s="63">
        <f t="shared" si="259"/>
        <v>22.310561905657678</v>
      </c>
      <c r="Q176" s="63">
        <f t="shared" si="259"/>
        <v>22.333160626794811</v>
      </c>
      <c r="R176" s="63">
        <f t="shared" ref="R176" si="260">R36/R$41*100</f>
        <v>21.974310640013474</v>
      </c>
      <c r="S176" s="63">
        <f t="shared" ref="S176:T176" si="261">S36/S$41*100</f>
        <v>21.845669569108267</v>
      </c>
      <c r="T176" s="63">
        <f t="shared" si="261"/>
        <v>21.265315094721533</v>
      </c>
      <c r="U176" s="63">
        <f t="shared" ref="U176:W176" si="262">U36/U$41*100</f>
        <v>20.684228220785432</v>
      </c>
      <c r="V176" s="63">
        <f t="shared" si="262"/>
        <v>20.685005740519617</v>
      </c>
      <c r="W176" s="63">
        <f t="shared" si="262"/>
        <v>20.515855595034303</v>
      </c>
    </row>
    <row r="177" spans="1:23">
      <c r="A177" s="3" t="s">
        <v>11</v>
      </c>
      <c r="B177" s="63"/>
      <c r="C177" s="63">
        <f t="shared" si="222"/>
        <v>3.7168723245705588</v>
      </c>
      <c r="D177" s="63">
        <f t="shared" si="222"/>
        <v>3.6767276966248099</v>
      </c>
      <c r="E177" s="63">
        <f t="shared" si="222"/>
        <v>4.008173673564345</v>
      </c>
      <c r="F177" s="63">
        <f t="shared" si="222"/>
        <v>4.223265136837604</v>
      </c>
      <c r="G177" s="63">
        <f t="shared" si="222"/>
        <v>4.3445497860403641</v>
      </c>
      <c r="H177" s="63">
        <f t="shared" si="222"/>
        <v>4.1107295119014609</v>
      </c>
      <c r="I177" s="63">
        <f t="shared" si="222"/>
        <v>4.1420882640342542</v>
      </c>
      <c r="J177" s="63">
        <f t="shared" si="222"/>
        <v>4.3738765275439802</v>
      </c>
      <c r="K177" s="63">
        <f t="shared" si="222"/>
        <v>4.3511893637294357</v>
      </c>
      <c r="L177" s="63">
        <f t="shared" si="222"/>
        <v>4.364429260221165</v>
      </c>
      <c r="M177" s="63">
        <f t="shared" si="222"/>
        <v>4.6224666145912163</v>
      </c>
      <c r="N177" s="63">
        <f t="shared" si="222"/>
        <v>4.2463982294637228</v>
      </c>
      <c r="O177" s="63">
        <f t="shared" ref="O177:Q177" si="263">O37/O$41*100</f>
        <v>3.9447970597627431</v>
      </c>
      <c r="P177" s="63">
        <f t="shared" si="263"/>
        <v>4.5468381943015528</v>
      </c>
      <c r="Q177" s="63">
        <f t="shared" si="263"/>
        <v>4.8559383558991325</v>
      </c>
      <c r="R177" s="63">
        <f t="shared" ref="R177" si="264">R37/R$41*100</f>
        <v>5.1250008445717556</v>
      </c>
      <c r="S177" s="63">
        <f t="shared" ref="S177:T177" si="265">S37/S$41*100</f>
        <v>5.0853342511357154</v>
      </c>
      <c r="T177" s="63">
        <f t="shared" si="265"/>
        <v>4.8487880382220876</v>
      </c>
      <c r="U177" s="63">
        <f t="shared" ref="U177:W177" si="266">U37/U$41*100</f>
        <v>4.5841371763962675</v>
      </c>
      <c r="V177" s="63">
        <f t="shared" si="266"/>
        <v>4.7382785354703474</v>
      </c>
      <c r="W177" s="63">
        <f t="shared" si="266"/>
        <v>4.5836686824276551</v>
      </c>
    </row>
    <row r="178" spans="1:23">
      <c r="A178" s="28" t="s">
        <v>12</v>
      </c>
      <c r="B178" s="64"/>
      <c r="C178" s="168">
        <f t="shared" si="222"/>
        <v>4.9318298629853903</v>
      </c>
      <c r="D178" s="168">
        <f t="shared" si="222"/>
        <v>4.7767574973025573</v>
      </c>
      <c r="E178" s="168">
        <f t="shared" si="222"/>
        <v>5.3370459132053663</v>
      </c>
      <c r="F178" s="168">
        <f t="shared" si="222"/>
        <v>5.3773153580860305</v>
      </c>
      <c r="G178" s="168">
        <f t="shared" si="222"/>
        <v>5.2694468258189691</v>
      </c>
      <c r="H178" s="168">
        <f t="shared" si="222"/>
        <v>5.230560188246649</v>
      </c>
      <c r="I178" s="168">
        <f t="shared" si="222"/>
        <v>5.0660663414796598</v>
      </c>
      <c r="J178" s="168">
        <f t="shared" si="222"/>
        <v>4.6623894161634603</v>
      </c>
      <c r="K178" s="168">
        <f t="shared" si="222"/>
        <v>4.3489297401884643</v>
      </c>
      <c r="L178" s="168">
        <f t="shared" si="222"/>
        <v>4.286970077994515</v>
      </c>
      <c r="M178" s="168">
        <f t="shared" si="222"/>
        <v>4.2817194871926967</v>
      </c>
      <c r="N178" s="168">
        <f t="shared" si="222"/>
        <v>4.174919240674404</v>
      </c>
      <c r="O178" s="168">
        <f t="shared" ref="O178:Q178" si="267">O38/O$41*100</f>
        <v>4.3631570033595395</v>
      </c>
      <c r="P178" s="168">
        <f t="shared" si="267"/>
        <v>4.3852462297640828</v>
      </c>
      <c r="Q178" s="168">
        <f t="shared" si="267"/>
        <v>4.3260723546623971</v>
      </c>
      <c r="R178" s="168">
        <f t="shared" ref="R178" si="268">R38/R$41*100</f>
        <v>4.2389003778345895</v>
      </c>
      <c r="S178" s="168">
        <f t="shared" ref="S178:T178" si="269">S38/S$41*100</f>
        <v>4.3259671963946111</v>
      </c>
      <c r="T178" s="168">
        <f t="shared" si="269"/>
        <v>4.4451958692577422</v>
      </c>
      <c r="U178" s="168">
        <f t="shared" ref="U178:W178" si="270">U38/U$41*100</f>
        <v>4.5189142056481613</v>
      </c>
      <c r="V178" s="168">
        <f t="shared" si="270"/>
        <v>4.5198508331027591</v>
      </c>
      <c r="W178" s="168">
        <f t="shared" si="270"/>
        <v>4.7109784094660521</v>
      </c>
    </row>
    <row r="179" spans="1:23" ht="25.5" hidden="1">
      <c r="A179" s="5" t="str">
        <f>A100</f>
        <v>KZN - Annual Gross Operating Surplus</v>
      </c>
      <c r="B179" s="62"/>
      <c r="C179" s="62">
        <f t="shared" si="222"/>
        <v>100</v>
      </c>
      <c r="D179" s="62">
        <f t="shared" si="222"/>
        <v>100</v>
      </c>
      <c r="E179" s="62">
        <f t="shared" si="222"/>
        <v>100</v>
      </c>
      <c r="F179" s="62">
        <f t="shared" si="222"/>
        <v>100</v>
      </c>
      <c r="G179" s="62">
        <f t="shared" si="222"/>
        <v>100</v>
      </c>
      <c r="H179" s="62">
        <f t="shared" si="222"/>
        <v>100</v>
      </c>
      <c r="I179" s="62">
        <f t="shared" si="222"/>
        <v>100</v>
      </c>
      <c r="J179" s="62">
        <f t="shared" si="222"/>
        <v>100</v>
      </c>
      <c r="K179" s="62">
        <f t="shared" si="222"/>
        <v>100</v>
      </c>
      <c r="L179" s="62">
        <f t="shared" si="222"/>
        <v>100</v>
      </c>
      <c r="M179" s="62">
        <f t="shared" si="222"/>
        <v>100</v>
      </c>
      <c r="N179" s="62">
        <f t="shared" si="222"/>
        <v>100</v>
      </c>
      <c r="O179" s="62">
        <f t="shared" ref="O179:Q179" si="271">O39/O$41*100</f>
        <v>100</v>
      </c>
      <c r="P179" s="62">
        <f t="shared" si="271"/>
        <v>99.999463353187522</v>
      </c>
      <c r="Q179" s="62">
        <f t="shared" si="271"/>
        <v>99.998989418205895</v>
      </c>
      <c r="R179" s="62">
        <f t="shared" ref="R179" si="272">R39/R$41*100</f>
        <v>99.998597456203711</v>
      </c>
      <c r="S179" s="62">
        <f t="shared" ref="S179:T179" si="273">S39/S$41*100</f>
        <v>99.998242487176128</v>
      </c>
      <c r="T179" s="62">
        <f t="shared" si="273"/>
        <v>99.997953694396671</v>
      </c>
      <c r="U179" s="62">
        <f t="shared" ref="U179:W179" si="274">U39/U$41*100</f>
        <v>99.997710904702501</v>
      </c>
      <c r="V179" s="62">
        <f t="shared" si="274"/>
        <v>99.997469068239411</v>
      </c>
      <c r="W179" s="62">
        <f t="shared" si="274"/>
        <v>99.997258074360275</v>
      </c>
    </row>
    <row r="180" spans="1:23" hidden="1">
      <c r="A180" s="6" t="s">
        <v>14</v>
      </c>
      <c r="B180" s="63"/>
      <c r="C180" s="63">
        <f t="shared" si="222"/>
        <v>0</v>
      </c>
      <c r="D180" s="63">
        <f t="shared" si="222"/>
        <v>0</v>
      </c>
      <c r="E180" s="63">
        <f t="shared" si="222"/>
        <v>0</v>
      </c>
      <c r="F180" s="63">
        <f t="shared" si="222"/>
        <v>0</v>
      </c>
      <c r="G180" s="63">
        <f t="shared" si="222"/>
        <v>0</v>
      </c>
      <c r="H180" s="63">
        <f t="shared" si="222"/>
        <v>0</v>
      </c>
      <c r="I180" s="63">
        <f t="shared" si="222"/>
        <v>0</v>
      </c>
      <c r="J180" s="63">
        <f t="shared" si="222"/>
        <v>0</v>
      </c>
      <c r="K180" s="63">
        <f t="shared" si="222"/>
        <v>0</v>
      </c>
      <c r="L180" s="63">
        <f t="shared" si="222"/>
        <v>0</v>
      </c>
      <c r="M180" s="63">
        <f t="shared" si="222"/>
        <v>0</v>
      </c>
      <c r="N180" s="63">
        <f t="shared" si="222"/>
        <v>0</v>
      </c>
      <c r="O180" s="63">
        <f t="shared" ref="O180:Q180" si="275">O40/O$41*100</f>
        <v>0</v>
      </c>
      <c r="P180" s="63">
        <f t="shared" si="275"/>
        <v>5.3664681248140811E-4</v>
      </c>
      <c r="Q180" s="63">
        <f t="shared" si="275"/>
        <v>1.0105817941028562E-3</v>
      </c>
      <c r="R180" s="63">
        <f t="shared" ref="R180" si="276">R40/R$41*100</f>
        <v>1.4025437962870502E-3</v>
      </c>
      <c r="S180" s="63">
        <f t="shared" ref="S180:T180" si="277">S40/S$41*100</f>
        <v>1.7575128238724869E-3</v>
      </c>
      <c r="T180" s="63">
        <f t="shared" si="277"/>
        <v>2.0463056033335879E-3</v>
      </c>
      <c r="U180" s="63">
        <f t="shared" ref="U180:W180" si="278">U40/U$41*100</f>
        <v>2.2890952975071514E-3</v>
      </c>
      <c r="V180" s="63">
        <f t="shared" si="278"/>
        <v>2.5309317605869282E-3</v>
      </c>
      <c r="W180" s="63">
        <f t="shared" si="278"/>
        <v>2.7419256397280328E-3</v>
      </c>
    </row>
    <row r="181" spans="1:23" ht="13.5" thickBot="1">
      <c r="A181" s="71" t="str">
        <f>A179</f>
        <v>KZN - Annual Gross Operating Surplus</v>
      </c>
      <c r="B181" s="65"/>
      <c r="C181" s="65">
        <f t="shared" si="222"/>
        <v>100</v>
      </c>
      <c r="D181" s="65">
        <f t="shared" si="222"/>
        <v>100</v>
      </c>
      <c r="E181" s="65">
        <f t="shared" si="222"/>
        <v>100</v>
      </c>
      <c r="F181" s="65">
        <f t="shared" si="222"/>
        <v>100</v>
      </c>
      <c r="G181" s="65">
        <f t="shared" si="222"/>
        <v>100</v>
      </c>
      <c r="H181" s="65">
        <f t="shared" si="222"/>
        <v>100</v>
      </c>
      <c r="I181" s="65">
        <f t="shared" si="222"/>
        <v>100</v>
      </c>
      <c r="J181" s="65">
        <f t="shared" si="222"/>
        <v>100</v>
      </c>
      <c r="K181" s="65">
        <f t="shared" si="222"/>
        <v>100</v>
      </c>
      <c r="L181" s="65">
        <f t="shared" si="222"/>
        <v>100</v>
      </c>
      <c r="M181" s="65">
        <f t="shared" si="222"/>
        <v>100</v>
      </c>
      <c r="N181" s="65">
        <f t="shared" si="222"/>
        <v>100</v>
      </c>
      <c r="O181" s="65">
        <f t="shared" ref="O181:Q181" si="279">O41/O$41*100</f>
        <v>100</v>
      </c>
      <c r="P181" s="65">
        <f t="shared" si="279"/>
        <v>100</v>
      </c>
      <c r="Q181" s="65">
        <f t="shared" si="279"/>
        <v>100</v>
      </c>
      <c r="R181" s="65">
        <f t="shared" ref="R181" si="280">R41/R$41*100</f>
        <v>100</v>
      </c>
      <c r="S181" s="65">
        <f t="shared" ref="S181:T181" si="281">S41/S$41*100</f>
        <v>100</v>
      </c>
      <c r="T181" s="65">
        <f t="shared" si="281"/>
        <v>100</v>
      </c>
      <c r="U181" s="65">
        <f t="shared" ref="U181:W181" si="282">U41/U$41*100</f>
        <v>100</v>
      </c>
      <c r="V181" s="65">
        <f t="shared" si="282"/>
        <v>100</v>
      </c>
      <c r="W181" s="65">
        <f t="shared" si="282"/>
        <v>100</v>
      </c>
    </row>
  </sheetData>
  <mergeCells count="7">
    <mergeCell ref="A1:W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P121"/>
  <sheetViews>
    <sheetView workbookViewId="0">
      <selection sqref="A1:CK1"/>
    </sheetView>
  </sheetViews>
  <sheetFormatPr defaultRowHeight="12.75"/>
  <cols>
    <col min="1" max="1" width="43.125" customWidth="1"/>
    <col min="2" max="25" width="9.125" bestFit="1" customWidth="1"/>
    <col min="26" max="26" width="9.25" bestFit="1" customWidth="1"/>
    <col min="27" max="29" width="9.125" bestFit="1" customWidth="1"/>
    <col min="30" max="30" width="9.25" bestFit="1" customWidth="1"/>
    <col min="31" max="33" width="9.125" bestFit="1" customWidth="1"/>
    <col min="34" max="34" width="9.25" bestFit="1" customWidth="1"/>
    <col min="35" max="37" width="9.125" bestFit="1" customWidth="1"/>
    <col min="38" max="38" width="9.25" bestFit="1" customWidth="1"/>
    <col min="39" max="45" width="9.125" bestFit="1" customWidth="1"/>
    <col min="46" max="46" width="9.25" bestFit="1" customWidth="1"/>
    <col min="47" max="49" width="9.125" bestFit="1" customWidth="1"/>
    <col min="50" max="50" width="9.25" bestFit="1" customWidth="1"/>
    <col min="51" max="58" width="9.125" bestFit="1" customWidth="1"/>
    <col min="59" max="60" width="9.25" bestFit="1" customWidth="1"/>
    <col min="61" max="61" width="9" customWidth="1"/>
    <col min="62" max="82" width="9.125" bestFit="1" customWidth="1"/>
    <col min="83" max="88" width="9.125" customWidth="1"/>
    <col min="89" max="89" width="9.125" bestFit="1" customWidth="1"/>
  </cols>
  <sheetData>
    <row r="1" spans="1:89" ht="42.75" customHeight="1" thickBot="1">
      <c r="A1" s="213" t="s">
        <v>182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14"/>
      <c r="AV1" s="214"/>
      <c r="AW1" s="214"/>
      <c r="AX1" s="214"/>
      <c r="AY1" s="214"/>
      <c r="AZ1" s="214"/>
      <c r="BA1" s="214"/>
      <c r="BB1" s="214"/>
      <c r="BC1" s="214"/>
      <c r="BD1" s="214"/>
      <c r="BE1" s="214"/>
      <c r="BF1" s="214"/>
      <c r="BG1" s="214"/>
      <c r="BH1" s="214"/>
      <c r="BI1" s="214"/>
      <c r="BJ1" s="214"/>
      <c r="BK1" s="214"/>
      <c r="BL1" s="214"/>
      <c r="BM1" s="214"/>
      <c r="BN1" s="214"/>
      <c r="BO1" s="214"/>
      <c r="BP1" s="214"/>
      <c r="BQ1" s="214"/>
      <c r="BR1" s="214"/>
      <c r="BS1" s="214"/>
      <c r="BT1" s="214"/>
      <c r="BU1" s="214"/>
      <c r="BV1" s="214"/>
      <c r="BW1" s="214"/>
      <c r="BX1" s="214"/>
      <c r="BY1" s="214"/>
      <c r="BZ1" s="214"/>
      <c r="CA1" s="214"/>
      <c r="CB1" s="214"/>
      <c r="CC1" s="214"/>
      <c r="CD1" s="214"/>
      <c r="CE1" s="214"/>
      <c r="CF1" s="214"/>
      <c r="CG1" s="214"/>
      <c r="CH1" s="214"/>
      <c r="CI1" s="214"/>
      <c r="CJ1" s="214"/>
      <c r="CK1" s="215"/>
    </row>
    <row r="3" spans="1:89" ht="18">
      <c r="A3" s="210" t="str">
        <f>Annual!A3</f>
        <v>SA – Annual Gross Operating Surplus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7"/>
      <c r="AA3" s="217"/>
      <c r="AB3" s="217"/>
      <c r="AC3" s="217"/>
      <c r="AD3" s="217"/>
      <c r="AE3" s="217"/>
      <c r="AF3" s="217"/>
      <c r="AG3" s="217"/>
      <c r="AH3" s="217"/>
      <c r="AI3" s="217"/>
      <c r="AJ3" s="217"/>
      <c r="AK3" s="217"/>
      <c r="AL3" s="217"/>
      <c r="AM3" s="217"/>
      <c r="AN3" s="217"/>
      <c r="AO3" s="217"/>
      <c r="AP3" s="217"/>
      <c r="AQ3" s="217"/>
      <c r="AR3" s="217"/>
      <c r="AS3" s="217"/>
      <c r="AT3" s="217"/>
      <c r="AU3" s="217"/>
      <c r="AV3" s="217"/>
      <c r="AW3" s="217"/>
      <c r="AX3" s="217"/>
      <c r="AY3" s="217"/>
      <c r="AZ3" s="217"/>
      <c r="BA3" s="217"/>
      <c r="BB3" s="217"/>
      <c r="BC3" s="217"/>
      <c r="BD3" s="217"/>
      <c r="BE3" s="217"/>
      <c r="BF3" s="217"/>
      <c r="BG3" s="217"/>
      <c r="BH3" s="217"/>
    </row>
    <row r="4" spans="1:89" ht="13.5" thickBot="1">
      <c r="A4" s="1" t="s">
        <v>183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89" ht="13.5" thickBot="1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208</v>
      </c>
      <c r="BV5" s="132" t="s">
        <v>209</v>
      </c>
      <c r="BW5" s="132" t="s">
        <v>210</v>
      </c>
      <c r="BX5" s="132" t="s">
        <v>211</v>
      </c>
      <c r="BY5" s="132" t="s">
        <v>212</v>
      </c>
      <c r="BZ5" s="132" t="s">
        <v>213</v>
      </c>
      <c r="CA5" s="132" t="s">
        <v>214</v>
      </c>
      <c r="CB5" s="132" t="s">
        <v>215</v>
      </c>
      <c r="CC5" s="132" t="s">
        <v>216</v>
      </c>
      <c r="CD5" s="132" t="s">
        <v>217</v>
      </c>
      <c r="CE5" s="132" t="s">
        <v>218</v>
      </c>
      <c r="CF5" s="132" t="s">
        <v>219</v>
      </c>
      <c r="CG5" s="132" t="s">
        <v>220</v>
      </c>
      <c r="CH5" s="132" t="s">
        <v>221</v>
      </c>
      <c r="CI5" s="132" t="s">
        <v>222</v>
      </c>
      <c r="CJ5" s="132" t="s">
        <v>223</v>
      </c>
      <c r="CK5" s="132" t="s">
        <v>224</v>
      </c>
    </row>
    <row r="6" spans="1:89" ht="13.5" thickTop="1">
      <c r="A6" s="2" t="s">
        <v>0</v>
      </c>
      <c r="B6" s="21">
        <f t="shared" ref="B6:AG6" si="0">SUM(B7:B8)</f>
        <v>6033.016413072839</v>
      </c>
      <c r="C6" s="15">
        <f t="shared" si="0"/>
        <v>8538.8958081548844</v>
      </c>
      <c r="D6" s="15">
        <f t="shared" si="0"/>
        <v>8767.2632543642394</v>
      </c>
      <c r="E6" s="15">
        <f t="shared" si="0"/>
        <v>6588.5431513984222</v>
      </c>
      <c r="F6" s="15">
        <f t="shared" si="0"/>
        <v>6553.0273123036404</v>
      </c>
      <c r="G6" s="15">
        <f t="shared" si="0"/>
        <v>12507.211001553233</v>
      </c>
      <c r="H6" s="15">
        <f t="shared" si="0"/>
        <v>10047.778822044982</v>
      </c>
      <c r="I6" s="15">
        <f t="shared" si="0"/>
        <v>7428.5284835597613</v>
      </c>
      <c r="J6" s="15">
        <f t="shared" si="0"/>
        <v>7458.1577876641122</v>
      </c>
      <c r="K6" s="15">
        <f t="shared" si="0"/>
        <v>12840.726041028953</v>
      </c>
      <c r="L6" s="15">
        <f t="shared" si="0"/>
        <v>9888.8473398945462</v>
      </c>
      <c r="M6" s="15">
        <f t="shared" si="0"/>
        <v>6976.0147839558449</v>
      </c>
      <c r="N6" s="15">
        <f t="shared" si="0"/>
        <v>7767.8893902730979</v>
      </c>
      <c r="O6" s="15">
        <f t="shared" si="0"/>
        <v>13467.256322065128</v>
      </c>
      <c r="P6" s="15">
        <f t="shared" si="0"/>
        <v>11449.337145810368</v>
      </c>
      <c r="Q6" s="15">
        <f t="shared" si="0"/>
        <v>7630.4222669717874</v>
      </c>
      <c r="R6" s="15">
        <f t="shared" si="0"/>
        <v>8772.3988145363401</v>
      </c>
      <c r="S6" s="15">
        <f t="shared" si="0"/>
        <v>14913.25596972385</v>
      </c>
      <c r="T6" s="15">
        <f t="shared" si="0"/>
        <v>12061.181381596136</v>
      </c>
      <c r="U6" s="15">
        <f t="shared" si="0"/>
        <v>8607.5304162639804</v>
      </c>
      <c r="V6" s="15">
        <f t="shared" si="0"/>
        <v>10561.391759208589</v>
      </c>
      <c r="W6" s="15">
        <f t="shared" si="0"/>
        <v>16602.304822796708</v>
      </c>
      <c r="X6" s="15">
        <f t="shared" si="0"/>
        <v>15672.889290266741</v>
      </c>
      <c r="Y6" s="15">
        <f t="shared" si="0"/>
        <v>11258.090966789878</v>
      </c>
      <c r="Z6" s="15">
        <f t="shared" si="0"/>
        <v>14113.821794383224</v>
      </c>
      <c r="AA6" s="15">
        <f t="shared" si="0"/>
        <v>22431.387900955277</v>
      </c>
      <c r="AB6" s="15">
        <f t="shared" si="0"/>
        <v>18805.409389138207</v>
      </c>
      <c r="AC6" s="15">
        <f t="shared" si="0"/>
        <v>14333.552654501846</v>
      </c>
      <c r="AD6" s="15">
        <f t="shared" si="0"/>
        <v>16892.435635832757</v>
      </c>
      <c r="AE6" s="15">
        <f t="shared" si="0"/>
        <v>28712.727255448128</v>
      </c>
      <c r="AF6" s="15">
        <f t="shared" si="0"/>
        <v>25187.882901421297</v>
      </c>
      <c r="AG6" s="15">
        <f t="shared" si="0"/>
        <v>17216.157207297809</v>
      </c>
      <c r="AH6" s="15">
        <f t="shared" ref="AH6:BM6" si="1">SUM(AH7:AH8)</f>
        <v>15780.259</v>
      </c>
      <c r="AI6" s="15">
        <f t="shared" si="1"/>
        <v>25347.272999999997</v>
      </c>
      <c r="AJ6" s="15">
        <f t="shared" si="1"/>
        <v>22483.17</v>
      </c>
      <c r="AK6" s="15">
        <f t="shared" si="1"/>
        <v>14596.039999999999</v>
      </c>
      <c r="AL6" s="15">
        <f t="shared" si="1"/>
        <v>15584.182000000001</v>
      </c>
      <c r="AM6" s="15">
        <f t="shared" si="1"/>
        <v>25883.55</v>
      </c>
      <c r="AN6" s="15">
        <f t="shared" si="1"/>
        <v>24055.923000000003</v>
      </c>
      <c r="AO6" s="15">
        <f t="shared" si="1"/>
        <v>15934.989</v>
      </c>
      <c r="AP6" s="15">
        <f t="shared" si="1"/>
        <v>17889.368000000002</v>
      </c>
      <c r="AQ6" s="15">
        <f t="shared" si="1"/>
        <v>27625.200000000004</v>
      </c>
      <c r="AR6" s="15">
        <f t="shared" si="1"/>
        <v>26765.506000000001</v>
      </c>
      <c r="AS6" s="15">
        <f t="shared" si="1"/>
        <v>20027.925999999999</v>
      </c>
      <c r="AT6" s="15">
        <f t="shared" si="1"/>
        <v>20330.271000000001</v>
      </c>
      <c r="AU6" s="15">
        <f t="shared" si="1"/>
        <v>29384.617999999999</v>
      </c>
      <c r="AV6" s="15">
        <f t="shared" si="1"/>
        <v>36546.495999999999</v>
      </c>
      <c r="AW6" s="15">
        <f t="shared" si="1"/>
        <v>27039.793000000001</v>
      </c>
      <c r="AX6" s="15">
        <f t="shared" si="1"/>
        <v>30013.737000000001</v>
      </c>
      <c r="AY6" s="15">
        <f t="shared" si="1"/>
        <v>40476.065000000002</v>
      </c>
      <c r="AZ6" s="15">
        <f t="shared" si="1"/>
        <v>39799.335999999996</v>
      </c>
      <c r="BA6" s="15">
        <f t="shared" si="1"/>
        <v>30214.93</v>
      </c>
      <c r="BB6" s="15">
        <f t="shared" si="1"/>
        <v>35026.055999999997</v>
      </c>
      <c r="BC6" s="15">
        <f t="shared" si="1"/>
        <v>54781.386999999995</v>
      </c>
      <c r="BD6" s="15">
        <f t="shared" si="1"/>
        <v>52953.074999999997</v>
      </c>
      <c r="BE6" s="15">
        <f t="shared" si="1"/>
        <v>36290.453000000001</v>
      </c>
      <c r="BF6" s="15">
        <f t="shared" si="1"/>
        <v>36214.725999999995</v>
      </c>
      <c r="BG6" s="15">
        <f t="shared" si="1"/>
        <v>54793.512000000002</v>
      </c>
      <c r="BH6" s="15">
        <f t="shared" si="1"/>
        <v>48338.762999999999</v>
      </c>
      <c r="BI6" s="15">
        <f t="shared" si="1"/>
        <v>35530.024000000005</v>
      </c>
      <c r="BJ6" s="15">
        <f t="shared" si="1"/>
        <v>35448</v>
      </c>
      <c r="BK6" s="15">
        <f t="shared" si="1"/>
        <v>60751</v>
      </c>
      <c r="BL6" s="15">
        <f t="shared" si="1"/>
        <v>51840</v>
      </c>
      <c r="BM6" s="15">
        <f t="shared" si="1"/>
        <v>42023</v>
      </c>
      <c r="BN6" s="15">
        <f t="shared" ref="BN6:CD6" si="2">SUM(BN7:BN8)</f>
        <v>43224</v>
      </c>
      <c r="BO6" s="15">
        <f t="shared" si="2"/>
        <v>61226</v>
      </c>
      <c r="BP6" s="15">
        <f t="shared" si="2"/>
        <v>60006</v>
      </c>
      <c r="BQ6" s="15">
        <f t="shared" si="2"/>
        <v>48645</v>
      </c>
      <c r="BR6" s="15">
        <f t="shared" si="2"/>
        <v>43410</v>
      </c>
      <c r="BS6" s="15">
        <f t="shared" si="2"/>
        <v>64925</v>
      </c>
      <c r="BT6" s="15">
        <f t="shared" si="2"/>
        <v>56637</v>
      </c>
      <c r="BU6" s="15">
        <f t="shared" si="2"/>
        <v>41737</v>
      </c>
      <c r="BV6" s="15">
        <f t="shared" si="2"/>
        <v>47586</v>
      </c>
      <c r="BW6" s="15">
        <f t="shared" si="2"/>
        <v>66678</v>
      </c>
      <c r="BX6" s="15">
        <f t="shared" si="2"/>
        <v>59450</v>
      </c>
      <c r="BY6" s="15">
        <f t="shared" si="2"/>
        <v>46327</v>
      </c>
      <c r="BZ6" s="15">
        <f t="shared" si="2"/>
        <v>50306</v>
      </c>
      <c r="CA6" s="15">
        <f t="shared" si="2"/>
        <v>67609</v>
      </c>
      <c r="CB6" s="15">
        <f t="shared" si="2"/>
        <v>59396</v>
      </c>
      <c r="CC6" s="15">
        <f t="shared" si="2"/>
        <v>44203</v>
      </c>
      <c r="CD6" s="15">
        <f t="shared" si="2"/>
        <v>49084</v>
      </c>
      <c r="CE6" s="15">
        <f t="shared" ref="CE6" si="3">SUM(CE7:CE8)</f>
        <v>65383</v>
      </c>
      <c r="CF6" s="15">
        <f t="shared" ref="CF6:CG6" si="4">SUM(CF7:CF8)</f>
        <v>51767</v>
      </c>
      <c r="CG6" s="15">
        <f t="shared" si="4"/>
        <v>42767</v>
      </c>
      <c r="CH6" s="15">
        <f t="shared" ref="CH6:CK6" si="5">SUM(CH7:CH8)</f>
        <v>50286</v>
      </c>
      <c r="CI6" s="15">
        <f t="shared" si="5"/>
        <v>69830</v>
      </c>
      <c r="CJ6" s="15">
        <f t="shared" si="5"/>
        <v>58671</v>
      </c>
      <c r="CK6" s="15">
        <f t="shared" si="5"/>
        <v>50893</v>
      </c>
    </row>
    <row r="7" spans="1:89">
      <c r="A7" s="3" t="s">
        <v>1</v>
      </c>
      <c r="B7" s="34">
        <v>2410.2984225099412</v>
      </c>
      <c r="C7" s="35">
        <v>4031.7328403556285</v>
      </c>
      <c r="D7" s="35">
        <v>4082.5139729739221</v>
      </c>
      <c r="E7" s="35">
        <v>2988.2880546597657</v>
      </c>
      <c r="F7" s="35">
        <v>2524.5528055042209</v>
      </c>
      <c r="G7" s="35">
        <v>7180.2712425662248</v>
      </c>
      <c r="H7" s="35">
        <v>4663.4951966071749</v>
      </c>
      <c r="I7" s="35">
        <v>3192.0080344549078</v>
      </c>
      <c r="J7" s="35">
        <v>3264.7020591223227</v>
      </c>
      <c r="K7" s="35">
        <v>7692.958000118454</v>
      </c>
      <c r="L7" s="35">
        <v>4670.5200405311543</v>
      </c>
      <c r="M7" s="35">
        <v>2900.099888227433</v>
      </c>
      <c r="N7" s="35">
        <v>3686.2927207665352</v>
      </c>
      <c r="O7" s="35">
        <v>7443.1056808848007</v>
      </c>
      <c r="P7" s="35">
        <v>4737.2696143742669</v>
      </c>
      <c r="Q7" s="35">
        <v>2049.7758141703798</v>
      </c>
      <c r="R7" s="35">
        <v>3168.0174040959864</v>
      </c>
      <c r="S7" s="35">
        <v>8082.4848364573627</v>
      </c>
      <c r="T7" s="35">
        <v>5069.4935266170232</v>
      </c>
      <c r="U7" s="35">
        <v>1862.2201482903856</v>
      </c>
      <c r="V7" s="35">
        <v>2934.2981939004212</v>
      </c>
      <c r="W7" s="35">
        <v>6853.6885936519211</v>
      </c>
      <c r="X7" s="35">
        <v>6692.0638783998311</v>
      </c>
      <c r="Y7" s="35">
        <v>2413.7133417568193</v>
      </c>
      <c r="Z7" s="35">
        <v>3531.7458561404296</v>
      </c>
      <c r="AA7" s="35">
        <v>9642.107931508699</v>
      </c>
      <c r="AB7" s="35">
        <v>6777.1653248650236</v>
      </c>
      <c r="AC7" s="35">
        <v>3679.1965133508329</v>
      </c>
      <c r="AD7" s="35">
        <v>4198.9356358327559</v>
      </c>
      <c r="AE7" s="35">
        <v>12683.727255448128</v>
      </c>
      <c r="AF7" s="35">
        <v>8711.6829014212944</v>
      </c>
      <c r="AG7" s="35">
        <v>3943.2542072978067</v>
      </c>
      <c r="AH7" s="35">
        <v>3799.4810000000002</v>
      </c>
      <c r="AI7" s="35">
        <v>11987.338</v>
      </c>
      <c r="AJ7" s="35">
        <v>8001.48</v>
      </c>
      <c r="AK7" s="35">
        <v>3248.2320000000004</v>
      </c>
      <c r="AL7" s="35">
        <v>3812.1819999999998</v>
      </c>
      <c r="AM7" s="35">
        <v>11615.15</v>
      </c>
      <c r="AN7" s="35">
        <v>8913.4230000000007</v>
      </c>
      <c r="AO7" s="35">
        <v>3429.1950000000002</v>
      </c>
      <c r="AP7" s="35">
        <v>4921.530999999999</v>
      </c>
      <c r="AQ7" s="35">
        <v>9479.2749999999996</v>
      </c>
      <c r="AR7" s="35">
        <v>8709.728000000001</v>
      </c>
      <c r="AS7" s="35">
        <v>3839.4659999999999</v>
      </c>
      <c r="AT7" s="35">
        <v>5089.3439999999991</v>
      </c>
      <c r="AU7" s="35">
        <v>9248.1059999999998</v>
      </c>
      <c r="AV7" s="35">
        <v>10789.689</v>
      </c>
      <c r="AW7" s="35">
        <v>4865.66</v>
      </c>
      <c r="AX7" s="35">
        <v>7734.0929999999989</v>
      </c>
      <c r="AY7" s="35">
        <v>14655.401999999998</v>
      </c>
      <c r="AZ7" s="35">
        <v>13264.303999999998</v>
      </c>
      <c r="BA7" s="35">
        <v>5399.38</v>
      </c>
      <c r="BB7" s="35">
        <v>9088.2880000000005</v>
      </c>
      <c r="BC7" s="35">
        <v>20477.425999999999</v>
      </c>
      <c r="BD7" s="35">
        <v>16392.78</v>
      </c>
      <c r="BE7" s="35">
        <v>5124.5059999999994</v>
      </c>
      <c r="BF7" s="35">
        <v>9700.5249999999978</v>
      </c>
      <c r="BG7" s="35">
        <v>21853.124</v>
      </c>
      <c r="BH7" s="35">
        <v>13412.970999999998</v>
      </c>
      <c r="BI7" s="35">
        <v>4686.78</v>
      </c>
      <c r="BJ7" s="35">
        <v>9424</v>
      </c>
      <c r="BK7" s="35">
        <v>23267</v>
      </c>
      <c r="BL7" s="35">
        <v>10617</v>
      </c>
      <c r="BM7" s="35">
        <v>2803</v>
      </c>
      <c r="BN7" s="35">
        <v>8409</v>
      </c>
      <c r="BO7" s="35">
        <v>21203</v>
      </c>
      <c r="BP7" s="35">
        <v>14366</v>
      </c>
      <c r="BQ7" s="35">
        <v>5026</v>
      </c>
      <c r="BR7" s="35">
        <v>7909</v>
      </c>
      <c r="BS7" s="35">
        <v>24474</v>
      </c>
      <c r="BT7" s="35">
        <v>12471</v>
      </c>
      <c r="BU7" s="35">
        <v>4308</v>
      </c>
      <c r="BV7" s="35">
        <v>8773</v>
      </c>
      <c r="BW7" s="35">
        <v>27078</v>
      </c>
      <c r="BX7" s="35">
        <v>11731</v>
      </c>
      <c r="BY7" s="35">
        <v>3567</v>
      </c>
      <c r="BZ7" s="35">
        <v>9715</v>
      </c>
      <c r="CA7" s="35">
        <v>28674</v>
      </c>
      <c r="CB7" s="35">
        <v>15284</v>
      </c>
      <c r="CC7" s="35">
        <v>3985</v>
      </c>
      <c r="CD7" s="35">
        <v>12270</v>
      </c>
      <c r="CE7" s="35">
        <v>27566</v>
      </c>
      <c r="CF7" s="35">
        <v>12675</v>
      </c>
      <c r="CG7" s="35">
        <v>4980</v>
      </c>
      <c r="CH7" s="35">
        <v>15620</v>
      </c>
      <c r="CI7" s="35">
        <v>27319</v>
      </c>
      <c r="CJ7" s="35">
        <v>16675</v>
      </c>
      <c r="CK7" s="35">
        <v>6497</v>
      </c>
    </row>
    <row r="8" spans="1:89">
      <c r="A8" s="68" t="s">
        <v>2</v>
      </c>
      <c r="B8" s="36">
        <v>3622.7179905628973</v>
      </c>
      <c r="C8" s="37">
        <v>4507.1629677992569</v>
      </c>
      <c r="D8" s="37">
        <v>4684.7492813903164</v>
      </c>
      <c r="E8" s="37">
        <v>3600.255096738656</v>
      </c>
      <c r="F8" s="37">
        <v>4028.474506799419</v>
      </c>
      <c r="G8" s="37">
        <v>5326.9397589870077</v>
      </c>
      <c r="H8" s="37">
        <v>5384.2836254378071</v>
      </c>
      <c r="I8" s="37">
        <v>4236.5204491048535</v>
      </c>
      <c r="J8" s="37">
        <v>4193.4557285417895</v>
      </c>
      <c r="K8" s="37">
        <v>5147.7680409104987</v>
      </c>
      <c r="L8" s="37">
        <v>5218.3272993633918</v>
      </c>
      <c r="M8" s="37">
        <v>4075.9148957284115</v>
      </c>
      <c r="N8" s="37">
        <v>4081.5966695065626</v>
      </c>
      <c r="O8" s="37">
        <v>6024.1506411803266</v>
      </c>
      <c r="P8" s="37">
        <v>6712.0675314361006</v>
      </c>
      <c r="Q8" s="37">
        <v>5580.6464528014076</v>
      </c>
      <c r="R8" s="37">
        <v>5604.3814104403546</v>
      </c>
      <c r="S8" s="37">
        <v>6830.7711332664867</v>
      </c>
      <c r="T8" s="37">
        <v>6991.6878549791118</v>
      </c>
      <c r="U8" s="37">
        <v>6745.3102679735939</v>
      </c>
      <c r="V8" s="37">
        <v>7627.0935653081669</v>
      </c>
      <c r="W8" s="37">
        <v>9748.6162291447872</v>
      </c>
      <c r="X8" s="37">
        <v>8980.8254118669101</v>
      </c>
      <c r="Y8" s="37">
        <v>8844.3776250330593</v>
      </c>
      <c r="Z8" s="37">
        <v>10582.075938242795</v>
      </c>
      <c r="AA8" s="37">
        <v>12789.279969446576</v>
      </c>
      <c r="AB8" s="37">
        <v>12028.244064273184</v>
      </c>
      <c r="AC8" s="37">
        <v>10654.356141151013</v>
      </c>
      <c r="AD8" s="37">
        <v>12693.5</v>
      </c>
      <c r="AE8" s="37">
        <v>16029</v>
      </c>
      <c r="AF8" s="37">
        <v>16476.2</v>
      </c>
      <c r="AG8" s="37">
        <v>13272.903000000002</v>
      </c>
      <c r="AH8" s="37">
        <v>11980.778</v>
      </c>
      <c r="AI8" s="37">
        <v>13359.934999999998</v>
      </c>
      <c r="AJ8" s="37">
        <v>14481.69</v>
      </c>
      <c r="AK8" s="37">
        <v>11347.807999999999</v>
      </c>
      <c r="AL8" s="37">
        <v>11772</v>
      </c>
      <c r="AM8" s="37">
        <v>14268.4</v>
      </c>
      <c r="AN8" s="37">
        <v>15142.5</v>
      </c>
      <c r="AO8" s="37">
        <v>12505.794</v>
      </c>
      <c r="AP8" s="37">
        <v>12967.837000000001</v>
      </c>
      <c r="AQ8" s="37">
        <v>18145.925000000003</v>
      </c>
      <c r="AR8" s="37">
        <v>18055.778000000002</v>
      </c>
      <c r="AS8" s="37">
        <v>16188.46</v>
      </c>
      <c r="AT8" s="37">
        <v>15240.927</v>
      </c>
      <c r="AU8" s="37">
        <v>20136.511999999999</v>
      </c>
      <c r="AV8" s="37">
        <v>25756.807000000001</v>
      </c>
      <c r="AW8" s="37">
        <v>22174.133000000002</v>
      </c>
      <c r="AX8" s="37">
        <v>22279.644</v>
      </c>
      <c r="AY8" s="37">
        <v>25820.663</v>
      </c>
      <c r="AZ8" s="37">
        <v>26535.031999999999</v>
      </c>
      <c r="BA8" s="37">
        <v>24815.55</v>
      </c>
      <c r="BB8" s="37">
        <v>25937.767999999996</v>
      </c>
      <c r="BC8" s="37">
        <v>34303.960999999996</v>
      </c>
      <c r="BD8" s="37">
        <v>36560.294999999998</v>
      </c>
      <c r="BE8" s="37">
        <v>31165.947</v>
      </c>
      <c r="BF8" s="35">
        <v>26514.201000000001</v>
      </c>
      <c r="BG8" s="35">
        <v>32940.388000000006</v>
      </c>
      <c r="BH8" s="35">
        <v>34925.792000000001</v>
      </c>
      <c r="BI8" s="35">
        <v>30843.244000000002</v>
      </c>
      <c r="BJ8" s="35">
        <v>26024</v>
      </c>
      <c r="BK8" s="35">
        <v>37484</v>
      </c>
      <c r="BL8" s="35">
        <v>41223</v>
      </c>
      <c r="BM8" s="35">
        <v>39220</v>
      </c>
      <c r="BN8" s="35">
        <v>34815</v>
      </c>
      <c r="BO8" s="35">
        <v>40023</v>
      </c>
      <c r="BP8" s="35">
        <v>45640</v>
      </c>
      <c r="BQ8" s="35">
        <v>43619</v>
      </c>
      <c r="BR8" s="35">
        <v>35501</v>
      </c>
      <c r="BS8" s="35">
        <v>40451</v>
      </c>
      <c r="BT8" s="35">
        <v>44166</v>
      </c>
      <c r="BU8" s="35">
        <v>37429</v>
      </c>
      <c r="BV8" s="35">
        <v>38813</v>
      </c>
      <c r="BW8" s="35">
        <v>39600</v>
      </c>
      <c r="BX8" s="35">
        <v>47719</v>
      </c>
      <c r="BY8" s="35">
        <v>42760</v>
      </c>
      <c r="BZ8" s="35">
        <v>40591</v>
      </c>
      <c r="CA8" s="35">
        <v>38935</v>
      </c>
      <c r="CB8" s="35">
        <v>44112</v>
      </c>
      <c r="CC8" s="35">
        <v>40218</v>
      </c>
      <c r="CD8" s="35">
        <v>36814</v>
      </c>
      <c r="CE8" s="35">
        <v>37817</v>
      </c>
      <c r="CF8" s="35">
        <v>39092</v>
      </c>
      <c r="CG8" s="35">
        <v>37787</v>
      </c>
      <c r="CH8" s="35">
        <v>34666</v>
      </c>
      <c r="CI8" s="35">
        <v>42511</v>
      </c>
      <c r="CJ8" s="35">
        <v>41996</v>
      </c>
      <c r="CK8" s="35">
        <v>44396</v>
      </c>
    </row>
    <row r="9" spans="1:89">
      <c r="A9" s="2" t="s">
        <v>3</v>
      </c>
      <c r="B9" s="31">
        <f t="shared" ref="B9:AG9" si="6">SUM(B10:B12)</f>
        <v>16820.334514503684</v>
      </c>
      <c r="C9" s="32">
        <f t="shared" si="6"/>
        <v>18116.757247695205</v>
      </c>
      <c r="D9" s="32">
        <f t="shared" si="6"/>
        <v>19729.372384701113</v>
      </c>
      <c r="E9" s="32">
        <f t="shared" si="6"/>
        <v>17503.069433183391</v>
      </c>
      <c r="F9" s="32">
        <f t="shared" si="6"/>
        <v>18791.687135334741</v>
      </c>
      <c r="G9" s="32">
        <f t="shared" si="6"/>
        <v>19824.123316050427</v>
      </c>
      <c r="H9" s="32">
        <f t="shared" si="6"/>
        <v>20784.854866675636</v>
      </c>
      <c r="I9" s="32">
        <f t="shared" si="6"/>
        <v>19180.198913532051</v>
      </c>
      <c r="J9" s="32">
        <f t="shared" si="6"/>
        <v>21013.419069652911</v>
      </c>
      <c r="K9" s="32">
        <f t="shared" si="6"/>
        <v>22556.837531006997</v>
      </c>
      <c r="L9" s="32">
        <f t="shared" si="6"/>
        <v>23413.662224529544</v>
      </c>
      <c r="M9" s="32">
        <f t="shared" si="6"/>
        <v>21209.566131351341</v>
      </c>
      <c r="N9" s="32">
        <f t="shared" si="6"/>
        <v>21702.903317421973</v>
      </c>
      <c r="O9" s="32">
        <f t="shared" si="6"/>
        <v>22137.075689571029</v>
      </c>
      <c r="P9" s="32">
        <f t="shared" si="6"/>
        <v>22939.851349599841</v>
      </c>
      <c r="Q9" s="32">
        <f t="shared" si="6"/>
        <v>19863.679611956872</v>
      </c>
      <c r="R9" s="32">
        <f t="shared" si="6"/>
        <v>20862.701803784119</v>
      </c>
      <c r="S9" s="32">
        <f t="shared" si="6"/>
        <v>21747.340257549145</v>
      </c>
      <c r="T9" s="32">
        <f t="shared" si="6"/>
        <v>24596.816457240293</v>
      </c>
      <c r="U9" s="32">
        <f t="shared" si="6"/>
        <v>22095.107984354079</v>
      </c>
      <c r="V9" s="32">
        <f t="shared" si="6"/>
        <v>24560.369373272519</v>
      </c>
      <c r="W9" s="32">
        <f t="shared" si="6"/>
        <v>25881.082550544867</v>
      </c>
      <c r="X9" s="32">
        <f t="shared" si="6"/>
        <v>29424.86542141809</v>
      </c>
      <c r="Y9" s="32">
        <f t="shared" si="6"/>
        <v>26900.976578543345</v>
      </c>
      <c r="Z9" s="32">
        <f t="shared" si="6"/>
        <v>29100.190763654962</v>
      </c>
      <c r="AA9" s="32">
        <f t="shared" si="6"/>
        <v>29761.182708775112</v>
      </c>
      <c r="AB9" s="32">
        <f t="shared" si="6"/>
        <v>31851.670007414279</v>
      </c>
      <c r="AC9" s="32">
        <f t="shared" si="6"/>
        <v>30216.002357412017</v>
      </c>
      <c r="AD9" s="32">
        <f t="shared" si="6"/>
        <v>32544.588</v>
      </c>
      <c r="AE9" s="32">
        <f t="shared" si="6"/>
        <v>35304.603000000003</v>
      </c>
      <c r="AF9" s="32">
        <f t="shared" si="6"/>
        <v>39018.31</v>
      </c>
      <c r="AG9" s="32">
        <f t="shared" si="6"/>
        <v>37152.123999999996</v>
      </c>
      <c r="AH9" s="32">
        <f t="shared" ref="AH9:BM9" si="7">SUM(AH10:AH12)</f>
        <v>37723.868999999999</v>
      </c>
      <c r="AI9" s="32">
        <f t="shared" si="7"/>
        <v>37504.165000000008</v>
      </c>
      <c r="AJ9" s="32">
        <f t="shared" si="7"/>
        <v>40036.82</v>
      </c>
      <c r="AK9" s="32">
        <f t="shared" si="7"/>
        <v>37305.603999999999</v>
      </c>
      <c r="AL9" s="32">
        <f t="shared" si="7"/>
        <v>39968.484000000004</v>
      </c>
      <c r="AM9" s="32">
        <f t="shared" si="7"/>
        <v>41386.868000000002</v>
      </c>
      <c r="AN9" s="32">
        <f t="shared" si="7"/>
        <v>45490.462</v>
      </c>
      <c r="AO9" s="32">
        <f t="shared" si="7"/>
        <v>42420.450000000004</v>
      </c>
      <c r="AP9" s="32">
        <f t="shared" si="7"/>
        <v>42046.54</v>
      </c>
      <c r="AQ9" s="32">
        <f t="shared" si="7"/>
        <v>46830.643000000011</v>
      </c>
      <c r="AR9" s="32">
        <f t="shared" si="7"/>
        <v>50562.509999999995</v>
      </c>
      <c r="AS9" s="32">
        <f t="shared" si="7"/>
        <v>44293.620999999999</v>
      </c>
      <c r="AT9" s="32">
        <f t="shared" si="7"/>
        <v>41520.399799999999</v>
      </c>
      <c r="AU9" s="32">
        <f t="shared" si="7"/>
        <v>44785.271500000003</v>
      </c>
      <c r="AV9" s="32">
        <f t="shared" si="7"/>
        <v>49072.226500000004</v>
      </c>
      <c r="AW9" s="32">
        <f t="shared" si="7"/>
        <v>42446.635500000004</v>
      </c>
      <c r="AX9" s="32">
        <f t="shared" si="7"/>
        <v>50249.207000000009</v>
      </c>
      <c r="AY9" s="32">
        <f t="shared" si="7"/>
        <v>49313.397499999992</v>
      </c>
      <c r="AZ9" s="32">
        <f t="shared" si="7"/>
        <v>52707.682499999995</v>
      </c>
      <c r="BA9" s="32">
        <f t="shared" si="7"/>
        <v>47614.100499999993</v>
      </c>
      <c r="BB9" s="32">
        <f t="shared" si="7"/>
        <v>57597.760999999999</v>
      </c>
      <c r="BC9" s="32">
        <f t="shared" si="7"/>
        <v>61049.207999999999</v>
      </c>
      <c r="BD9" s="32">
        <f t="shared" si="7"/>
        <v>66137.32699999999</v>
      </c>
      <c r="BE9" s="32">
        <f t="shared" si="7"/>
        <v>55231.638999999996</v>
      </c>
      <c r="BF9" s="17">
        <f t="shared" si="7"/>
        <v>62235.347999999998</v>
      </c>
      <c r="BG9" s="17">
        <f t="shared" si="7"/>
        <v>61032.570999999996</v>
      </c>
      <c r="BH9" s="17">
        <f t="shared" si="7"/>
        <v>65827.474000000002</v>
      </c>
      <c r="BI9" s="17">
        <f t="shared" si="7"/>
        <v>54738.09</v>
      </c>
      <c r="BJ9" s="17">
        <f t="shared" si="7"/>
        <v>65224</v>
      </c>
      <c r="BK9" s="17">
        <f t="shared" si="7"/>
        <v>64966</v>
      </c>
      <c r="BL9" s="17">
        <f t="shared" si="7"/>
        <v>67245</v>
      </c>
      <c r="BM9" s="17">
        <f t="shared" si="7"/>
        <v>52600</v>
      </c>
      <c r="BN9" s="17">
        <f t="shared" ref="BN9:CD9" si="8">SUM(BN10:BN12)</f>
        <v>64467</v>
      </c>
      <c r="BO9" s="17">
        <f t="shared" si="8"/>
        <v>69741</v>
      </c>
      <c r="BP9" s="17">
        <f t="shared" si="8"/>
        <v>71341</v>
      </c>
      <c r="BQ9" s="17">
        <f t="shared" si="8"/>
        <v>55253</v>
      </c>
      <c r="BR9" s="17">
        <f t="shared" si="8"/>
        <v>71958</v>
      </c>
      <c r="BS9" s="17">
        <f t="shared" si="8"/>
        <v>76806</v>
      </c>
      <c r="BT9" s="17">
        <f t="shared" si="8"/>
        <v>74965</v>
      </c>
      <c r="BU9" s="17">
        <f t="shared" si="8"/>
        <v>58314</v>
      </c>
      <c r="BV9" s="17">
        <f t="shared" si="8"/>
        <v>71005</v>
      </c>
      <c r="BW9" s="17">
        <f t="shared" si="8"/>
        <v>81351</v>
      </c>
      <c r="BX9" s="17">
        <f t="shared" si="8"/>
        <v>82939</v>
      </c>
      <c r="BY9" s="17">
        <f t="shared" si="8"/>
        <v>67871</v>
      </c>
      <c r="BZ9" s="17">
        <f t="shared" si="8"/>
        <v>84479</v>
      </c>
      <c r="CA9" s="17">
        <f t="shared" si="8"/>
        <v>92866</v>
      </c>
      <c r="CB9" s="17">
        <f t="shared" si="8"/>
        <v>90427</v>
      </c>
      <c r="CC9" s="17">
        <f t="shared" si="8"/>
        <v>72302</v>
      </c>
      <c r="CD9" s="17">
        <f t="shared" si="8"/>
        <v>90766</v>
      </c>
      <c r="CE9" s="17">
        <f t="shared" ref="CE9" si="9">SUM(CE10:CE12)</f>
        <v>98516</v>
      </c>
      <c r="CF9" s="17">
        <f t="shared" ref="CF9:CG9" si="10">SUM(CF10:CF12)</f>
        <v>96646</v>
      </c>
      <c r="CG9" s="17">
        <f t="shared" si="10"/>
        <v>74726</v>
      </c>
      <c r="CH9" s="17">
        <f t="shared" ref="CH9:CK9" si="11">SUM(CH10:CH12)</f>
        <v>90950</v>
      </c>
      <c r="CI9" s="17">
        <f t="shared" si="11"/>
        <v>104112</v>
      </c>
      <c r="CJ9" s="17">
        <f t="shared" si="11"/>
        <v>99049</v>
      </c>
      <c r="CK9" s="17">
        <f t="shared" si="11"/>
        <v>74658</v>
      </c>
    </row>
    <row r="10" spans="1:89">
      <c r="A10" s="3" t="s">
        <v>4</v>
      </c>
      <c r="B10" s="34">
        <v>12015.176736287442</v>
      </c>
      <c r="C10" s="35">
        <v>13227.208473395051</v>
      </c>
      <c r="D10" s="35">
        <v>14840.842649491429</v>
      </c>
      <c r="E10" s="35">
        <v>13226.61017996489</v>
      </c>
      <c r="F10" s="35">
        <v>13484.685921449711</v>
      </c>
      <c r="G10" s="35">
        <v>14445.453225546253</v>
      </c>
      <c r="H10" s="35">
        <v>15554.240178142067</v>
      </c>
      <c r="I10" s="35">
        <v>14631.520670894748</v>
      </c>
      <c r="J10" s="35">
        <v>15321.832193428798</v>
      </c>
      <c r="K10" s="35">
        <v>16598.60356229277</v>
      </c>
      <c r="L10" s="35">
        <v>17518.312281361457</v>
      </c>
      <c r="M10" s="35">
        <v>15982.371163809687</v>
      </c>
      <c r="N10" s="35">
        <v>15788.232579541003</v>
      </c>
      <c r="O10" s="35">
        <v>15969.068965784601</v>
      </c>
      <c r="P10" s="35">
        <v>16982.170438084016</v>
      </c>
      <c r="Q10" s="35">
        <v>14639.125589028012</v>
      </c>
      <c r="R10" s="35">
        <v>15190.10665092025</v>
      </c>
      <c r="S10" s="35">
        <v>15669.023494781337</v>
      </c>
      <c r="T10" s="35">
        <v>18189.372804293675</v>
      </c>
      <c r="U10" s="35">
        <v>17095.125757979145</v>
      </c>
      <c r="V10" s="35">
        <v>18353.32789172119</v>
      </c>
      <c r="W10" s="35">
        <v>19284.049050222206</v>
      </c>
      <c r="X10" s="35">
        <v>22725.518377920511</v>
      </c>
      <c r="Y10" s="35">
        <v>21395.771324173624</v>
      </c>
      <c r="Z10" s="35">
        <v>22561.412216647052</v>
      </c>
      <c r="AA10" s="35">
        <v>22823.81557090654</v>
      </c>
      <c r="AB10" s="35">
        <v>24852.869352978432</v>
      </c>
      <c r="AC10" s="35">
        <v>24276.058953336105</v>
      </c>
      <c r="AD10" s="35">
        <v>25620.282999999999</v>
      </c>
      <c r="AE10" s="35">
        <v>27875.994999999999</v>
      </c>
      <c r="AF10" s="35">
        <v>31294.968999999997</v>
      </c>
      <c r="AG10" s="35">
        <v>30220.902999999998</v>
      </c>
      <c r="AH10" s="35">
        <v>30698.714</v>
      </c>
      <c r="AI10" s="35">
        <v>30071.916000000005</v>
      </c>
      <c r="AJ10" s="35">
        <v>32488.63</v>
      </c>
      <c r="AK10" s="35">
        <v>30913.434999999998</v>
      </c>
      <c r="AL10" s="35">
        <v>32020.45</v>
      </c>
      <c r="AM10" s="35">
        <v>32467.936000000002</v>
      </c>
      <c r="AN10" s="35">
        <v>36320.370999999999</v>
      </c>
      <c r="AO10" s="35">
        <v>34412.054000000004</v>
      </c>
      <c r="AP10" s="35">
        <v>32900.428</v>
      </c>
      <c r="AQ10" s="35">
        <v>36762.83600000001</v>
      </c>
      <c r="AR10" s="35">
        <v>40186.370999999999</v>
      </c>
      <c r="AS10" s="35">
        <v>35421.498999999996</v>
      </c>
      <c r="AT10" s="35">
        <v>31658.2948</v>
      </c>
      <c r="AU10" s="35">
        <v>33505.878500000006</v>
      </c>
      <c r="AV10" s="35">
        <v>37343.409500000002</v>
      </c>
      <c r="AW10" s="35">
        <v>32794.439500000008</v>
      </c>
      <c r="AX10" s="35">
        <v>37514.867000000006</v>
      </c>
      <c r="AY10" s="35">
        <v>35747.113499999992</v>
      </c>
      <c r="AZ10" s="35">
        <v>38853.906499999997</v>
      </c>
      <c r="BA10" s="35">
        <v>36548.739499999996</v>
      </c>
      <c r="BB10" s="35">
        <v>40306.917999999998</v>
      </c>
      <c r="BC10" s="35">
        <v>41349.352999999996</v>
      </c>
      <c r="BD10" s="35">
        <v>45030.430999999997</v>
      </c>
      <c r="BE10" s="35">
        <v>37823.995999999999</v>
      </c>
      <c r="BF10" s="35">
        <v>41086.5</v>
      </c>
      <c r="BG10" s="35">
        <v>37466.313999999998</v>
      </c>
      <c r="BH10" s="35">
        <v>41356.697</v>
      </c>
      <c r="BI10" s="35">
        <v>36642.091999999997</v>
      </c>
      <c r="BJ10" s="35">
        <v>40128</v>
      </c>
      <c r="BK10" s="35">
        <v>37675</v>
      </c>
      <c r="BL10" s="35">
        <v>41421</v>
      </c>
      <c r="BM10" s="35">
        <v>33796</v>
      </c>
      <c r="BN10" s="35">
        <v>37701</v>
      </c>
      <c r="BO10" s="35">
        <v>35195</v>
      </c>
      <c r="BP10" s="35">
        <v>39918</v>
      </c>
      <c r="BQ10" s="35">
        <v>31665</v>
      </c>
      <c r="BR10" s="35">
        <v>39295</v>
      </c>
      <c r="BS10" s="35">
        <v>35687</v>
      </c>
      <c r="BT10" s="35">
        <v>38808</v>
      </c>
      <c r="BU10" s="35">
        <v>30798</v>
      </c>
      <c r="BV10" s="35">
        <v>35706</v>
      </c>
      <c r="BW10" s="35">
        <v>35710</v>
      </c>
      <c r="BX10" s="35">
        <v>41654</v>
      </c>
      <c r="BY10" s="35">
        <v>36345</v>
      </c>
      <c r="BZ10" s="35">
        <v>43337</v>
      </c>
      <c r="CA10" s="35">
        <v>42587</v>
      </c>
      <c r="CB10" s="35">
        <v>47831</v>
      </c>
      <c r="CC10" s="35">
        <v>40288</v>
      </c>
      <c r="CD10" s="35">
        <v>46193</v>
      </c>
      <c r="CE10" s="35">
        <v>44186</v>
      </c>
      <c r="CF10" s="35">
        <v>50618</v>
      </c>
      <c r="CG10" s="35">
        <v>39575</v>
      </c>
      <c r="CH10" s="35">
        <v>45875</v>
      </c>
      <c r="CI10" s="35">
        <v>48253</v>
      </c>
      <c r="CJ10" s="35">
        <v>52250</v>
      </c>
      <c r="CK10" s="35">
        <v>39639</v>
      </c>
    </row>
    <row r="11" spans="1:89">
      <c r="A11" s="3" t="s">
        <v>5</v>
      </c>
      <c r="B11" s="34">
        <v>2991.691687709882</v>
      </c>
      <c r="C11" s="35">
        <v>3019.4510078766898</v>
      </c>
      <c r="D11" s="35">
        <v>3224.6709704565874</v>
      </c>
      <c r="E11" s="35">
        <v>2816.7800581844899</v>
      </c>
      <c r="F11" s="35">
        <v>2978.2698123317341</v>
      </c>
      <c r="G11" s="35">
        <v>3038.0925742364416</v>
      </c>
      <c r="H11" s="35">
        <v>3279.7792783887635</v>
      </c>
      <c r="I11" s="35">
        <v>2769.7479434297311</v>
      </c>
      <c r="J11" s="35">
        <v>3016.6779419206468</v>
      </c>
      <c r="K11" s="35">
        <v>3319.2469003877277</v>
      </c>
      <c r="L11" s="35">
        <v>3422.6217433385746</v>
      </c>
      <c r="M11" s="35">
        <v>3010.8123285575166</v>
      </c>
      <c r="N11" s="35">
        <v>3168.7110780947678</v>
      </c>
      <c r="O11" s="35">
        <v>3493.1889303707676</v>
      </c>
      <c r="P11" s="35">
        <v>3476.7211074944262</v>
      </c>
      <c r="Q11" s="35">
        <v>3103.1895133099433</v>
      </c>
      <c r="R11" s="35">
        <v>2837.2505003629662</v>
      </c>
      <c r="S11" s="35">
        <v>3340.9371564854491</v>
      </c>
      <c r="T11" s="35">
        <v>3887.3859384035077</v>
      </c>
      <c r="U11" s="35">
        <v>2859.3479771386415</v>
      </c>
      <c r="V11" s="35">
        <v>3231.117215446211</v>
      </c>
      <c r="W11" s="35">
        <v>3698.5727564570952</v>
      </c>
      <c r="X11" s="35">
        <v>3990.3639159141539</v>
      </c>
      <c r="Y11" s="35">
        <v>3150.5384728258641</v>
      </c>
      <c r="Z11" s="35">
        <v>3291.324773539066</v>
      </c>
      <c r="AA11" s="35">
        <v>3678.7729277050248</v>
      </c>
      <c r="AB11" s="35">
        <v>3986.1422354811748</v>
      </c>
      <c r="AC11" s="35">
        <v>3299.7702974539056</v>
      </c>
      <c r="AD11" s="35">
        <v>3527.3049999999998</v>
      </c>
      <c r="AE11" s="35">
        <v>4076.6080000000002</v>
      </c>
      <c r="AF11" s="35">
        <v>4629.3410000000003</v>
      </c>
      <c r="AG11" s="35">
        <v>3978.6210000000001</v>
      </c>
      <c r="AH11" s="35">
        <v>3176.1550000000002</v>
      </c>
      <c r="AI11" s="35">
        <v>3703.2489999999998</v>
      </c>
      <c r="AJ11" s="35">
        <v>4194.1899999999996</v>
      </c>
      <c r="AK11" s="35">
        <v>3255.1689999999999</v>
      </c>
      <c r="AL11" s="35">
        <v>3721.0340000000001</v>
      </c>
      <c r="AM11" s="35">
        <v>4025.9319999999998</v>
      </c>
      <c r="AN11" s="35">
        <v>4656.0910000000003</v>
      </c>
      <c r="AO11" s="35">
        <v>3606.9959999999996</v>
      </c>
      <c r="AP11" s="35">
        <v>3697.1120000000001</v>
      </c>
      <c r="AQ11" s="35">
        <v>4164.8070000000007</v>
      </c>
      <c r="AR11" s="35">
        <v>4585.1389999999992</v>
      </c>
      <c r="AS11" s="35">
        <v>3519.1219999999998</v>
      </c>
      <c r="AT11" s="35">
        <v>3736.1049999999996</v>
      </c>
      <c r="AU11" s="35">
        <v>4513.393</v>
      </c>
      <c r="AV11" s="35">
        <v>5062.817</v>
      </c>
      <c r="AW11" s="35">
        <v>3692.9960000000005</v>
      </c>
      <c r="AX11" s="35">
        <v>4167.34</v>
      </c>
      <c r="AY11" s="35">
        <v>4851.2839999999997</v>
      </c>
      <c r="AZ11" s="35">
        <v>5358.7759999999998</v>
      </c>
      <c r="BA11" s="35">
        <v>3440.6609999999991</v>
      </c>
      <c r="BB11" s="35">
        <v>4710.8429999999998</v>
      </c>
      <c r="BC11" s="35">
        <v>5537.8549999999996</v>
      </c>
      <c r="BD11" s="35">
        <v>6275.8959999999988</v>
      </c>
      <c r="BE11" s="35">
        <v>3631.643</v>
      </c>
      <c r="BF11" s="35">
        <v>7365.847999999999</v>
      </c>
      <c r="BG11" s="35">
        <v>8832.2569999999996</v>
      </c>
      <c r="BH11" s="35">
        <v>10710.777000000002</v>
      </c>
      <c r="BI11" s="35">
        <v>6557.7980000000007</v>
      </c>
      <c r="BJ11" s="35">
        <v>11938</v>
      </c>
      <c r="BK11" s="35">
        <v>13452</v>
      </c>
      <c r="BL11" s="35">
        <v>12517</v>
      </c>
      <c r="BM11" s="35">
        <v>7942</v>
      </c>
      <c r="BN11" s="35">
        <v>13472</v>
      </c>
      <c r="BO11" s="35">
        <v>19398</v>
      </c>
      <c r="BP11" s="35">
        <v>17042</v>
      </c>
      <c r="BQ11" s="35">
        <v>10581</v>
      </c>
      <c r="BR11" s="35">
        <v>17427</v>
      </c>
      <c r="BS11" s="35">
        <v>24342</v>
      </c>
      <c r="BT11" s="35">
        <v>20880</v>
      </c>
      <c r="BU11" s="35">
        <v>13607</v>
      </c>
      <c r="BV11" s="35">
        <v>19107</v>
      </c>
      <c r="BW11" s="35">
        <v>26834</v>
      </c>
      <c r="BX11" s="35">
        <v>22870</v>
      </c>
      <c r="BY11" s="35">
        <v>14822</v>
      </c>
      <c r="BZ11" s="35">
        <v>20954</v>
      </c>
      <c r="CA11" s="35">
        <v>29014</v>
      </c>
      <c r="CB11" s="35">
        <v>23798</v>
      </c>
      <c r="CC11" s="35">
        <v>15462</v>
      </c>
      <c r="CD11" s="35">
        <v>23542</v>
      </c>
      <c r="CE11" s="35">
        <v>31494</v>
      </c>
      <c r="CF11" s="35">
        <v>26104</v>
      </c>
      <c r="CG11" s="35">
        <v>17295</v>
      </c>
      <c r="CH11" s="35">
        <v>24205</v>
      </c>
      <c r="CI11" s="35">
        <v>32964</v>
      </c>
      <c r="CJ11" s="35">
        <v>27262</v>
      </c>
      <c r="CK11" s="35">
        <v>17709</v>
      </c>
    </row>
    <row r="12" spans="1:89">
      <c r="A12" s="68" t="s">
        <v>6</v>
      </c>
      <c r="B12" s="36">
        <v>1813.4660905063606</v>
      </c>
      <c r="C12" s="37">
        <v>1870.0977664234629</v>
      </c>
      <c r="D12" s="37">
        <v>1663.8587647530949</v>
      </c>
      <c r="E12" s="37">
        <v>1459.6791950340116</v>
      </c>
      <c r="F12" s="37">
        <v>2328.7314015532979</v>
      </c>
      <c r="G12" s="37">
        <v>2340.5775162677292</v>
      </c>
      <c r="H12" s="37">
        <v>1950.8354101448058</v>
      </c>
      <c r="I12" s="37">
        <v>1778.9302992075723</v>
      </c>
      <c r="J12" s="37">
        <v>2674.9089343034634</v>
      </c>
      <c r="K12" s="37">
        <v>2638.9870683265003</v>
      </c>
      <c r="L12" s="37">
        <v>2472.7281998295111</v>
      </c>
      <c r="M12" s="37">
        <v>2216.3826389841388</v>
      </c>
      <c r="N12" s="37">
        <v>2745.9596597862028</v>
      </c>
      <c r="O12" s="37">
        <v>2674.8177934156611</v>
      </c>
      <c r="P12" s="37">
        <v>2480.959804021395</v>
      </c>
      <c r="Q12" s="37">
        <v>2121.3645096189161</v>
      </c>
      <c r="R12" s="37">
        <v>2835.3446525009012</v>
      </c>
      <c r="S12" s="37">
        <v>2737.3796062823612</v>
      </c>
      <c r="T12" s="37">
        <v>2520.0577145431125</v>
      </c>
      <c r="U12" s="37">
        <v>2140.6342492362937</v>
      </c>
      <c r="V12" s="37">
        <v>2975.9242661051189</v>
      </c>
      <c r="W12" s="37">
        <v>2898.4607438655657</v>
      </c>
      <c r="X12" s="37">
        <v>2708.9831275834272</v>
      </c>
      <c r="Y12" s="37">
        <v>2354.6667815438545</v>
      </c>
      <c r="Z12" s="37">
        <v>3247.4537734688465</v>
      </c>
      <c r="AA12" s="37">
        <v>3258.5942101635492</v>
      </c>
      <c r="AB12" s="37">
        <v>3012.6584189546711</v>
      </c>
      <c r="AC12" s="37">
        <v>2640.1731066220068</v>
      </c>
      <c r="AD12" s="37">
        <v>3397</v>
      </c>
      <c r="AE12" s="37">
        <v>3352</v>
      </c>
      <c r="AF12" s="37">
        <v>3094</v>
      </c>
      <c r="AG12" s="37">
        <v>2952.6</v>
      </c>
      <c r="AH12" s="37">
        <v>3849</v>
      </c>
      <c r="AI12" s="37">
        <v>3729</v>
      </c>
      <c r="AJ12" s="37">
        <v>3354</v>
      </c>
      <c r="AK12" s="37">
        <v>3137</v>
      </c>
      <c r="AL12" s="37">
        <v>4227</v>
      </c>
      <c r="AM12" s="37">
        <v>4893</v>
      </c>
      <c r="AN12" s="37">
        <v>4514</v>
      </c>
      <c r="AO12" s="37">
        <v>4401.3999999999996</v>
      </c>
      <c r="AP12" s="37">
        <v>5449</v>
      </c>
      <c r="AQ12" s="37">
        <v>5903</v>
      </c>
      <c r="AR12" s="37">
        <v>5791</v>
      </c>
      <c r="AS12" s="37">
        <v>5353</v>
      </c>
      <c r="AT12" s="37">
        <v>6126</v>
      </c>
      <c r="AU12" s="37">
        <v>6766</v>
      </c>
      <c r="AV12" s="37">
        <v>6666</v>
      </c>
      <c r="AW12" s="37">
        <v>5959.2</v>
      </c>
      <c r="AX12" s="37">
        <v>8567</v>
      </c>
      <c r="AY12" s="37">
        <v>8715</v>
      </c>
      <c r="AZ12" s="37">
        <v>8495</v>
      </c>
      <c r="BA12" s="37">
        <v>7624.7</v>
      </c>
      <c r="BB12" s="37">
        <v>12580</v>
      </c>
      <c r="BC12" s="37">
        <v>14162</v>
      </c>
      <c r="BD12" s="37">
        <v>14831</v>
      </c>
      <c r="BE12" s="37">
        <v>13776</v>
      </c>
      <c r="BF12" s="37">
        <v>13783</v>
      </c>
      <c r="BG12" s="37">
        <v>14734</v>
      </c>
      <c r="BH12" s="37">
        <v>13760</v>
      </c>
      <c r="BI12" s="37">
        <v>11538.2</v>
      </c>
      <c r="BJ12" s="37">
        <v>13158</v>
      </c>
      <c r="BK12" s="37">
        <v>13839</v>
      </c>
      <c r="BL12" s="37">
        <v>13307</v>
      </c>
      <c r="BM12" s="37">
        <v>10862</v>
      </c>
      <c r="BN12" s="37">
        <v>13294</v>
      </c>
      <c r="BO12" s="37">
        <v>15148</v>
      </c>
      <c r="BP12" s="37">
        <v>14381</v>
      </c>
      <c r="BQ12" s="37">
        <v>13007</v>
      </c>
      <c r="BR12" s="37">
        <v>15236</v>
      </c>
      <c r="BS12" s="37">
        <v>16777</v>
      </c>
      <c r="BT12" s="37">
        <v>15277</v>
      </c>
      <c r="BU12" s="37">
        <v>13909</v>
      </c>
      <c r="BV12" s="37">
        <v>16192</v>
      </c>
      <c r="BW12" s="37">
        <v>18807</v>
      </c>
      <c r="BX12" s="37">
        <v>18415</v>
      </c>
      <c r="BY12" s="37">
        <v>16704</v>
      </c>
      <c r="BZ12" s="37">
        <v>20188</v>
      </c>
      <c r="CA12" s="37">
        <v>21265</v>
      </c>
      <c r="CB12" s="37">
        <v>18798</v>
      </c>
      <c r="CC12" s="37">
        <v>16552</v>
      </c>
      <c r="CD12" s="37">
        <v>21031</v>
      </c>
      <c r="CE12" s="37">
        <v>22836</v>
      </c>
      <c r="CF12" s="37">
        <v>19924</v>
      </c>
      <c r="CG12" s="200">
        <v>17856</v>
      </c>
      <c r="CH12" s="200">
        <v>20870</v>
      </c>
      <c r="CI12" s="200">
        <v>22895</v>
      </c>
      <c r="CJ12" s="200">
        <v>19537</v>
      </c>
      <c r="CK12" s="200">
        <v>17310</v>
      </c>
    </row>
    <row r="13" spans="1:89">
      <c r="A13" s="2" t="s">
        <v>7</v>
      </c>
      <c r="B13" s="31">
        <f t="shared" ref="B13:AG13" si="12">SUM(B14:B18)</f>
        <v>32683.382761885532</v>
      </c>
      <c r="C13" s="32">
        <f t="shared" si="12"/>
        <v>32806.683400213115</v>
      </c>
      <c r="D13" s="32">
        <f t="shared" si="12"/>
        <v>35143.909944759973</v>
      </c>
      <c r="E13" s="32">
        <f t="shared" si="12"/>
        <v>36880.457532165092</v>
      </c>
      <c r="F13" s="32">
        <f t="shared" si="12"/>
        <v>37464.034734099274</v>
      </c>
      <c r="G13" s="32">
        <f t="shared" si="12"/>
        <v>37565.552787636829</v>
      </c>
      <c r="H13" s="32">
        <f t="shared" si="12"/>
        <v>39962.018366379198</v>
      </c>
      <c r="I13" s="32">
        <f t="shared" si="12"/>
        <v>41978.880979809335</v>
      </c>
      <c r="J13" s="32">
        <f t="shared" si="12"/>
        <v>41665.134413621454</v>
      </c>
      <c r="K13" s="32">
        <f t="shared" si="12"/>
        <v>43046.420952365756</v>
      </c>
      <c r="L13" s="32">
        <f t="shared" si="12"/>
        <v>45644.528259768842</v>
      </c>
      <c r="M13" s="32">
        <f t="shared" si="12"/>
        <v>46569.974351876837</v>
      </c>
      <c r="N13" s="32">
        <f t="shared" si="12"/>
        <v>45399.045807450093</v>
      </c>
      <c r="O13" s="32">
        <f t="shared" si="12"/>
        <v>47638.182765824531</v>
      </c>
      <c r="P13" s="32">
        <f t="shared" si="12"/>
        <v>48441.055796072309</v>
      </c>
      <c r="Q13" s="32">
        <f t="shared" si="12"/>
        <v>49636.979855304045</v>
      </c>
      <c r="R13" s="32">
        <f t="shared" si="12"/>
        <v>50795.383780991324</v>
      </c>
      <c r="S13" s="32">
        <f t="shared" si="12"/>
        <v>51632.67995353492</v>
      </c>
      <c r="T13" s="32">
        <f t="shared" si="12"/>
        <v>55991.56441334042</v>
      </c>
      <c r="U13" s="32">
        <f t="shared" si="12"/>
        <v>59602.197332137352</v>
      </c>
      <c r="V13" s="32">
        <f t="shared" si="12"/>
        <v>58462.175965401439</v>
      </c>
      <c r="W13" s="32">
        <f t="shared" si="12"/>
        <v>60517.560226526977</v>
      </c>
      <c r="X13" s="32">
        <f t="shared" si="12"/>
        <v>66216.47843569165</v>
      </c>
      <c r="Y13" s="32">
        <f t="shared" si="12"/>
        <v>69663.238465222646</v>
      </c>
      <c r="Z13" s="32">
        <f t="shared" si="12"/>
        <v>68113.422819276471</v>
      </c>
      <c r="AA13" s="32">
        <f t="shared" si="12"/>
        <v>68890.031421739521</v>
      </c>
      <c r="AB13" s="32">
        <f t="shared" si="12"/>
        <v>71418.686350986507</v>
      </c>
      <c r="AC13" s="32">
        <f t="shared" si="12"/>
        <v>76653.369897001554</v>
      </c>
      <c r="AD13" s="32">
        <f t="shared" si="12"/>
        <v>81676.243112947297</v>
      </c>
      <c r="AE13" s="32">
        <f t="shared" si="12"/>
        <v>82741.306639545088</v>
      </c>
      <c r="AF13" s="32">
        <f t="shared" si="12"/>
        <v>87359.381582796297</v>
      </c>
      <c r="AG13" s="32">
        <f t="shared" si="12"/>
        <v>95739.143664711271</v>
      </c>
      <c r="AH13" s="32">
        <f t="shared" ref="AH13:BM13" si="13">SUM(AH14:AH18)</f>
        <v>96250.884000000005</v>
      </c>
      <c r="AI13" s="32">
        <f t="shared" si="13"/>
        <v>95779.493999999992</v>
      </c>
      <c r="AJ13" s="32">
        <f t="shared" si="13"/>
        <v>97910.748000000007</v>
      </c>
      <c r="AK13" s="32">
        <f t="shared" si="13"/>
        <v>103030.774</v>
      </c>
      <c r="AL13" s="32">
        <f t="shared" si="13"/>
        <v>106400.205</v>
      </c>
      <c r="AM13" s="32">
        <f t="shared" si="13"/>
        <v>104882.86500000001</v>
      </c>
      <c r="AN13" s="32">
        <f t="shared" si="13"/>
        <v>110750.788</v>
      </c>
      <c r="AO13" s="32">
        <f t="shared" si="13"/>
        <v>115286.804</v>
      </c>
      <c r="AP13" s="32">
        <f t="shared" si="13"/>
        <v>117034.912</v>
      </c>
      <c r="AQ13" s="32">
        <f t="shared" si="13"/>
        <v>117149.38800000001</v>
      </c>
      <c r="AR13" s="32">
        <f t="shared" si="13"/>
        <v>121778.79699999999</v>
      </c>
      <c r="AS13" s="32">
        <f t="shared" si="13"/>
        <v>128948.80500000001</v>
      </c>
      <c r="AT13" s="32">
        <f t="shared" si="13"/>
        <v>132288.27600000001</v>
      </c>
      <c r="AU13" s="32">
        <f t="shared" si="13"/>
        <v>135224.04800000001</v>
      </c>
      <c r="AV13" s="32">
        <f t="shared" si="13"/>
        <v>144437.19400000002</v>
      </c>
      <c r="AW13" s="32">
        <f t="shared" si="13"/>
        <v>150963.88400000002</v>
      </c>
      <c r="AX13" s="32">
        <f t="shared" si="13"/>
        <v>153455.28700000001</v>
      </c>
      <c r="AY13" s="32">
        <f t="shared" si="13"/>
        <v>155245.06699999998</v>
      </c>
      <c r="AZ13" s="32">
        <f t="shared" si="13"/>
        <v>164989.11200000002</v>
      </c>
      <c r="BA13" s="32">
        <f t="shared" si="13"/>
        <v>172903.90300000002</v>
      </c>
      <c r="BB13" s="32">
        <f t="shared" si="13"/>
        <v>166578.065</v>
      </c>
      <c r="BC13" s="32">
        <f t="shared" si="13"/>
        <v>169641.22399999999</v>
      </c>
      <c r="BD13" s="32">
        <f t="shared" si="13"/>
        <v>176713.37</v>
      </c>
      <c r="BE13" s="32">
        <f t="shared" si="13"/>
        <v>184454.823</v>
      </c>
      <c r="BF13" s="17">
        <f t="shared" si="13"/>
        <v>182399.451</v>
      </c>
      <c r="BG13" s="17">
        <f t="shared" si="13"/>
        <v>185332.226</v>
      </c>
      <c r="BH13" s="17">
        <f t="shared" si="13"/>
        <v>185923.25</v>
      </c>
      <c r="BI13" s="17">
        <f t="shared" si="13"/>
        <v>198587.80200000003</v>
      </c>
      <c r="BJ13" s="17">
        <f t="shared" si="13"/>
        <v>194100</v>
      </c>
      <c r="BK13" s="17">
        <f t="shared" si="13"/>
        <v>203009</v>
      </c>
      <c r="BL13" s="17">
        <f t="shared" si="13"/>
        <v>202830</v>
      </c>
      <c r="BM13" s="17">
        <f t="shared" si="13"/>
        <v>220119</v>
      </c>
      <c r="BN13" s="17">
        <f t="shared" ref="BN13:CD13" si="14">SUM(BN14:BN18)</f>
        <v>209014</v>
      </c>
      <c r="BO13" s="17">
        <f t="shared" si="14"/>
        <v>219365</v>
      </c>
      <c r="BP13" s="17">
        <f t="shared" si="14"/>
        <v>222463</v>
      </c>
      <c r="BQ13" s="17">
        <f t="shared" si="14"/>
        <v>240276</v>
      </c>
      <c r="BR13" s="17">
        <f t="shared" si="14"/>
        <v>226684</v>
      </c>
      <c r="BS13" s="17">
        <f t="shared" si="14"/>
        <v>237068</v>
      </c>
      <c r="BT13" s="17">
        <f t="shared" si="14"/>
        <v>241068</v>
      </c>
      <c r="BU13" s="17">
        <f t="shared" si="14"/>
        <v>259343</v>
      </c>
      <c r="BV13" s="17">
        <f t="shared" si="14"/>
        <v>246340</v>
      </c>
      <c r="BW13" s="17">
        <f t="shared" si="14"/>
        <v>254961</v>
      </c>
      <c r="BX13" s="17">
        <f t="shared" si="14"/>
        <v>258776</v>
      </c>
      <c r="BY13" s="17">
        <f t="shared" si="14"/>
        <v>271697</v>
      </c>
      <c r="BZ13" s="17">
        <f t="shared" si="14"/>
        <v>263942</v>
      </c>
      <c r="CA13" s="17">
        <f t="shared" si="14"/>
        <v>263900</v>
      </c>
      <c r="CB13" s="17">
        <f t="shared" si="14"/>
        <v>271393</v>
      </c>
      <c r="CC13" s="17">
        <f t="shared" si="14"/>
        <v>284621</v>
      </c>
      <c r="CD13" s="17">
        <f t="shared" si="14"/>
        <v>279571</v>
      </c>
      <c r="CE13" s="17">
        <f t="shared" ref="CE13" si="15">SUM(CE14:CE18)</f>
        <v>282467</v>
      </c>
      <c r="CF13" s="17">
        <f t="shared" ref="CF13:CG13" si="16">SUM(CF14:CF18)</f>
        <v>288840</v>
      </c>
      <c r="CG13" s="17">
        <f t="shared" si="16"/>
        <v>301497</v>
      </c>
      <c r="CH13" s="17">
        <f t="shared" ref="CH13:CK13" si="17">SUM(CH14:CH18)</f>
        <v>294503</v>
      </c>
      <c r="CI13" s="17">
        <f t="shared" si="17"/>
        <v>300228</v>
      </c>
      <c r="CJ13" s="17">
        <f t="shared" si="17"/>
        <v>304970</v>
      </c>
      <c r="CK13" s="17">
        <f t="shared" si="17"/>
        <v>319980</v>
      </c>
    </row>
    <row r="14" spans="1:89">
      <c r="A14" s="3" t="s">
        <v>8</v>
      </c>
      <c r="B14" s="34">
        <v>9019.6687845265697</v>
      </c>
      <c r="C14" s="35">
        <v>8786.6886751273742</v>
      </c>
      <c r="D14" s="35">
        <v>9592.0358053425953</v>
      </c>
      <c r="E14" s="35">
        <v>11220.737687603032</v>
      </c>
      <c r="F14" s="35">
        <v>10078.062770485265</v>
      </c>
      <c r="G14" s="35">
        <v>9938.5302213832492</v>
      </c>
      <c r="H14" s="35">
        <v>10700.646972797857</v>
      </c>
      <c r="I14" s="35">
        <v>12776.598764916727</v>
      </c>
      <c r="J14" s="35">
        <v>10843.869979619143</v>
      </c>
      <c r="K14" s="35">
        <v>11026.353914883555</v>
      </c>
      <c r="L14" s="35">
        <v>11515.504480768426</v>
      </c>
      <c r="M14" s="35">
        <v>12915.070129279198</v>
      </c>
      <c r="N14" s="35">
        <v>11245.428596057447</v>
      </c>
      <c r="O14" s="35">
        <v>12048.847262989852</v>
      </c>
      <c r="P14" s="35">
        <v>11825.932929297142</v>
      </c>
      <c r="Q14" s="35">
        <v>12473.841735655431</v>
      </c>
      <c r="R14" s="35">
        <v>11650.428844536584</v>
      </c>
      <c r="S14" s="35">
        <v>11664.049982405826</v>
      </c>
      <c r="T14" s="35">
        <v>12896.963153696905</v>
      </c>
      <c r="U14" s="35">
        <v>15575.556422768504</v>
      </c>
      <c r="V14" s="35">
        <v>14629.21903395849</v>
      </c>
      <c r="W14" s="35">
        <v>14828.798666605708</v>
      </c>
      <c r="X14" s="35">
        <v>16534.946199481863</v>
      </c>
      <c r="Y14" s="35">
        <v>18908.671458390156</v>
      </c>
      <c r="Z14" s="35">
        <v>17120.215278485819</v>
      </c>
      <c r="AA14" s="35">
        <v>16880.375490308088</v>
      </c>
      <c r="AB14" s="35">
        <v>17684.091805260963</v>
      </c>
      <c r="AC14" s="35">
        <v>20656.150389227929</v>
      </c>
      <c r="AD14" s="35">
        <v>19732.618112947297</v>
      </c>
      <c r="AE14" s="35">
        <v>20018.715639545095</v>
      </c>
      <c r="AF14" s="35">
        <v>21263.530582796298</v>
      </c>
      <c r="AG14" s="35">
        <v>25291.135664711255</v>
      </c>
      <c r="AH14" s="35">
        <v>22615.328999999998</v>
      </c>
      <c r="AI14" s="35">
        <v>22130.719000000001</v>
      </c>
      <c r="AJ14" s="35">
        <v>23676.644000000004</v>
      </c>
      <c r="AK14" s="35">
        <v>27356.308000000001</v>
      </c>
      <c r="AL14" s="35">
        <v>25133.524000000001</v>
      </c>
      <c r="AM14" s="35">
        <v>24144.922999999999</v>
      </c>
      <c r="AN14" s="35">
        <v>27544.06</v>
      </c>
      <c r="AO14" s="35">
        <v>30679.494999999999</v>
      </c>
      <c r="AP14" s="35">
        <v>27063.368999999999</v>
      </c>
      <c r="AQ14" s="35">
        <v>26436.948</v>
      </c>
      <c r="AR14" s="35">
        <v>28953.298999999999</v>
      </c>
      <c r="AS14" s="35">
        <v>33182.904000000002</v>
      </c>
      <c r="AT14" s="35">
        <v>29729.223999999998</v>
      </c>
      <c r="AU14" s="35">
        <v>29268.598999999998</v>
      </c>
      <c r="AV14" s="35">
        <v>32119.643</v>
      </c>
      <c r="AW14" s="35">
        <v>36288.874000000003</v>
      </c>
      <c r="AX14" s="35">
        <v>34061.748999999996</v>
      </c>
      <c r="AY14" s="35">
        <v>33577.233999999997</v>
      </c>
      <c r="AZ14" s="35">
        <v>36259.824999999997</v>
      </c>
      <c r="BA14" s="35">
        <v>41258.661999999997</v>
      </c>
      <c r="BB14" s="35">
        <v>40553.472999999998</v>
      </c>
      <c r="BC14" s="35">
        <v>40543.473999999995</v>
      </c>
      <c r="BD14" s="35">
        <v>42509.203999999998</v>
      </c>
      <c r="BE14" s="35">
        <v>47283.278999999995</v>
      </c>
      <c r="BF14" s="35">
        <v>44303.005999999994</v>
      </c>
      <c r="BG14" s="35">
        <v>44298.408999999992</v>
      </c>
      <c r="BH14" s="35">
        <v>44177.35</v>
      </c>
      <c r="BI14" s="35">
        <v>50575.204000000005</v>
      </c>
      <c r="BJ14" s="35">
        <v>50688</v>
      </c>
      <c r="BK14" s="35">
        <v>55072</v>
      </c>
      <c r="BL14" s="35">
        <v>53023</v>
      </c>
      <c r="BM14" s="35">
        <v>63755</v>
      </c>
      <c r="BN14" s="35">
        <v>54018</v>
      </c>
      <c r="BO14" s="35">
        <v>58637</v>
      </c>
      <c r="BP14" s="35">
        <v>58437</v>
      </c>
      <c r="BQ14" s="35">
        <v>70215</v>
      </c>
      <c r="BR14" s="35">
        <v>58756</v>
      </c>
      <c r="BS14" s="35">
        <v>63080</v>
      </c>
      <c r="BT14" s="35">
        <v>62739</v>
      </c>
      <c r="BU14" s="35">
        <v>74048</v>
      </c>
      <c r="BV14" s="35">
        <v>63855</v>
      </c>
      <c r="BW14" s="35">
        <v>66721</v>
      </c>
      <c r="BX14" s="35">
        <v>68023</v>
      </c>
      <c r="BY14" s="35">
        <v>77134</v>
      </c>
      <c r="BZ14" s="35">
        <v>69110</v>
      </c>
      <c r="CA14" s="35">
        <v>70710</v>
      </c>
      <c r="CB14" s="35">
        <v>69793</v>
      </c>
      <c r="CC14" s="35">
        <v>78350</v>
      </c>
      <c r="CD14" s="35">
        <v>72808</v>
      </c>
      <c r="CE14" s="35">
        <v>78140</v>
      </c>
      <c r="CF14" s="35">
        <v>76258</v>
      </c>
      <c r="CG14" s="35">
        <v>86604</v>
      </c>
      <c r="CH14" s="35">
        <v>79349</v>
      </c>
      <c r="CI14" s="35">
        <v>85970</v>
      </c>
      <c r="CJ14" s="35">
        <v>82686</v>
      </c>
      <c r="CK14" s="35">
        <v>93675</v>
      </c>
    </row>
    <row r="15" spans="1:89">
      <c r="A15" s="3" t="s">
        <v>9</v>
      </c>
      <c r="B15" s="34">
        <v>5648.0821895641338</v>
      </c>
      <c r="C15" s="35">
        <v>5900.9729812975984</v>
      </c>
      <c r="D15" s="35">
        <v>6771.0690203664817</v>
      </c>
      <c r="E15" s="35">
        <v>7100.0829763006086</v>
      </c>
      <c r="F15" s="35">
        <v>7211.0466098726311</v>
      </c>
      <c r="G15" s="35">
        <v>7009.3064348516073</v>
      </c>
      <c r="H15" s="35">
        <v>7865.0719251985392</v>
      </c>
      <c r="I15" s="35">
        <v>8096.655895415809</v>
      </c>
      <c r="J15" s="35">
        <v>7906.3116383066035</v>
      </c>
      <c r="K15" s="35">
        <v>8287.3522371746767</v>
      </c>
      <c r="L15" s="35">
        <v>9230.9173173449017</v>
      </c>
      <c r="M15" s="35">
        <v>9091.134489619646</v>
      </c>
      <c r="N15" s="35">
        <v>8676.4861333822992</v>
      </c>
      <c r="O15" s="35">
        <v>9323.8085698888244</v>
      </c>
      <c r="P15" s="35">
        <v>10073.401208044084</v>
      </c>
      <c r="Q15" s="35">
        <v>10436.458072395515</v>
      </c>
      <c r="R15" s="35">
        <v>9875.1828344632304</v>
      </c>
      <c r="S15" s="35">
        <v>10593.965911859843</v>
      </c>
      <c r="T15" s="35">
        <v>11566.946296354949</v>
      </c>
      <c r="U15" s="35">
        <v>12133.571300061561</v>
      </c>
      <c r="V15" s="35">
        <v>11680.577908329742</v>
      </c>
      <c r="W15" s="35">
        <v>12726.669174363371</v>
      </c>
      <c r="X15" s="35">
        <v>14024.908956176205</v>
      </c>
      <c r="Y15" s="35">
        <v>14805.855461223569</v>
      </c>
      <c r="Z15" s="35">
        <v>13770.868273051026</v>
      </c>
      <c r="AA15" s="35">
        <v>14524.115315400713</v>
      </c>
      <c r="AB15" s="35">
        <v>15128.525948440329</v>
      </c>
      <c r="AC15" s="35">
        <v>16542.839795911354</v>
      </c>
      <c r="AD15" s="35">
        <v>16086.988000000001</v>
      </c>
      <c r="AE15" s="35">
        <v>16610.705999999998</v>
      </c>
      <c r="AF15" s="35">
        <v>17491.764999999999</v>
      </c>
      <c r="AG15" s="35">
        <v>19440.495000000003</v>
      </c>
      <c r="AH15" s="35">
        <v>19908.101999999999</v>
      </c>
      <c r="AI15" s="35">
        <v>20296.315000000002</v>
      </c>
      <c r="AJ15" s="35">
        <v>21313.654999999999</v>
      </c>
      <c r="AK15" s="35">
        <v>23401.847999999998</v>
      </c>
      <c r="AL15" s="35">
        <v>23389.885999999999</v>
      </c>
      <c r="AM15" s="35">
        <v>23720.747000000003</v>
      </c>
      <c r="AN15" s="35">
        <v>24640.172999999995</v>
      </c>
      <c r="AO15" s="35">
        <v>25404.374000000003</v>
      </c>
      <c r="AP15" s="35">
        <v>25812.518999999997</v>
      </c>
      <c r="AQ15" s="35">
        <v>25491.005000000001</v>
      </c>
      <c r="AR15" s="35">
        <v>27303.261000000006</v>
      </c>
      <c r="AS15" s="35">
        <v>29812.698000000004</v>
      </c>
      <c r="AT15" s="35">
        <v>31474.028000000002</v>
      </c>
      <c r="AU15" s="35">
        <v>33943.75</v>
      </c>
      <c r="AV15" s="35">
        <v>36398.601999999999</v>
      </c>
      <c r="AW15" s="35">
        <v>38104.010999999999</v>
      </c>
      <c r="AX15" s="35">
        <v>33324.926999999996</v>
      </c>
      <c r="AY15" s="35">
        <v>36497.99</v>
      </c>
      <c r="AZ15" s="35">
        <v>39317.167000000001</v>
      </c>
      <c r="BA15" s="35">
        <v>40635.796000000002</v>
      </c>
      <c r="BB15" s="35">
        <v>34413.709000000003</v>
      </c>
      <c r="BC15" s="35">
        <v>38436.599000000002</v>
      </c>
      <c r="BD15" s="35">
        <v>40023.175000000003</v>
      </c>
      <c r="BE15" s="35">
        <v>43047.271999999997</v>
      </c>
      <c r="BF15" s="35">
        <v>34736.44</v>
      </c>
      <c r="BG15" s="35">
        <v>38281.544000000002</v>
      </c>
      <c r="BH15" s="35">
        <v>39665.19</v>
      </c>
      <c r="BI15" s="35">
        <v>41967.815999999999</v>
      </c>
      <c r="BJ15" s="35">
        <v>33495</v>
      </c>
      <c r="BK15" s="35">
        <v>38130</v>
      </c>
      <c r="BL15" s="35">
        <v>39803</v>
      </c>
      <c r="BM15" s="35">
        <v>43407</v>
      </c>
      <c r="BN15" s="35">
        <v>38616</v>
      </c>
      <c r="BO15" s="35">
        <v>43469</v>
      </c>
      <c r="BP15" s="35">
        <v>45684</v>
      </c>
      <c r="BQ15" s="35">
        <v>46876</v>
      </c>
      <c r="BR15" s="35">
        <v>45384</v>
      </c>
      <c r="BS15" s="35">
        <v>49691</v>
      </c>
      <c r="BT15" s="35">
        <v>51860</v>
      </c>
      <c r="BU15" s="35">
        <v>52489</v>
      </c>
      <c r="BV15" s="35">
        <v>52001</v>
      </c>
      <c r="BW15" s="35">
        <v>54968</v>
      </c>
      <c r="BX15" s="35">
        <v>58520</v>
      </c>
      <c r="BY15" s="35">
        <v>59680</v>
      </c>
      <c r="BZ15" s="35">
        <v>55282</v>
      </c>
      <c r="CA15" s="35">
        <v>59385</v>
      </c>
      <c r="CB15" s="35">
        <v>62422</v>
      </c>
      <c r="CC15" s="35">
        <v>63964</v>
      </c>
      <c r="CD15" s="35">
        <v>59286</v>
      </c>
      <c r="CE15" s="35">
        <v>61654</v>
      </c>
      <c r="CF15" s="35">
        <v>63604</v>
      </c>
      <c r="CG15" s="35">
        <v>66323</v>
      </c>
      <c r="CH15" s="35">
        <v>60910</v>
      </c>
      <c r="CI15" s="35">
        <v>63257</v>
      </c>
      <c r="CJ15" s="35">
        <v>66926</v>
      </c>
      <c r="CK15" s="35">
        <v>69505</v>
      </c>
    </row>
    <row r="16" spans="1:89">
      <c r="A16" s="3" t="s">
        <v>10</v>
      </c>
      <c r="B16" s="34">
        <v>12585.09</v>
      </c>
      <c r="C16" s="35">
        <v>12494</v>
      </c>
      <c r="D16" s="35">
        <v>12978</v>
      </c>
      <c r="E16" s="35">
        <v>12702.91</v>
      </c>
      <c r="F16" s="35">
        <v>14145.1</v>
      </c>
      <c r="G16" s="35">
        <v>14323.1</v>
      </c>
      <c r="H16" s="35">
        <v>14857.2</v>
      </c>
      <c r="I16" s="35">
        <v>14489.11</v>
      </c>
      <c r="J16" s="35">
        <v>16208.2</v>
      </c>
      <c r="K16" s="35">
        <v>16799.2</v>
      </c>
      <c r="L16" s="35">
        <v>17635.18</v>
      </c>
      <c r="M16" s="35">
        <v>17284.96</v>
      </c>
      <c r="N16" s="35">
        <v>17967.2</v>
      </c>
      <c r="O16" s="35">
        <v>18464.2</v>
      </c>
      <c r="P16" s="35">
        <v>18194.18</v>
      </c>
      <c r="Q16" s="35">
        <v>18388.91</v>
      </c>
      <c r="R16" s="35">
        <v>20660.93</v>
      </c>
      <c r="S16" s="35">
        <v>20550.919999999998</v>
      </c>
      <c r="T16" s="35">
        <v>22171.96</v>
      </c>
      <c r="U16" s="35">
        <v>22517.86</v>
      </c>
      <c r="V16" s="35">
        <v>22243.99</v>
      </c>
      <c r="W16" s="35">
        <v>22651.95</v>
      </c>
      <c r="X16" s="35">
        <v>24779.95</v>
      </c>
      <c r="Y16" s="35">
        <v>24974.880000000001</v>
      </c>
      <c r="Z16" s="35">
        <v>25737.83</v>
      </c>
      <c r="AA16" s="35">
        <v>26036.9</v>
      </c>
      <c r="AB16" s="35">
        <v>26937.95</v>
      </c>
      <c r="AC16" s="35">
        <v>27495.81</v>
      </c>
      <c r="AD16" s="35">
        <v>32497.9</v>
      </c>
      <c r="AE16" s="35">
        <v>32635.919999999998</v>
      </c>
      <c r="AF16" s="35">
        <v>34736</v>
      </c>
      <c r="AG16" s="35">
        <v>36826</v>
      </c>
      <c r="AH16" s="35">
        <v>38957.019999999997</v>
      </c>
      <c r="AI16" s="35">
        <v>38621.07</v>
      </c>
      <c r="AJ16" s="35">
        <v>38097.050000000003</v>
      </c>
      <c r="AK16" s="35">
        <v>37384.44</v>
      </c>
      <c r="AL16" s="35">
        <v>42637.9</v>
      </c>
      <c r="AM16" s="35">
        <v>41442.9</v>
      </c>
      <c r="AN16" s="35">
        <v>42575.9</v>
      </c>
      <c r="AO16" s="35">
        <v>42941.78</v>
      </c>
      <c r="AP16" s="35">
        <v>47654</v>
      </c>
      <c r="AQ16" s="35">
        <v>48319</v>
      </c>
      <c r="AR16" s="35">
        <v>48026.31</v>
      </c>
      <c r="AS16" s="35">
        <v>47949.99</v>
      </c>
      <c r="AT16" s="35">
        <v>52556.08</v>
      </c>
      <c r="AU16" s="35">
        <v>52874.07</v>
      </c>
      <c r="AV16" s="35">
        <v>55951.040000000001</v>
      </c>
      <c r="AW16" s="35">
        <v>55929.48</v>
      </c>
      <c r="AX16" s="35">
        <v>65990.899999999994</v>
      </c>
      <c r="AY16" s="35">
        <v>63700</v>
      </c>
      <c r="AZ16" s="35">
        <v>67186.8</v>
      </c>
      <c r="BA16" s="35">
        <v>69319.72</v>
      </c>
      <c r="BB16" s="35">
        <v>70034.070000000007</v>
      </c>
      <c r="BC16" s="35">
        <v>66554.216</v>
      </c>
      <c r="BD16" s="35">
        <v>69031.179999999993</v>
      </c>
      <c r="BE16" s="35">
        <v>69694.03</v>
      </c>
      <c r="BF16" s="35">
        <v>78302.080000000002</v>
      </c>
      <c r="BG16" s="35">
        <v>75595.09</v>
      </c>
      <c r="BH16" s="35">
        <v>74607</v>
      </c>
      <c r="BI16" s="35">
        <v>79284</v>
      </c>
      <c r="BJ16" s="35">
        <v>83341</v>
      </c>
      <c r="BK16" s="35">
        <v>80188</v>
      </c>
      <c r="BL16" s="35">
        <v>79999</v>
      </c>
      <c r="BM16" s="35">
        <v>83700</v>
      </c>
      <c r="BN16" s="35">
        <v>87751</v>
      </c>
      <c r="BO16" s="35">
        <v>85468</v>
      </c>
      <c r="BP16" s="35">
        <v>85409</v>
      </c>
      <c r="BQ16" s="35">
        <v>89238</v>
      </c>
      <c r="BR16" s="35">
        <v>90998</v>
      </c>
      <c r="BS16" s="35">
        <v>90140</v>
      </c>
      <c r="BT16" s="35">
        <v>91053</v>
      </c>
      <c r="BU16" s="35">
        <v>97290</v>
      </c>
      <c r="BV16" s="35">
        <v>96622</v>
      </c>
      <c r="BW16" s="35">
        <v>97203</v>
      </c>
      <c r="BX16" s="35">
        <v>94750</v>
      </c>
      <c r="BY16" s="35">
        <v>97230</v>
      </c>
      <c r="BZ16" s="35">
        <v>103250</v>
      </c>
      <c r="CA16" s="35">
        <v>95472</v>
      </c>
      <c r="CB16" s="35">
        <v>100038</v>
      </c>
      <c r="CC16" s="35">
        <v>103438</v>
      </c>
      <c r="CD16" s="35">
        <v>108361</v>
      </c>
      <c r="CE16" s="35">
        <v>102405</v>
      </c>
      <c r="CF16" s="35">
        <v>106835</v>
      </c>
      <c r="CG16" s="35">
        <v>106543</v>
      </c>
      <c r="CH16" s="35">
        <v>112396</v>
      </c>
      <c r="CI16" s="35">
        <v>107962</v>
      </c>
      <c r="CJ16" s="35">
        <v>110954</v>
      </c>
      <c r="CK16" s="35">
        <v>112566</v>
      </c>
    </row>
    <row r="17" spans="1:89">
      <c r="A17" s="155" t="s">
        <v>11</v>
      </c>
      <c r="B17" s="34">
        <v>2143.5417877948285</v>
      </c>
      <c r="C17" s="35">
        <v>2240.021743788142</v>
      </c>
      <c r="D17" s="35">
        <v>2361.8051190508959</v>
      </c>
      <c r="E17" s="35">
        <v>2354.7268682614554</v>
      </c>
      <c r="F17" s="35">
        <v>2442.5753537413793</v>
      </c>
      <c r="G17" s="35">
        <v>2566.3661314019678</v>
      </c>
      <c r="H17" s="35">
        <v>2692.0994683828026</v>
      </c>
      <c r="I17" s="35">
        <v>2686.5163194768061</v>
      </c>
      <c r="J17" s="35">
        <v>2693.752795695706</v>
      </c>
      <c r="K17" s="35">
        <v>2822.5148003075233</v>
      </c>
      <c r="L17" s="35">
        <v>2955.9264616555138</v>
      </c>
      <c r="M17" s="35">
        <v>2942.8097329779894</v>
      </c>
      <c r="N17" s="35">
        <v>3130.9310780103406</v>
      </c>
      <c r="O17" s="35">
        <v>3197.3269329458581</v>
      </c>
      <c r="P17" s="35">
        <v>3350.5416587310838</v>
      </c>
      <c r="Q17" s="35">
        <v>3295.7700472531001</v>
      </c>
      <c r="R17" s="35">
        <v>3497.8421019915095</v>
      </c>
      <c r="S17" s="35">
        <v>3604.7440592692483</v>
      </c>
      <c r="T17" s="35">
        <v>3899.6949632885635</v>
      </c>
      <c r="U17" s="35">
        <v>3836.2096093072819</v>
      </c>
      <c r="V17" s="35">
        <v>4197.3890231132045</v>
      </c>
      <c r="W17" s="35">
        <v>4402.1423855579005</v>
      </c>
      <c r="X17" s="35">
        <v>4655.6732800335903</v>
      </c>
      <c r="Y17" s="35">
        <v>4579.8315456089285</v>
      </c>
      <c r="Z17" s="35">
        <v>4875.5092677396251</v>
      </c>
      <c r="AA17" s="35">
        <v>4808.6406160307188</v>
      </c>
      <c r="AB17" s="35">
        <v>4862.118597285209</v>
      </c>
      <c r="AC17" s="35">
        <v>4857.5697118622747</v>
      </c>
      <c r="AD17" s="35">
        <v>5673.7370000000001</v>
      </c>
      <c r="AE17" s="35">
        <v>5726.9650000000001</v>
      </c>
      <c r="AF17" s="35">
        <v>5929.0859999999993</v>
      </c>
      <c r="AG17" s="35">
        <v>6039.5129999999999</v>
      </c>
      <c r="AH17" s="35">
        <v>6765.433</v>
      </c>
      <c r="AI17" s="35">
        <v>6736.39</v>
      </c>
      <c r="AJ17" s="35">
        <v>6799.3989999999994</v>
      </c>
      <c r="AK17" s="35">
        <v>6843.177999999999</v>
      </c>
      <c r="AL17" s="35">
        <v>7097.8949999999995</v>
      </c>
      <c r="AM17" s="35">
        <v>7411.2949999999992</v>
      </c>
      <c r="AN17" s="35">
        <v>7605.6550000000016</v>
      </c>
      <c r="AO17" s="35">
        <v>7719.1549999999997</v>
      </c>
      <c r="AP17" s="35">
        <v>7860.0239999999994</v>
      </c>
      <c r="AQ17" s="35">
        <v>8073.4349999999986</v>
      </c>
      <c r="AR17" s="35">
        <v>8375.9269999999997</v>
      </c>
      <c r="AS17" s="35">
        <v>8697.2129999999997</v>
      </c>
      <c r="AT17" s="35">
        <v>9049.9439999999995</v>
      </c>
      <c r="AU17" s="35">
        <v>9439.6290000000008</v>
      </c>
      <c r="AV17" s="35">
        <v>9852.9089999999997</v>
      </c>
      <c r="AW17" s="35">
        <v>10249.519000000002</v>
      </c>
      <c r="AX17" s="35">
        <v>9560.7109999999993</v>
      </c>
      <c r="AY17" s="35">
        <v>10504.842999999999</v>
      </c>
      <c r="AZ17" s="35">
        <v>10801.32</v>
      </c>
      <c r="BA17" s="35">
        <v>10075.724999999999</v>
      </c>
      <c r="BB17" s="35">
        <v>9548.8130000000001</v>
      </c>
      <c r="BC17" s="35">
        <v>11234.934999999999</v>
      </c>
      <c r="BD17" s="35">
        <v>11528.811</v>
      </c>
      <c r="BE17" s="35">
        <v>10567.242</v>
      </c>
      <c r="BF17" s="35">
        <v>11290.924999999999</v>
      </c>
      <c r="BG17" s="35">
        <v>13599.183000000001</v>
      </c>
      <c r="BH17" s="35">
        <v>13738.71</v>
      </c>
      <c r="BI17" s="35">
        <v>12745.782000000001</v>
      </c>
      <c r="BJ17" s="35">
        <v>12402</v>
      </c>
      <c r="BK17" s="35">
        <v>15365</v>
      </c>
      <c r="BL17" s="35">
        <v>15542</v>
      </c>
      <c r="BM17" s="35">
        <v>14827</v>
      </c>
      <c r="BN17" s="35">
        <v>13780</v>
      </c>
      <c r="BO17" s="35">
        <v>16759</v>
      </c>
      <c r="BP17" s="35">
        <v>17532</v>
      </c>
      <c r="BQ17" s="35">
        <v>18069</v>
      </c>
      <c r="BR17" s="35">
        <v>15408</v>
      </c>
      <c r="BS17" s="35">
        <v>17776</v>
      </c>
      <c r="BT17" s="35">
        <v>18627</v>
      </c>
      <c r="BU17" s="35">
        <v>18481</v>
      </c>
      <c r="BV17" s="35">
        <v>16320</v>
      </c>
      <c r="BW17" s="35">
        <v>18055</v>
      </c>
      <c r="BX17" s="35">
        <v>18822</v>
      </c>
      <c r="BY17" s="35">
        <v>18724</v>
      </c>
      <c r="BZ17" s="35">
        <v>16779</v>
      </c>
      <c r="CA17" s="35">
        <v>18557</v>
      </c>
      <c r="CB17" s="35">
        <v>18936</v>
      </c>
      <c r="CC17" s="35">
        <v>18619</v>
      </c>
      <c r="CD17" s="35">
        <v>18659</v>
      </c>
      <c r="CE17" s="35">
        <v>19729</v>
      </c>
      <c r="CF17" s="35">
        <v>20648</v>
      </c>
      <c r="CG17" s="35">
        <v>20373</v>
      </c>
      <c r="CH17" s="35">
        <v>19381</v>
      </c>
      <c r="CI17" s="35">
        <v>20002</v>
      </c>
      <c r="CJ17" s="35">
        <v>20897</v>
      </c>
      <c r="CK17" s="35">
        <v>20747</v>
      </c>
    </row>
    <row r="18" spans="1:89">
      <c r="A18" s="68" t="s">
        <v>12</v>
      </c>
      <c r="B18" s="36">
        <v>3287</v>
      </c>
      <c r="C18" s="37">
        <v>3385</v>
      </c>
      <c r="D18" s="37">
        <v>3441</v>
      </c>
      <c r="E18" s="37">
        <v>3502</v>
      </c>
      <c r="F18" s="37">
        <v>3587.25</v>
      </c>
      <c r="G18" s="37">
        <v>3728.25</v>
      </c>
      <c r="H18" s="37">
        <v>3847</v>
      </c>
      <c r="I18" s="37">
        <v>3930</v>
      </c>
      <c r="J18" s="37">
        <v>4013</v>
      </c>
      <c r="K18" s="37">
        <v>4111</v>
      </c>
      <c r="L18" s="37">
        <v>4307</v>
      </c>
      <c r="M18" s="37">
        <v>4336</v>
      </c>
      <c r="N18" s="37">
        <v>4379</v>
      </c>
      <c r="O18" s="37">
        <v>4604</v>
      </c>
      <c r="P18" s="37">
        <v>4997</v>
      </c>
      <c r="Q18" s="37">
        <v>5042</v>
      </c>
      <c r="R18" s="37">
        <v>5111</v>
      </c>
      <c r="S18" s="37">
        <v>5219</v>
      </c>
      <c r="T18" s="37">
        <v>5456</v>
      </c>
      <c r="U18" s="37">
        <v>5539</v>
      </c>
      <c r="V18" s="37">
        <v>5711</v>
      </c>
      <c r="W18" s="37">
        <v>5908</v>
      </c>
      <c r="X18" s="37">
        <v>6221</v>
      </c>
      <c r="Y18" s="37">
        <v>6394</v>
      </c>
      <c r="Z18" s="37">
        <v>6609</v>
      </c>
      <c r="AA18" s="37">
        <v>6640</v>
      </c>
      <c r="AB18" s="37">
        <v>6806</v>
      </c>
      <c r="AC18" s="37">
        <v>7101</v>
      </c>
      <c r="AD18" s="37">
        <v>7685</v>
      </c>
      <c r="AE18" s="37">
        <v>7749</v>
      </c>
      <c r="AF18" s="37">
        <v>7939</v>
      </c>
      <c r="AG18" s="37">
        <v>8142</v>
      </c>
      <c r="AH18" s="37">
        <v>8005</v>
      </c>
      <c r="AI18" s="37">
        <v>7995</v>
      </c>
      <c r="AJ18" s="37">
        <v>8024</v>
      </c>
      <c r="AK18" s="37">
        <v>8045</v>
      </c>
      <c r="AL18" s="37">
        <v>8141</v>
      </c>
      <c r="AM18" s="37">
        <v>8163</v>
      </c>
      <c r="AN18" s="37">
        <v>8385</v>
      </c>
      <c r="AO18" s="37">
        <v>8542</v>
      </c>
      <c r="AP18" s="37">
        <v>8645</v>
      </c>
      <c r="AQ18" s="37">
        <v>8829</v>
      </c>
      <c r="AR18" s="37">
        <v>9120</v>
      </c>
      <c r="AS18" s="37">
        <v>9306</v>
      </c>
      <c r="AT18" s="37">
        <v>9479</v>
      </c>
      <c r="AU18" s="37">
        <v>9698</v>
      </c>
      <c r="AV18" s="37">
        <v>10115</v>
      </c>
      <c r="AW18" s="37">
        <v>10392</v>
      </c>
      <c r="AX18" s="37">
        <v>10517</v>
      </c>
      <c r="AY18" s="37">
        <v>10965</v>
      </c>
      <c r="AZ18" s="37">
        <v>11424</v>
      </c>
      <c r="BA18" s="37">
        <v>11614</v>
      </c>
      <c r="BB18" s="37">
        <v>12028</v>
      </c>
      <c r="BC18" s="37">
        <v>12872</v>
      </c>
      <c r="BD18" s="37">
        <v>13621</v>
      </c>
      <c r="BE18" s="37">
        <v>13863</v>
      </c>
      <c r="BF18" s="37">
        <v>13767</v>
      </c>
      <c r="BG18" s="37">
        <v>13558</v>
      </c>
      <c r="BH18" s="37">
        <v>13735</v>
      </c>
      <c r="BI18" s="37">
        <v>14015</v>
      </c>
      <c r="BJ18" s="37">
        <v>14174</v>
      </c>
      <c r="BK18" s="37">
        <v>14254</v>
      </c>
      <c r="BL18" s="37">
        <v>14463</v>
      </c>
      <c r="BM18" s="37">
        <v>14430</v>
      </c>
      <c r="BN18" s="37">
        <v>14849</v>
      </c>
      <c r="BO18" s="37">
        <v>15032</v>
      </c>
      <c r="BP18" s="37">
        <v>15401</v>
      </c>
      <c r="BQ18" s="37">
        <v>15878</v>
      </c>
      <c r="BR18" s="37">
        <v>16138</v>
      </c>
      <c r="BS18" s="37">
        <v>16381</v>
      </c>
      <c r="BT18" s="37">
        <v>16789</v>
      </c>
      <c r="BU18" s="37">
        <v>17035</v>
      </c>
      <c r="BV18" s="37">
        <v>17542</v>
      </c>
      <c r="BW18" s="37">
        <v>18014</v>
      </c>
      <c r="BX18" s="37">
        <v>18661</v>
      </c>
      <c r="BY18" s="37">
        <v>18929</v>
      </c>
      <c r="BZ18" s="37">
        <v>19521</v>
      </c>
      <c r="CA18" s="37">
        <v>19776</v>
      </c>
      <c r="CB18" s="37">
        <v>20204</v>
      </c>
      <c r="CC18" s="37">
        <v>20250</v>
      </c>
      <c r="CD18" s="37">
        <v>20457</v>
      </c>
      <c r="CE18" s="37">
        <v>20539</v>
      </c>
      <c r="CF18" s="37">
        <v>21495</v>
      </c>
      <c r="CG18" s="200">
        <v>21654</v>
      </c>
      <c r="CH18" s="200">
        <v>22467</v>
      </c>
      <c r="CI18" s="200">
        <v>23037</v>
      </c>
      <c r="CJ18" s="200">
        <v>23507</v>
      </c>
      <c r="CK18" s="200">
        <v>23487</v>
      </c>
    </row>
    <row r="19" spans="1:89" hidden="1">
      <c r="A19" s="2" t="s">
        <v>13</v>
      </c>
      <c r="B19" s="31">
        <f t="shared" ref="B19:AG19" si="18">B13+B9+B6</f>
        <v>55536.733689462053</v>
      </c>
      <c r="C19" s="32">
        <f t="shared" si="18"/>
        <v>59462.336456063204</v>
      </c>
      <c r="D19" s="32">
        <f t="shared" si="18"/>
        <v>63640.545583825326</v>
      </c>
      <c r="E19" s="32">
        <f t="shared" si="18"/>
        <v>60972.070116746909</v>
      </c>
      <c r="F19" s="32">
        <f t="shared" si="18"/>
        <v>62808.74918173765</v>
      </c>
      <c r="G19" s="32">
        <f t="shared" si="18"/>
        <v>69896.887105240487</v>
      </c>
      <c r="H19" s="32">
        <f t="shared" si="18"/>
        <v>70794.652055099825</v>
      </c>
      <c r="I19" s="32">
        <f t="shared" si="18"/>
        <v>68587.608376901146</v>
      </c>
      <c r="J19" s="32">
        <f t="shared" si="18"/>
        <v>70136.711270938482</v>
      </c>
      <c r="K19" s="32">
        <f t="shared" si="18"/>
        <v>78443.984524401691</v>
      </c>
      <c r="L19" s="32">
        <f t="shared" si="18"/>
        <v>78947.037824192943</v>
      </c>
      <c r="M19" s="32">
        <f t="shared" si="18"/>
        <v>74755.555267184027</v>
      </c>
      <c r="N19" s="32">
        <f t="shared" si="18"/>
        <v>74869.838515145166</v>
      </c>
      <c r="O19" s="32">
        <f t="shared" si="18"/>
        <v>83242.514777460688</v>
      </c>
      <c r="P19" s="32">
        <f t="shared" si="18"/>
        <v>82830.244291482522</v>
      </c>
      <c r="Q19" s="32">
        <f t="shared" si="18"/>
        <v>77131.081734232706</v>
      </c>
      <c r="R19" s="32">
        <f t="shared" si="18"/>
        <v>80430.484399311783</v>
      </c>
      <c r="S19" s="32">
        <f t="shared" si="18"/>
        <v>88293.276180807909</v>
      </c>
      <c r="T19" s="32">
        <f t="shared" si="18"/>
        <v>92649.562252176853</v>
      </c>
      <c r="U19" s="32">
        <f t="shared" si="18"/>
        <v>90304.835732755411</v>
      </c>
      <c r="V19" s="32">
        <f t="shared" si="18"/>
        <v>93583.937097882546</v>
      </c>
      <c r="W19" s="32">
        <f t="shared" si="18"/>
        <v>103000.94759986855</v>
      </c>
      <c r="X19" s="32">
        <f t="shared" si="18"/>
        <v>111314.23314737648</v>
      </c>
      <c r="Y19" s="32">
        <f t="shared" si="18"/>
        <v>107822.30601055587</v>
      </c>
      <c r="Z19" s="32">
        <f t="shared" si="18"/>
        <v>111327.43537731466</v>
      </c>
      <c r="AA19" s="32">
        <f t="shared" si="18"/>
        <v>121082.60203146991</v>
      </c>
      <c r="AB19" s="32">
        <f t="shared" si="18"/>
        <v>122075.76574753899</v>
      </c>
      <c r="AC19" s="32">
        <f t="shared" si="18"/>
        <v>121202.92490891542</v>
      </c>
      <c r="AD19" s="32">
        <f t="shared" si="18"/>
        <v>131113.26674878006</v>
      </c>
      <c r="AE19" s="32">
        <f t="shared" si="18"/>
        <v>146758.63689499322</v>
      </c>
      <c r="AF19" s="32">
        <f t="shared" si="18"/>
        <v>151565.57448421759</v>
      </c>
      <c r="AG19" s="32">
        <f t="shared" si="18"/>
        <v>150107.42487200908</v>
      </c>
      <c r="AH19" s="32">
        <f t="shared" ref="AH19:BM19" si="19">AH13+AH9+AH6</f>
        <v>149755.01199999999</v>
      </c>
      <c r="AI19" s="32">
        <f t="shared" si="19"/>
        <v>158630.93199999997</v>
      </c>
      <c r="AJ19" s="32">
        <f t="shared" si="19"/>
        <v>160430.73800000001</v>
      </c>
      <c r="AK19" s="32">
        <f t="shared" si="19"/>
        <v>154932.41800000001</v>
      </c>
      <c r="AL19" s="32">
        <f t="shared" si="19"/>
        <v>161952.87100000001</v>
      </c>
      <c r="AM19" s="32">
        <f t="shared" si="19"/>
        <v>172153.283</v>
      </c>
      <c r="AN19" s="32">
        <f t="shared" si="19"/>
        <v>180297.17300000001</v>
      </c>
      <c r="AO19" s="32">
        <f t="shared" si="19"/>
        <v>173642.24300000002</v>
      </c>
      <c r="AP19" s="32">
        <f t="shared" si="19"/>
        <v>176970.82</v>
      </c>
      <c r="AQ19" s="32">
        <f t="shared" si="19"/>
        <v>191605.23100000003</v>
      </c>
      <c r="AR19" s="32">
        <f t="shared" si="19"/>
        <v>199106.81299999997</v>
      </c>
      <c r="AS19" s="32">
        <f t="shared" si="19"/>
        <v>193270.35200000001</v>
      </c>
      <c r="AT19" s="32">
        <f t="shared" si="19"/>
        <v>194138.94680000003</v>
      </c>
      <c r="AU19" s="32">
        <f t="shared" si="19"/>
        <v>209393.9375</v>
      </c>
      <c r="AV19" s="32">
        <f t="shared" si="19"/>
        <v>230055.91649999999</v>
      </c>
      <c r="AW19" s="32">
        <f t="shared" si="19"/>
        <v>220450.31250000003</v>
      </c>
      <c r="AX19" s="32">
        <f t="shared" si="19"/>
        <v>233718.231</v>
      </c>
      <c r="AY19" s="32">
        <f t="shared" si="19"/>
        <v>245034.52949999998</v>
      </c>
      <c r="AZ19" s="32">
        <f t="shared" si="19"/>
        <v>257496.13050000003</v>
      </c>
      <c r="BA19" s="32">
        <f t="shared" si="19"/>
        <v>250732.93350000001</v>
      </c>
      <c r="BB19" s="32">
        <f t="shared" si="19"/>
        <v>259201.88199999998</v>
      </c>
      <c r="BC19" s="32">
        <f t="shared" si="19"/>
        <v>285471.81899999996</v>
      </c>
      <c r="BD19" s="32">
        <f t="shared" si="19"/>
        <v>295803.772</v>
      </c>
      <c r="BE19" s="32">
        <f t="shared" si="19"/>
        <v>275976.91499999998</v>
      </c>
      <c r="BF19" s="17">
        <f t="shared" si="19"/>
        <v>280849.52500000002</v>
      </c>
      <c r="BG19" s="17">
        <f t="shared" si="19"/>
        <v>301158.30900000001</v>
      </c>
      <c r="BH19" s="17">
        <f t="shared" si="19"/>
        <v>300089.48699999996</v>
      </c>
      <c r="BI19" s="17">
        <f t="shared" si="19"/>
        <v>288855.91600000003</v>
      </c>
      <c r="BJ19" s="17">
        <f t="shared" si="19"/>
        <v>294772</v>
      </c>
      <c r="BK19" s="17">
        <f t="shared" si="19"/>
        <v>328726</v>
      </c>
      <c r="BL19" s="17">
        <f t="shared" si="19"/>
        <v>321915</v>
      </c>
      <c r="BM19" s="17">
        <f t="shared" si="19"/>
        <v>314742</v>
      </c>
      <c r="BN19" s="17">
        <f t="shared" ref="BN19:CD19" si="20">BN13+BN9+BN6</f>
        <v>316705</v>
      </c>
      <c r="BO19" s="17">
        <f t="shared" si="20"/>
        <v>350332</v>
      </c>
      <c r="BP19" s="17">
        <f t="shared" si="20"/>
        <v>353810</v>
      </c>
      <c r="BQ19" s="17">
        <f t="shared" si="20"/>
        <v>344174</v>
      </c>
      <c r="BR19" s="17">
        <f t="shared" si="20"/>
        <v>342052</v>
      </c>
      <c r="BS19" s="17">
        <f t="shared" si="20"/>
        <v>378799</v>
      </c>
      <c r="BT19" s="17">
        <f t="shared" si="20"/>
        <v>372670</v>
      </c>
      <c r="BU19" s="17">
        <f t="shared" si="20"/>
        <v>359394</v>
      </c>
      <c r="BV19" s="17">
        <f t="shared" si="20"/>
        <v>364931</v>
      </c>
      <c r="BW19" s="17">
        <f t="shared" si="20"/>
        <v>402990</v>
      </c>
      <c r="BX19" s="17">
        <f t="shared" si="20"/>
        <v>401165</v>
      </c>
      <c r="BY19" s="17">
        <f t="shared" si="20"/>
        <v>385895</v>
      </c>
      <c r="BZ19" s="17">
        <f t="shared" si="20"/>
        <v>398727</v>
      </c>
      <c r="CA19" s="17">
        <f t="shared" si="20"/>
        <v>424375</v>
      </c>
      <c r="CB19" s="17">
        <f t="shared" si="20"/>
        <v>421216</v>
      </c>
      <c r="CC19" s="17">
        <f t="shared" si="20"/>
        <v>401126</v>
      </c>
      <c r="CD19" s="17">
        <f t="shared" si="20"/>
        <v>419421</v>
      </c>
      <c r="CE19" s="17">
        <f t="shared" ref="CE19:CG19" si="21">CE13+CE9+CE6</f>
        <v>446366</v>
      </c>
      <c r="CF19" s="17">
        <f t="shared" si="21"/>
        <v>437253</v>
      </c>
      <c r="CG19" s="17">
        <f t="shared" si="21"/>
        <v>418990</v>
      </c>
      <c r="CH19" s="17">
        <f t="shared" ref="CH19:CK19" si="22">CH13+CH9+CH6</f>
        <v>435739</v>
      </c>
      <c r="CI19" s="17">
        <f t="shared" si="22"/>
        <v>474170</v>
      </c>
      <c r="CJ19" s="17">
        <f t="shared" si="22"/>
        <v>462690</v>
      </c>
      <c r="CK19" s="17">
        <f t="shared" si="22"/>
        <v>445531</v>
      </c>
    </row>
    <row r="20" spans="1:89" hidden="1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</row>
    <row r="21" spans="1:89" ht="13.5" thickBot="1">
      <c r="A21" s="67" t="s">
        <v>184</v>
      </c>
      <c r="B21" s="23">
        <f t="shared" ref="B21:AG21" si="23">B19+B20</f>
        <v>55536.733689462053</v>
      </c>
      <c r="C21" s="24">
        <f t="shared" si="23"/>
        <v>59462.336456063204</v>
      </c>
      <c r="D21" s="24">
        <f t="shared" si="23"/>
        <v>63640.545583825326</v>
      </c>
      <c r="E21" s="24">
        <f t="shared" si="23"/>
        <v>60972.070116746909</v>
      </c>
      <c r="F21" s="24">
        <f t="shared" si="23"/>
        <v>62808.74918173765</v>
      </c>
      <c r="G21" s="24">
        <f t="shared" si="23"/>
        <v>69896.887105240487</v>
      </c>
      <c r="H21" s="24">
        <f t="shared" si="23"/>
        <v>70794.652055099825</v>
      </c>
      <c r="I21" s="24">
        <f t="shared" si="23"/>
        <v>68587.608376901146</v>
      </c>
      <c r="J21" s="24">
        <f t="shared" si="23"/>
        <v>70136.711270938482</v>
      </c>
      <c r="K21" s="24">
        <f t="shared" si="23"/>
        <v>78443.984524401691</v>
      </c>
      <c r="L21" s="24">
        <f t="shared" si="23"/>
        <v>78947.037824192943</v>
      </c>
      <c r="M21" s="24">
        <f t="shared" si="23"/>
        <v>74755.555267184027</v>
      </c>
      <c r="N21" s="24">
        <f t="shared" si="23"/>
        <v>74869.838515145166</v>
      </c>
      <c r="O21" s="24">
        <f t="shared" si="23"/>
        <v>83242.514777460688</v>
      </c>
      <c r="P21" s="24">
        <f t="shared" si="23"/>
        <v>82830.244291482522</v>
      </c>
      <c r="Q21" s="24">
        <f t="shared" si="23"/>
        <v>77131.081734232706</v>
      </c>
      <c r="R21" s="24">
        <f t="shared" si="23"/>
        <v>80430.484399311783</v>
      </c>
      <c r="S21" s="24">
        <f t="shared" si="23"/>
        <v>88293.276180807909</v>
      </c>
      <c r="T21" s="24">
        <f t="shared" si="23"/>
        <v>92649.562252176853</v>
      </c>
      <c r="U21" s="24">
        <f t="shared" si="23"/>
        <v>90304.835732755411</v>
      </c>
      <c r="V21" s="24">
        <f t="shared" si="23"/>
        <v>93583.937097882546</v>
      </c>
      <c r="W21" s="24">
        <f t="shared" si="23"/>
        <v>103000.94759986855</v>
      </c>
      <c r="X21" s="24">
        <f t="shared" si="23"/>
        <v>111314.23314737648</v>
      </c>
      <c r="Y21" s="24">
        <f t="shared" si="23"/>
        <v>107822.30601055587</v>
      </c>
      <c r="Z21" s="24">
        <f t="shared" si="23"/>
        <v>111327.43537731466</v>
      </c>
      <c r="AA21" s="24">
        <f t="shared" si="23"/>
        <v>121082.60203146991</v>
      </c>
      <c r="AB21" s="24">
        <f t="shared" si="23"/>
        <v>122075.76574753899</v>
      </c>
      <c r="AC21" s="24">
        <f t="shared" si="23"/>
        <v>121202.92490891542</v>
      </c>
      <c r="AD21" s="24">
        <f t="shared" si="23"/>
        <v>131113.26674878006</v>
      </c>
      <c r="AE21" s="24">
        <f t="shared" si="23"/>
        <v>146758.63689499322</v>
      </c>
      <c r="AF21" s="24">
        <f t="shared" si="23"/>
        <v>151565.57448421759</v>
      </c>
      <c r="AG21" s="24">
        <f t="shared" si="23"/>
        <v>150107.42487200908</v>
      </c>
      <c r="AH21" s="24">
        <f t="shared" ref="AH21:BM21" si="24">AH19+AH20</f>
        <v>149755.01199999999</v>
      </c>
      <c r="AI21" s="24">
        <f t="shared" si="24"/>
        <v>158630.93199999997</v>
      </c>
      <c r="AJ21" s="24">
        <f t="shared" si="24"/>
        <v>160430.73800000001</v>
      </c>
      <c r="AK21" s="24">
        <f t="shared" si="24"/>
        <v>154932.41800000001</v>
      </c>
      <c r="AL21" s="24">
        <f t="shared" si="24"/>
        <v>161952.87100000001</v>
      </c>
      <c r="AM21" s="24">
        <f t="shared" si="24"/>
        <v>172153.283</v>
      </c>
      <c r="AN21" s="24">
        <f t="shared" si="24"/>
        <v>180297.17300000001</v>
      </c>
      <c r="AO21" s="24">
        <f t="shared" si="24"/>
        <v>173642.24300000002</v>
      </c>
      <c r="AP21" s="24">
        <f t="shared" si="24"/>
        <v>176970.82</v>
      </c>
      <c r="AQ21" s="24">
        <f t="shared" si="24"/>
        <v>191605.23100000003</v>
      </c>
      <c r="AR21" s="24">
        <f t="shared" si="24"/>
        <v>199106.81299999997</v>
      </c>
      <c r="AS21" s="24">
        <f t="shared" si="24"/>
        <v>193270.35200000001</v>
      </c>
      <c r="AT21" s="24">
        <f t="shared" si="24"/>
        <v>194138.94680000003</v>
      </c>
      <c r="AU21" s="24">
        <f t="shared" si="24"/>
        <v>209393.9375</v>
      </c>
      <c r="AV21" s="24">
        <f t="shared" si="24"/>
        <v>230055.91649999999</v>
      </c>
      <c r="AW21" s="24">
        <f t="shared" si="24"/>
        <v>220450.31250000003</v>
      </c>
      <c r="AX21" s="24">
        <f t="shared" si="24"/>
        <v>233718.231</v>
      </c>
      <c r="AY21" s="24">
        <f t="shared" si="24"/>
        <v>245034.52949999998</v>
      </c>
      <c r="AZ21" s="24">
        <f t="shared" si="24"/>
        <v>257496.13050000003</v>
      </c>
      <c r="BA21" s="24">
        <f t="shared" si="24"/>
        <v>250732.93350000001</v>
      </c>
      <c r="BB21" s="24">
        <f t="shared" si="24"/>
        <v>259201.88199999998</v>
      </c>
      <c r="BC21" s="24">
        <f t="shared" si="24"/>
        <v>285471.81899999996</v>
      </c>
      <c r="BD21" s="24">
        <f t="shared" si="24"/>
        <v>295803.772</v>
      </c>
      <c r="BE21" s="24">
        <f t="shared" si="24"/>
        <v>275976.91499999998</v>
      </c>
      <c r="BF21" s="24">
        <f t="shared" si="24"/>
        <v>280849.52500000002</v>
      </c>
      <c r="BG21" s="24">
        <f t="shared" si="24"/>
        <v>301158.30900000001</v>
      </c>
      <c r="BH21" s="24">
        <f t="shared" si="24"/>
        <v>300089.48699999996</v>
      </c>
      <c r="BI21" s="24">
        <f t="shared" si="24"/>
        <v>288855.91600000003</v>
      </c>
      <c r="BJ21" s="24">
        <f t="shared" si="24"/>
        <v>294772</v>
      </c>
      <c r="BK21" s="24">
        <f t="shared" si="24"/>
        <v>328726</v>
      </c>
      <c r="BL21" s="24">
        <f t="shared" si="24"/>
        <v>321915</v>
      </c>
      <c r="BM21" s="24">
        <f t="shared" si="24"/>
        <v>314742</v>
      </c>
      <c r="BN21" s="24">
        <f t="shared" ref="BN21:CD21" si="25">BN19+BN20</f>
        <v>316705</v>
      </c>
      <c r="BO21" s="24">
        <f t="shared" si="25"/>
        <v>350332</v>
      </c>
      <c r="BP21" s="24">
        <f t="shared" si="25"/>
        <v>353810</v>
      </c>
      <c r="BQ21" s="24">
        <f t="shared" si="25"/>
        <v>344174</v>
      </c>
      <c r="BR21" s="24">
        <f t="shared" si="25"/>
        <v>342052</v>
      </c>
      <c r="BS21" s="24">
        <f t="shared" si="25"/>
        <v>378799</v>
      </c>
      <c r="BT21" s="24">
        <f t="shared" si="25"/>
        <v>372670</v>
      </c>
      <c r="BU21" s="24">
        <f t="shared" si="25"/>
        <v>359394</v>
      </c>
      <c r="BV21" s="24">
        <f t="shared" si="25"/>
        <v>364931</v>
      </c>
      <c r="BW21" s="24">
        <f t="shared" si="25"/>
        <v>402990</v>
      </c>
      <c r="BX21" s="24">
        <f t="shared" si="25"/>
        <v>401165</v>
      </c>
      <c r="BY21" s="24">
        <f t="shared" si="25"/>
        <v>385895</v>
      </c>
      <c r="BZ21" s="24">
        <f t="shared" si="25"/>
        <v>398727</v>
      </c>
      <c r="CA21" s="24">
        <f t="shared" si="25"/>
        <v>424375</v>
      </c>
      <c r="CB21" s="24">
        <f t="shared" si="25"/>
        <v>421216</v>
      </c>
      <c r="CC21" s="24">
        <f t="shared" si="25"/>
        <v>401126</v>
      </c>
      <c r="CD21" s="24">
        <f t="shared" si="25"/>
        <v>419421</v>
      </c>
      <c r="CE21" s="24">
        <f t="shared" ref="CE21" si="26">CE19+CE20</f>
        <v>446366</v>
      </c>
      <c r="CF21" s="24">
        <f t="shared" ref="CF21:CG21" si="27">CF19+CF20</f>
        <v>437253</v>
      </c>
      <c r="CG21" s="24">
        <f t="shared" si="27"/>
        <v>418990</v>
      </c>
      <c r="CH21" s="24">
        <f t="shared" ref="CH21:CK21" si="28">CH19+CH20</f>
        <v>435739</v>
      </c>
      <c r="CI21" s="24">
        <f t="shared" si="28"/>
        <v>474170</v>
      </c>
      <c r="CJ21" s="24">
        <f t="shared" si="28"/>
        <v>462690</v>
      </c>
      <c r="CK21" s="24">
        <f t="shared" si="28"/>
        <v>445531</v>
      </c>
    </row>
    <row r="23" spans="1:89" ht="18">
      <c r="A23" s="210" t="str">
        <f>Annual!A23</f>
        <v>KZN – Annual Gross Operating Surplus</v>
      </c>
      <c r="B23" s="216"/>
      <c r="C23" s="216"/>
      <c r="D23" s="216"/>
      <c r="E23" s="216"/>
      <c r="F23" s="216"/>
      <c r="G23" s="216"/>
      <c r="H23" s="216"/>
      <c r="I23" s="216"/>
      <c r="J23" s="216"/>
      <c r="K23" s="216"/>
      <c r="L23" s="216"/>
      <c r="M23" s="216"/>
      <c r="N23" s="216"/>
      <c r="O23" s="216"/>
      <c r="P23" s="216"/>
      <c r="Q23" s="216"/>
      <c r="R23" s="216"/>
      <c r="S23" s="216"/>
      <c r="T23" s="216"/>
      <c r="U23" s="216"/>
      <c r="V23" s="216"/>
      <c r="W23" s="216"/>
      <c r="X23" s="216"/>
      <c r="Y23" s="216"/>
      <c r="Z23" s="217"/>
      <c r="AA23" s="217"/>
      <c r="AB23" s="217"/>
      <c r="AC23" s="217"/>
      <c r="AD23" s="217"/>
      <c r="AE23" s="217"/>
      <c r="AF23" s="217"/>
      <c r="AG23" s="217"/>
      <c r="AH23" s="217"/>
      <c r="AI23" s="217"/>
      <c r="AJ23" s="217"/>
      <c r="AK23" s="217"/>
      <c r="AL23" s="217"/>
      <c r="AM23" s="217"/>
      <c r="AN23" s="217"/>
      <c r="AO23" s="217"/>
      <c r="AP23" s="217"/>
      <c r="AQ23" s="217"/>
      <c r="AR23" s="217"/>
      <c r="AS23" s="217"/>
      <c r="AT23" s="217"/>
      <c r="AU23" s="217"/>
      <c r="AV23" s="217"/>
      <c r="AW23" s="217"/>
      <c r="AX23" s="217"/>
      <c r="AY23" s="217"/>
      <c r="AZ23" s="217"/>
      <c r="BA23" s="217"/>
      <c r="BB23" s="217"/>
      <c r="BC23" s="217"/>
      <c r="BD23" s="217"/>
      <c r="BE23" s="217"/>
      <c r="BF23" s="217"/>
      <c r="BG23" s="217"/>
      <c r="BH23" s="217"/>
    </row>
    <row r="24" spans="1:89" ht="13.5" thickBot="1">
      <c r="A24" s="1" t="s">
        <v>183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89" ht="13.5" thickBot="1">
      <c r="A25" s="52" t="s">
        <v>24</v>
      </c>
      <c r="B25" s="133" t="str">
        <f t="shared" ref="B25:AG25" si="29">B5</f>
        <v>1995q1</v>
      </c>
      <c r="C25" s="132" t="str">
        <f t="shared" si="29"/>
        <v>1995q2</v>
      </c>
      <c r="D25" s="132" t="str">
        <f t="shared" si="29"/>
        <v>1995q3</v>
      </c>
      <c r="E25" s="132" t="str">
        <f t="shared" si="29"/>
        <v>1995q4</v>
      </c>
      <c r="F25" s="132" t="str">
        <f t="shared" si="29"/>
        <v>1996q1</v>
      </c>
      <c r="G25" s="132" t="str">
        <f t="shared" si="29"/>
        <v>1996q2</v>
      </c>
      <c r="H25" s="132" t="str">
        <f t="shared" si="29"/>
        <v>1996q3</v>
      </c>
      <c r="I25" s="132" t="str">
        <f t="shared" si="29"/>
        <v>1996q4</v>
      </c>
      <c r="J25" s="132" t="str">
        <f t="shared" si="29"/>
        <v>1997q1</v>
      </c>
      <c r="K25" s="132" t="str">
        <f t="shared" si="29"/>
        <v>1997q2</v>
      </c>
      <c r="L25" s="132" t="str">
        <f t="shared" si="29"/>
        <v>1997q3</v>
      </c>
      <c r="M25" s="132" t="str">
        <f t="shared" si="29"/>
        <v>1997q4</v>
      </c>
      <c r="N25" s="132" t="str">
        <f t="shared" si="29"/>
        <v>1998q1</v>
      </c>
      <c r="O25" s="132" t="str">
        <f t="shared" si="29"/>
        <v>1998q2</v>
      </c>
      <c r="P25" s="132" t="str">
        <f t="shared" si="29"/>
        <v>1998q3</v>
      </c>
      <c r="Q25" s="132" t="str">
        <f t="shared" si="29"/>
        <v>1998q4</v>
      </c>
      <c r="R25" s="132" t="str">
        <f t="shared" si="29"/>
        <v>1999q1</v>
      </c>
      <c r="S25" s="132" t="str">
        <f t="shared" si="29"/>
        <v>1999q2</v>
      </c>
      <c r="T25" s="132" t="str">
        <f t="shared" si="29"/>
        <v>1999q3</v>
      </c>
      <c r="U25" s="132" t="str">
        <f t="shared" si="29"/>
        <v>1999q4</v>
      </c>
      <c r="V25" s="132" t="str">
        <f t="shared" si="29"/>
        <v>2000q1</v>
      </c>
      <c r="W25" s="132" t="str">
        <f t="shared" si="29"/>
        <v>2000q2</v>
      </c>
      <c r="X25" s="132" t="str">
        <f t="shared" si="29"/>
        <v>2000q3</v>
      </c>
      <c r="Y25" s="132" t="str">
        <f t="shared" si="29"/>
        <v>2000q4</v>
      </c>
      <c r="Z25" s="132" t="str">
        <f t="shared" si="29"/>
        <v>2001q1</v>
      </c>
      <c r="AA25" s="132" t="str">
        <f t="shared" si="29"/>
        <v>2001q2</v>
      </c>
      <c r="AB25" s="132" t="str">
        <f t="shared" si="29"/>
        <v>2001q3</v>
      </c>
      <c r="AC25" s="132" t="str">
        <f t="shared" si="29"/>
        <v>2001q4</v>
      </c>
      <c r="AD25" s="132" t="str">
        <f t="shared" si="29"/>
        <v>2002q1</v>
      </c>
      <c r="AE25" s="132" t="str">
        <f t="shared" si="29"/>
        <v>2002q2</v>
      </c>
      <c r="AF25" s="132" t="str">
        <f t="shared" si="29"/>
        <v>2002q3</v>
      </c>
      <c r="AG25" s="132" t="str">
        <f t="shared" si="29"/>
        <v>2002q4</v>
      </c>
      <c r="AH25" s="132" t="str">
        <f t="shared" ref="AH25:BM25" si="30">AH5</f>
        <v>2003q1</v>
      </c>
      <c r="AI25" s="132" t="str">
        <f t="shared" si="30"/>
        <v>2003q2</v>
      </c>
      <c r="AJ25" s="132" t="str">
        <f t="shared" si="30"/>
        <v>2003q3</v>
      </c>
      <c r="AK25" s="132" t="str">
        <f t="shared" si="30"/>
        <v>2003q4</v>
      </c>
      <c r="AL25" s="132" t="str">
        <f t="shared" si="30"/>
        <v>2004q1</v>
      </c>
      <c r="AM25" s="132" t="str">
        <f t="shared" si="30"/>
        <v>2004q2</v>
      </c>
      <c r="AN25" s="132" t="str">
        <f t="shared" si="30"/>
        <v>2004q3</v>
      </c>
      <c r="AO25" s="132" t="str">
        <f t="shared" si="30"/>
        <v>2004q4</v>
      </c>
      <c r="AP25" s="132" t="str">
        <f t="shared" si="30"/>
        <v>2005q1</v>
      </c>
      <c r="AQ25" s="132" t="str">
        <f t="shared" si="30"/>
        <v>2005q2</v>
      </c>
      <c r="AR25" s="132" t="str">
        <f t="shared" si="30"/>
        <v>2005q3</v>
      </c>
      <c r="AS25" s="132" t="str">
        <f t="shared" si="30"/>
        <v>2005q4</v>
      </c>
      <c r="AT25" s="132" t="str">
        <f t="shared" si="30"/>
        <v>2006q1</v>
      </c>
      <c r="AU25" s="132" t="str">
        <f t="shared" si="30"/>
        <v>2006q2</v>
      </c>
      <c r="AV25" s="132" t="str">
        <f t="shared" si="30"/>
        <v>2006q3</v>
      </c>
      <c r="AW25" s="132" t="str">
        <f t="shared" si="30"/>
        <v>2006q4</v>
      </c>
      <c r="AX25" s="132" t="str">
        <f t="shared" si="30"/>
        <v>2007q1</v>
      </c>
      <c r="AY25" s="132" t="str">
        <f t="shared" si="30"/>
        <v>2007q2</v>
      </c>
      <c r="AZ25" s="132" t="str">
        <f t="shared" si="30"/>
        <v>2007q3</v>
      </c>
      <c r="BA25" s="132" t="str">
        <f t="shared" si="30"/>
        <v>2007q4</v>
      </c>
      <c r="BB25" s="132" t="str">
        <f t="shared" si="30"/>
        <v>2008q1</v>
      </c>
      <c r="BC25" s="132" t="str">
        <f t="shared" si="30"/>
        <v>2008q2</v>
      </c>
      <c r="BD25" s="132" t="str">
        <f t="shared" si="30"/>
        <v>2008q3</v>
      </c>
      <c r="BE25" s="132" t="str">
        <f t="shared" si="30"/>
        <v>2008q4</v>
      </c>
      <c r="BF25" s="132" t="str">
        <f t="shared" si="30"/>
        <v>2009q1</v>
      </c>
      <c r="BG25" s="132" t="str">
        <f t="shared" si="30"/>
        <v>2009q2</v>
      </c>
      <c r="BH25" s="132" t="str">
        <f t="shared" si="30"/>
        <v>2009q3</v>
      </c>
      <c r="BI25" s="132" t="str">
        <f t="shared" si="30"/>
        <v>2009q4</v>
      </c>
      <c r="BJ25" s="132" t="str">
        <f t="shared" si="30"/>
        <v>2010q1</v>
      </c>
      <c r="BK25" s="132" t="str">
        <f t="shared" si="30"/>
        <v>2010q2</v>
      </c>
      <c r="BL25" s="132" t="str">
        <f t="shared" si="30"/>
        <v>2010q3</v>
      </c>
      <c r="BM25" s="132" t="str">
        <f t="shared" si="30"/>
        <v>2010q4</v>
      </c>
      <c r="BN25" s="132" t="str">
        <f t="shared" ref="BN25:CD25" si="31">BN5</f>
        <v>2011q1</v>
      </c>
      <c r="BO25" s="132" t="str">
        <f t="shared" si="31"/>
        <v>2011q2</v>
      </c>
      <c r="BP25" s="132" t="str">
        <f t="shared" si="31"/>
        <v>2011q3</v>
      </c>
      <c r="BQ25" s="132" t="str">
        <f t="shared" si="31"/>
        <v>2011q4</v>
      </c>
      <c r="BR25" s="132" t="str">
        <f t="shared" si="31"/>
        <v>2012q1</v>
      </c>
      <c r="BS25" s="132" t="str">
        <f t="shared" si="31"/>
        <v>2012q2</v>
      </c>
      <c r="BT25" s="132" t="str">
        <f t="shared" si="31"/>
        <v>2012q3</v>
      </c>
      <c r="BU25" s="132" t="str">
        <f t="shared" si="31"/>
        <v>2012q4</v>
      </c>
      <c r="BV25" s="132" t="str">
        <f t="shared" si="31"/>
        <v>2013q1</v>
      </c>
      <c r="BW25" s="132" t="str">
        <f t="shared" si="31"/>
        <v>2013q2</v>
      </c>
      <c r="BX25" s="132" t="str">
        <f t="shared" si="31"/>
        <v>2013q3</v>
      </c>
      <c r="BY25" s="132" t="str">
        <f t="shared" si="31"/>
        <v>2013q4</v>
      </c>
      <c r="BZ25" s="132" t="str">
        <f t="shared" si="31"/>
        <v>2014q1</v>
      </c>
      <c r="CA25" s="132" t="str">
        <f t="shared" si="31"/>
        <v>2014q2</v>
      </c>
      <c r="CB25" s="132" t="str">
        <f t="shared" si="31"/>
        <v>2014q3</v>
      </c>
      <c r="CC25" s="132" t="str">
        <f t="shared" si="31"/>
        <v>2014q4</v>
      </c>
      <c r="CD25" s="132" t="str">
        <f t="shared" si="31"/>
        <v>2015q1</v>
      </c>
      <c r="CE25" s="132" t="str">
        <f t="shared" ref="CE25:CG25" si="32">CE5</f>
        <v>2015q2</v>
      </c>
      <c r="CF25" s="132" t="str">
        <f t="shared" si="32"/>
        <v>2015q3</v>
      </c>
      <c r="CG25" s="132" t="str">
        <f t="shared" si="32"/>
        <v>2015q4</v>
      </c>
      <c r="CH25" s="132" t="str">
        <f t="shared" ref="CH25:CI25" si="33">CH5</f>
        <v>2016q1</v>
      </c>
      <c r="CI25" s="132" t="str">
        <f t="shared" si="33"/>
        <v>2016q2</v>
      </c>
      <c r="CJ25" s="132" t="str">
        <f t="shared" ref="CJ25:CK25" si="34">CJ5</f>
        <v>2016q3</v>
      </c>
      <c r="CK25" s="132" t="str">
        <f t="shared" si="34"/>
        <v>2016q4</v>
      </c>
    </row>
    <row r="26" spans="1:89" ht="13.5" thickTop="1">
      <c r="A26" s="53" t="s">
        <v>0</v>
      </c>
      <c r="B26" s="21">
        <f t="shared" ref="B26:AG26" si="35">SUM(B27:B28)</f>
        <v>818.81813224843859</v>
      </c>
      <c r="C26" s="15">
        <f t="shared" si="35"/>
        <v>1312.9605133652815</v>
      </c>
      <c r="D26" s="15">
        <f t="shared" si="35"/>
        <v>1333.9087766003927</v>
      </c>
      <c r="E26" s="15">
        <f t="shared" si="35"/>
        <v>982.63319598030762</v>
      </c>
      <c r="F26" s="15">
        <f t="shared" si="35"/>
        <v>820.43068500223922</v>
      </c>
      <c r="G26" s="15">
        <f t="shared" si="35"/>
        <v>2103.6210884819097</v>
      </c>
      <c r="H26" s="15">
        <f t="shared" si="35"/>
        <v>1438.420493219417</v>
      </c>
      <c r="I26" s="15">
        <f t="shared" si="35"/>
        <v>1005.2127976865509</v>
      </c>
      <c r="J26" s="15">
        <f t="shared" si="35"/>
        <v>1010.4115787285137</v>
      </c>
      <c r="K26" s="15">
        <f t="shared" si="35"/>
        <v>2204.5209911797942</v>
      </c>
      <c r="L26" s="15">
        <f t="shared" si="35"/>
        <v>1416.4043463881401</v>
      </c>
      <c r="M26" s="15">
        <f t="shared" si="35"/>
        <v>910.64187793204383</v>
      </c>
      <c r="N26" s="185">
        <f t="shared" si="35"/>
        <v>1181.9847398729398</v>
      </c>
      <c r="O26" s="185">
        <f t="shared" si="35"/>
        <v>2304.9877749441594</v>
      </c>
      <c r="P26" s="185">
        <f t="shared" si="35"/>
        <v>1572.9534681066375</v>
      </c>
      <c r="Q26" s="185">
        <f t="shared" si="35"/>
        <v>779.0987036801987</v>
      </c>
      <c r="R26" s="185">
        <f t="shared" si="35"/>
        <v>1004.6030099513583</v>
      </c>
      <c r="S26" s="185">
        <f t="shared" si="35"/>
        <v>2303.0515981714379</v>
      </c>
      <c r="T26" s="185">
        <f t="shared" si="35"/>
        <v>1538.7681331528993</v>
      </c>
      <c r="U26" s="185">
        <f t="shared" si="35"/>
        <v>710.66222093636964</v>
      </c>
      <c r="V26" s="185">
        <f t="shared" si="35"/>
        <v>1007.4669830730218</v>
      </c>
      <c r="W26" s="15">
        <f t="shared" si="35"/>
        <v>2071.441867842756</v>
      </c>
      <c r="X26" s="15">
        <f t="shared" si="35"/>
        <v>2003.8063180788968</v>
      </c>
      <c r="Y26" s="15">
        <f t="shared" si="35"/>
        <v>918.50297804335287</v>
      </c>
      <c r="Z26" s="15">
        <f t="shared" si="35"/>
        <v>1295.8666589891577</v>
      </c>
      <c r="AA26" s="39">
        <f t="shared" si="35"/>
        <v>2970.5769866048277</v>
      </c>
      <c r="AB26" s="39">
        <f t="shared" si="35"/>
        <v>2195.0104736815174</v>
      </c>
      <c r="AC26" s="39">
        <f t="shared" si="35"/>
        <v>1336.9495680147816</v>
      </c>
      <c r="AD26" s="39">
        <f t="shared" si="35"/>
        <v>1518.1693811702144</v>
      </c>
      <c r="AE26" s="39">
        <f t="shared" si="35"/>
        <v>3804.8329873065663</v>
      </c>
      <c r="AF26" s="39">
        <f t="shared" si="35"/>
        <v>2804.6740341706086</v>
      </c>
      <c r="AG26" s="39">
        <f t="shared" si="35"/>
        <v>1473.0630362563554</v>
      </c>
      <c r="AH26" s="39">
        <f t="shared" ref="AH26:BM26" si="36">SUM(AH27:AH28)</f>
        <v>1451.808867948394</v>
      </c>
      <c r="AI26" s="39">
        <f t="shared" si="36"/>
        <v>3704.4754041622509</v>
      </c>
      <c r="AJ26" s="39">
        <f t="shared" si="36"/>
        <v>2672.1454402443592</v>
      </c>
      <c r="AK26" s="15">
        <f t="shared" si="36"/>
        <v>1280.7883817703184</v>
      </c>
      <c r="AL26" s="15">
        <f t="shared" si="36"/>
        <v>1445.1726804721038</v>
      </c>
      <c r="AM26" s="15">
        <f t="shared" si="36"/>
        <v>3625.2931247322526</v>
      </c>
      <c r="AN26" s="15">
        <f t="shared" si="36"/>
        <v>2933.0545080454176</v>
      </c>
      <c r="AO26" s="15">
        <f t="shared" si="36"/>
        <v>1369.0095762033002</v>
      </c>
      <c r="AP26" s="15">
        <f t="shared" si="36"/>
        <v>1635.8819970371546</v>
      </c>
      <c r="AQ26" s="15">
        <f t="shared" si="36"/>
        <v>2922.5441248601028</v>
      </c>
      <c r="AR26" s="15">
        <f t="shared" si="36"/>
        <v>2731.5052612147151</v>
      </c>
      <c r="AS26" s="15">
        <f t="shared" si="36"/>
        <v>1479.1309044157888</v>
      </c>
      <c r="AT26" s="15">
        <f t="shared" si="36"/>
        <v>1821.7659468163188</v>
      </c>
      <c r="AU26" s="15">
        <f t="shared" si="36"/>
        <v>3064.8039649485813</v>
      </c>
      <c r="AV26" s="15">
        <f t="shared" si="36"/>
        <v>3649.2419369726367</v>
      </c>
      <c r="AW26" s="15">
        <f t="shared" si="36"/>
        <v>1988.7628908652728</v>
      </c>
      <c r="AX26" s="15">
        <f t="shared" si="36"/>
        <v>2808.7096758648677</v>
      </c>
      <c r="AY26" s="15">
        <f t="shared" si="36"/>
        <v>4772.6312899455979</v>
      </c>
      <c r="AZ26" s="15">
        <f t="shared" si="36"/>
        <v>4425.7075508788821</v>
      </c>
      <c r="BA26" s="15">
        <f t="shared" si="36"/>
        <v>2271.2728679148031</v>
      </c>
      <c r="BB26" s="39">
        <f t="shared" si="36"/>
        <v>3325.145075015304</v>
      </c>
      <c r="BC26" s="39">
        <f t="shared" si="36"/>
        <v>6693.2869615405943</v>
      </c>
      <c r="BD26" s="39">
        <f t="shared" si="36"/>
        <v>5659.29020579807</v>
      </c>
      <c r="BE26" s="39">
        <f t="shared" si="36"/>
        <v>2422.3026748523675</v>
      </c>
      <c r="BF26" s="15">
        <f t="shared" si="36"/>
        <v>3493.5804389622567</v>
      </c>
      <c r="BG26" s="15">
        <f t="shared" si="36"/>
        <v>6961.1241661544973</v>
      </c>
      <c r="BH26" s="15">
        <f t="shared" si="36"/>
        <v>4771.6972046276678</v>
      </c>
      <c r="BI26" s="15">
        <f t="shared" si="36"/>
        <v>2299.8687999995786</v>
      </c>
      <c r="BJ26" s="15">
        <f t="shared" si="36"/>
        <v>3444.0981602794259</v>
      </c>
      <c r="BK26" s="15">
        <f t="shared" si="36"/>
        <v>7577.9447682722857</v>
      </c>
      <c r="BL26" s="15">
        <f t="shared" si="36"/>
        <v>4291.5843629286246</v>
      </c>
      <c r="BM26" s="15">
        <f t="shared" si="36"/>
        <v>2112.5058255987024</v>
      </c>
      <c r="BN26" s="15">
        <f t="shared" ref="BN26:CD26" si="37">SUM(BN27:BN28)</f>
        <v>3634.3057413741481</v>
      </c>
      <c r="BO26" s="15">
        <f t="shared" si="37"/>
        <v>7534.418275902025</v>
      </c>
      <c r="BP26" s="15">
        <f t="shared" si="37"/>
        <v>5736.7959319996735</v>
      </c>
      <c r="BQ26" s="15">
        <f t="shared" si="37"/>
        <v>2950.3551873698316</v>
      </c>
      <c r="BR26" s="15">
        <f t="shared" si="37"/>
        <v>3340.5975881698523</v>
      </c>
      <c r="BS26" s="15">
        <f t="shared" si="37"/>
        <v>7999.2702390534978</v>
      </c>
      <c r="BT26" s="15">
        <f t="shared" si="37"/>
        <v>4869.5696518949826</v>
      </c>
      <c r="BU26" s="15">
        <f t="shared" si="37"/>
        <v>2429.0645760828038</v>
      </c>
      <c r="BV26" s="15">
        <f t="shared" si="37"/>
        <v>3709.5564179521725</v>
      </c>
      <c r="BW26" s="15">
        <f t="shared" si="37"/>
        <v>8732.0956604136136</v>
      </c>
      <c r="BX26" s="15">
        <f t="shared" si="37"/>
        <v>4818.648888907881</v>
      </c>
      <c r="BY26" s="15">
        <f t="shared" si="37"/>
        <v>2422.4605656088652</v>
      </c>
      <c r="BZ26" s="15">
        <f t="shared" si="37"/>
        <v>4046.4228675442041</v>
      </c>
      <c r="CA26" s="15">
        <f t="shared" si="37"/>
        <v>9177.7418544091888</v>
      </c>
      <c r="CB26" s="15">
        <f t="shared" si="37"/>
        <v>5684.9226576814626</v>
      </c>
      <c r="CC26" s="15">
        <f t="shared" si="37"/>
        <v>2457.0618102751923</v>
      </c>
      <c r="CD26" s="15">
        <f t="shared" si="37"/>
        <v>4637.155238743836</v>
      </c>
      <c r="CE26" s="15">
        <f t="shared" ref="CE26" si="38">SUM(CE27:CE28)</f>
        <v>8886.52847395766</v>
      </c>
      <c r="CF26" s="15">
        <f t="shared" ref="CF26:CG26" si="39">SUM(CF27:CF28)</f>
        <v>4826.4742867457508</v>
      </c>
      <c r="CG26" s="15">
        <f t="shared" si="39"/>
        <v>2661.4249867688641</v>
      </c>
      <c r="CH26" s="15">
        <f t="shared" ref="CH26" si="40">SUM(CH27:CH28)</f>
        <v>5517.7710698252313</v>
      </c>
      <c r="CI26" s="15">
        <f t="shared" ref="CI26" si="41">SUM(CI27:CI28)</f>
        <v>9029.2935151333768</v>
      </c>
      <c r="CJ26" s="15">
        <f t="shared" ref="CJ26:CK26" si="42">SUM(CJ27:CJ28)</f>
        <v>6061.4691165926415</v>
      </c>
      <c r="CK26" s="15">
        <f t="shared" si="42"/>
        <v>3322.7365071894183</v>
      </c>
    </row>
    <row r="27" spans="1:89">
      <c r="A27" s="54" t="s">
        <v>1</v>
      </c>
      <c r="B27" s="55">
        <f>B7*Annual!$B46/100</f>
        <v>686.55199452861723</v>
      </c>
      <c r="C27" s="56">
        <f>C7*Annual!$B46/100</f>
        <v>1148.4031176812784</v>
      </c>
      <c r="D27" s="56">
        <f>D7*Annual!$B46/100</f>
        <v>1162.8676701026366</v>
      </c>
      <c r="E27" s="56">
        <f>E7*Annual!$B46/100</f>
        <v>851.18718287848924</v>
      </c>
      <c r="F27" s="56">
        <f>F7*Annual!$C46/100</f>
        <v>669.41237741808334</v>
      </c>
      <c r="G27" s="56">
        <f>G7*Annual!$C46/100</f>
        <v>1903.926284494157</v>
      </c>
      <c r="H27" s="56">
        <f>H7*Annual!$C46/100</f>
        <v>1236.5759986609246</v>
      </c>
      <c r="I27" s="56">
        <f>I7*Annual!$C46/100</f>
        <v>846.39532293534762</v>
      </c>
      <c r="J27" s="56">
        <f>J7*Annual!$D46/100</f>
        <v>854.12868721182906</v>
      </c>
      <c r="K27" s="56">
        <f>K7*Annual!$D46/100</f>
        <v>2012.6725190914942</v>
      </c>
      <c r="L27" s="56">
        <f>L7*Annual!$D46/100</f>
        <v>1221.9262519434533</v>
      </c>
      <c r="M27" s="56">
        <f>M7*Annual!$D46/100</f>
        <v>758.73953134357316</v>
      </c>
      <c r="N27" s="56">
        <f>N7*Annual!$E46/100</f>
        <v>1031.775849553937</v>
      </c>
      <c r="O27" s="56">
        <f>O7*Annual!$E46/100</f>
        <v>2083.2899796459287</v>
      </c>
      <c r="P27" s="56">
        <f>P7*Annual!$E46/100</f>
        <v>1325.93929760431</v>
      </c>
      <c r="Q27" s="56">
        <f>Q7*Annual!$E46/100</f>
        <v>573.72252891001506</v>
      </c>
      <c r="R27" s="56">
        <f>R7*Annual!$F46/100</f>
        <v>809.49802073252101</v>
      </c>
      <c r="S27" s="56">
        <f>S7*Annual!$F46/100</f>
        <v>2065.2523781130753</v>
      </c>
      <c r="T27" s="56">
        <f>T7*Annual!$F46/100</f>
        <v>1295.3669290474863</v>
      </c>
      <c r="U27" s="56">
        <f>U7*Annual!$F46/100</f>
        <v>475.83814478426228</v>
      </c>
      <c r="V27" s="56">
        <f>V7*Annual!$G46/100</f>
        <v>741.08469303264258</v>
      </c>
      <c r="W27" s="56">
        <f>W7*Annual!$G46/100</f>
        <v>1730.9637166822399</v>
      </c>
      <c r="X27" s="56">
        <f>X7*Annual!$G46/100</f>
        <v>1690.1438699679329</v>
      </c>
      <c r="Y27" s="56">
        <f>Y7*Annual!$G46/100</f>
        <v>609.60607707253018</v>
      </c>
      <c r="Z27" s="56">
        <f>Z7*Annual!H46/100</f>
        <v>923.021387393586</v>
      </c>
      <c r="AA27" s="56">
        <f>AA7*Annual!H46/100</f>
        <v>2519.9638373939615</v>
      </c>
      <c r="AB27" s="56">
        <f>AB7*Annual!H46/100</f>
        <v>1771.2114052251575</v>
      </c>
      <c r="AC27" s="56">
        <f>AC7*Annual!H46/100</f>
        <v>961.55760028495638</v>
      </c>
      <c r="AD27" s="56">
        <f>AD7*Annual!$I46/100</f>
        <v>1073.8383290581216</v>
      </c>
      <c r="AE27" s="56">
        <f>AE7*Annual!$I46/100</f>
        <v>3243.7440493221861</v>
      </c>
      <c r="AF27" s="56">
        <f>AF7*Annual!$I46/100</f>
        <v>2227.9310333584403</v>
      </c>
      <c r="AG27" s="56">
        <f>AG7*Annual!$I46/100</f>
        <v>1008.4502064953163</v>
      </c>
      <c r="AH27" s="56">
        <f>AH7*Annual!$J46/100</f>
        <v>1022.3853469692036</v>
      </c>
      <c r="AI27" s="56">
        <f>AI7*Annual!$J46/100</f>
        <v>3225.6191622927231</v>
      </c>
      <c r="AJ27" s="56">
        <f>AJ7*Annual!$J46/100</f>
        <v>2153.0824620697254</v>
      </c>
      <c r="AK27" s="56">
        <f>AK7*Annual!$J46/100</f>
        <v>874.05221933113251</v>
      </c>
      <c r="AL27" s="56">
        <f>AL7*Annual!$K46/100</f>
        <v>1021.1823586508768</v>
      </c>
      <c r="AM27" s="56">
        <f>AM7*Annual!$K46/100</f>
        <v>3111.3903462856001</v>
      </c>
      <c r="AN27" s="56">
        <f>AN7*Annual!$K46/100</f>
        <v>2387.6694037149787</v>
      </c>
      <c r="AO27" s="56">
        <f>AO7*Annual!$K46/100</f>
        <v>918.59030822080206</v>
      </c>
      <c r="AP27" s="56">
        <f>AP7*Annual!$L46/100</f>
        <v>1202.4950629010434</v>
      </c>
      <c r="AQ27" s="56">
        <f>AQ7*Annual!$L46/100</f>
        <v>2316.1047623963536</v>
      </c>
      <c r="AR27" s="56">
        <f>AR7*Annual!$L46/100</f>
        <v>2128.0786241539436</v>
      </c>
      <c r="AS27" s="56">
        <f>AS7*Annual!$L46/100</f>
        <v>938.11029721775969</v>
      </c>
      <c r="AT27" s="56">
        <f>AT7*Annual!$M46/100</f>
        <v>1326.5029444793822</v>
      </c>
      <c r="AU27" s="56">
        <f>AU7*Annual!$M46/100</f>
        <v>2410.456011591561</v>
      </c>
      <c r="AV27" s="56">
        <f>AV7*Annual!$M46/100</f>
        <v>2812.2591494143062</v>
      </c>
      <c r="AW27" s="56">
        <f>AW7*Annual!$M46/100</f>
        <v>1268.2012292420302</v>
      </c>
      <c r="AX27" s="56">
        <f>AX7*Annual!$N46/100</f>
        <v>2061.9197557681455</v>
      </c>
      <c r="AY27" s="56">
        <f>AY7*Annual!$N46/100</f>
        <v>3907.1501871679061</v>
      </c>
      <c r="AZ27" s="56">
        <f>AZ7*Annual!$N46/100</f>
        <v>3536.2815606321819</v>
      </c>
      <c r="BA27" s="56">
        <f>BA7*Annual!$N46/100</f>
        <v>1439.4820815963049</v>
      </c>
      <c r="BB27" s="56">
        <f>BB7*Annual!$O46/100</f>
        <v>2466.7706701778102</v>
      </c>
      <c r="BC27" s="56">
        <f>BC7*Annual!$O46/100</f>
        <v>5558.0450198691442</v>
      </c>
      <c r="BD27" s="56">
        <f>BD7*Annual!$O46/100</f>
        <v>4449.3780244065101</v>
      </c>
      <c r="BE27" s="56">
        <f>BE7*Annual!$O46/100</f>
        <v>1390.9089478623705</v>
      </c>
      <c r="BF27" s="56">
        <f>BF7*Annual!P46/100</f>
        <v>2593.8116960924758</v>
      </c>
      <c r="BG27" s="56">
        <f>BG7*Annual!P46/100</f>
        <v>5843.2805056797642</v>
      </c>
      <c r="BH27" s="56">
        <f>BH7*Annual!P46/100</f>
        <v>3586.4781606303977</v>
      </c>
      <c r="BI27" s="56">
        <f>BI7*Annual!P46/100</f>
        <v>1253.192459275379</v>
      </c>
      <c r="BJ27" s="56">
        <f>BJ7*Annual!Q46/100</f>
        <v>2544.5561152841165</v>
      </c>
      <c r="BK27" s="56">
        <f>BK7*Annual!Q46/100</f>
        <v>6282.2779217227862</v>
      </c>
      <c r="BL27" s="56">
        <f>BL7*Annual!Q46/100</f>
        <v>2866.6757508458686</v>
      </c>
      <c r="BM27" s="56">
        <f>BM7*Annual!Q46/100</f>
        <v>756.83263912790517</v>
      </c>
      <c r="BN27" s="56">
        <f>BN7*Annual!$R46/100</f>
        <v>2446.619172804415</v>
      </c>
      <c r="BO27" s="56">
        <f>BO7*Annual!$R46/100</f>
        <v>6169.0648496815329</v>
      </c>
      <c r="BP27" s="56">
        <f>BP7*Annual!$R46/100</f>
        <v>4179.8229321570016</v>
      </c>
      <c r="BQ27" s="56">
        <f>BQ7*Annual!$R46/100</f>
        <v>1462.3270261047676</v>
      </c>
      <c r="BR27" s="56">
        <f>BR7*Annual!$S46/100</f>
        <v>2144.6794810873703</v>
      </c>
      <c r="BS27" s="56">
        <f>BS7*Annual!$S46/100</f>
        <v>6636.6020508448992</v>
      </c>
      <c r="BT27" s="56">
        <f>BT7*Annual!$S46/100</f>
        <v>3381.7546856291056</v>
      </c>
      <c r="BU27" s="56">
        <f>BU7*Annual!$S46/100</f>
        <v>1168.1981545738263</v>
      </c>
      <c r="BV27" s="56">
        <f>BV7*Annual!$T46/100</f>
        <v>2394.3610952647555</v>
      </c>
      <c r="BW27" s="56">
        <f>BW7*Annual!$T46/100</f>
        <v>7390.2325017188014</v>
      </c>
      <c r="BX27" s="56">
        <f>BX7*Annual!$T46/100</f>
        <v>3201.6698972473323</v>
      </c>
      <c r="BY27" s="56">
        <f>BY7*Annual!$T46/100</f>
        <v>973.51943768487206</v>
      </c>
      <c r="BZ27" s="56">
        <f>BZ7*Annual!$U46/100</f>
        <v>2661.6925643756258</v>
      </c>
      <c r="CA27" s="56">
        <f>CA7*Annual!$U46/100</f>
        <v>7856.034234781956</v>
      </c>
      <c r="CB27" s="56">
        <f>CB7*Annual!$U46/100</f>
        <v>4187.4739221736563</v>
      </c>
      <c r="CC27" s="56">
        <f>CC7*Annual!$U46/100</f>
        <v>1091.800809988355</v>
      </c>
      <c r="CD27" s="56">
        <f>CD7*Annual!$W46/100</f>
        <v>3381.2743444360326</v>
      </c>
      <c r="CE27" s="56">
        <f>CE7*Annual!$W46/100</f>
        <v>7596.4310170108956</v>
      </c>
      <c r="CF27" s="56">
        <f>CF7*Annual!$W46/100</f>
        <v>3492.8811993257304</v>
      </c>
      <c r="CG27" s="56">
        <f>CG7*Annual!$W46/100</f>
        <v>1372.3509564214705</v>
      </c>
      <c r="CH27" s="56">
        <f>CH7*Annual!$X46/100</f>
        <v>4329.3539109611684</v>
      </c>
      <c r="CI27" s="56">
        <f>CI7*Annual!$X46/100</f>
        <v>7571.9346666804213</v>
      </c>
      <c r="CJ27" s="56">
        <f>CJ7*Annual!$X46/100</f>
        <v>4621.7654587245515</v>
      </c>
      <c r="CK27" s="56">
        <f>CK7*Annual!$X46/100</f>
        <v>1800.7562330035028</v>
      </c>
    </row>
    <row r="28" spans="1:89">
      <c r="A28" s="57" t="s">
        <v>2</v>
      </c>
      <c r="B28" s="58">
        <f>B8*Annual!$B47/100</f>
        <v>132.26613771982139</v>
      </c>
      <c r="C28" s="184">
        <f>C8*Annual!$B47/100</f>
        <v>164.55739568400313</v>
      </c>
      <c r="D28" s="184">
        <f>D8*Annual!$B47/100</f>
        <v>171.0411064977562</v>
      </c>
      <c r="E28" s="184">
        <f>E8*Annual!$B47/100</f>
        <v>131.44601310181844</v>
      </c>
      <c r="F28" s="184">
        <f>F8*Annual!$C47/100</f>
        <v>151.01830758415585</v>
      </c>
      <c r="G28" s="184">
        <f>G8*Annual!$C47/100</f>
        <v>199.69480398775278</v>
      </c>
      <c r="H28" s="184">
        <f>H8*Annual!$C47/100</f>
        <v>201.84449455849236</v>
      </c>
      <c r="I28" s="184">
        <f>I8*Annual!$C47/100</f>
        <v>158.81747475120329</v>
      </c>
      <c r="J28" s="184">
        <f>J8*Annual!$D47/100</f>
        <v>156.28289151668471</v>
      </c>
      <c r="K28" s="184">
        <f>K8*Annual!$D47/100</f>
        <v>191.84847208830018</v>
      </c>
      <c r="L28" s="184">
        <f>L8*Annual!$D47/100</f>
        <v>194.47809444468686</v>
      </c>
      <c r="M28" s="184">
        <f>M8*Annual!$D47/100</f>
        <v>151.90234658847064</v>
      </c>
      <c r="N28" s="184">
        <f>N8*Annual!$E47/100</f>
        <v>150.20889031900285</v>
      </c>
      <c r="O28" s="184">
        <f>O8*Annual!$E47/100</f>
        <v>221.69779529823077</v>
      </c>
      <c r="P28" s="184">
        <f>P8*Annual!$E47/100</f>
        <v>247.01417050232737</v>
      </c>
      <c r="Q28" s="184">
        <f>Q8*Annual!$E47/100</f>
        <v>205.37617477018358</v>
      </c>
      <c r="R28" s="184">
        <f>R8*Annual!$F47/100</f>
        <v>195.10498921883729</v>
      </c>
      <c r="S28" s="184">
        <f>S8*Annual!$F47/100</f>
        <v>237.79922005836269</v>
      </c>
      <c r="T28" s="184">
        <f>T8*Annual!$F47/100</f>
        <v>243.40120410541306</v>
      </c>
      <c r="U28" s="184">
        <f>U8*Annual!$F47/100</f>
        <v>234.82407615210732</v>
      </c>
      <c r="V28" s="184">
        <f>V8*Annual!$G47/100</f>
        <v>266.38229004037913</v>
      </c>
      <c r="W28" s="59">
        <f>W8*Annual!$G47/100</f>
        <v>340.47815116051606</v>
      </c>
      <c r="X28" s="59">
        <f>X8*Annual!$G47/100</f>
        <v>313.66244811096374</v>
      </c>
      <c r="Y28" s="59">
        <f>Y8*Annual!$G47/100</f>
        <v>308.89690097082268</v>
      </c>
      <c r="Z28" s="59">
        <f>Z8*Annual!H47/100</f>
        <v>372.84527159557177</v>
      </c>
      <c r="AA28" s="59">
        <f>AA8*Annual!H47/100</f>
        <v>450.61314921086591</v>
      </c>
      <c r="AB28" s="59">
        <f>AB8*Annual!H47/100</f>
        <v>423.79906845636009</v>
      </c>
      <c r="AC28" s="59">
        <f>AC8*Annual!H47/100</f>
        <v>375.39196772982507</v>
      </c>
      <c r="AD28" s="59">
        <f>AD8*Annual!$I47/100</f>
        <v>444.33105211209261</v>
      </c>
      <c r="AE28" s="59">
        <f>AE8*Annual!$I47/100</f>
        <v>561.08893798438032</v>
      </c>
      <c r="AF28" s="59">
        <f>AF8*Annual!$I47/100</f>
        <v>576.74300081216836</v>
      </c>
      <c r="AG28" s="59">
        <f>AG8*Annual!$I47/100</f>
        <v>464.61282976103917</v>
      </c>
      <c r="AH28" s="59">
        <f>AH8*Annual!$J47/100</f>
        <v>429.42352097919041</v>
      </c>
      <c r="AI28" s="59">
        <f>AI8*Annual!$J47/100</f>
        <v>478.85624186952793</v>
      </c>
      <c r="AJ28" s="59">
        <f>AJ8*Annual!$J47/100</f>
        <v>519.06297817463371</v>
      </c>
      <c r="AK28" s="59">
        <f>AK8*Annual!$J47/100</f>
        <v>406.73616243918588</v>
      </c>
      <c r="AL28" s="59">
        <f>AL8*Annual!$K47/100</f>
        <v>423.99032182122698</v>
      </c>
      <c r="AM28" s="59">
        <f>AM8*Annual!$K47/100</f>
        <v>513.90277844665263</v>
      </c>
      <c r="AN28" s="59">
        <f>AN8*Annual!$K47/100</f>
        <v>545.38510433043905</v>
      </c>
      <c r="AO28" s="59">
        <f>AO8*Annual!$K47/100</f>
        <v>450.41926798249818</v>
      </c>
      <c r="AP28" s="59">
        <f>AP8*Annual!$L47/100</f>
        <v>433.38693413611122</v>
      </c>
      <c r="AQ28" s="59">
        <f>AQ8*Annual!$L47/100</f>
        <v>606.43936246374892</v>
      </c>
      <c r="AR28" s="59">
        <f>AR8*Annual!$L47/100</f>
        <v>603.42663706077155</v>
      </c>
      <c r="AS28" s="59">
        <f>AS8*Annual!$L47/100</f>
        <v>541.02060719802921</v>
      </c>
      <c r="AT28" s="59">
        <f>AT8*Annual!$M47/100</f>
        <v>495.26300233693655</v>
      </c>
      <c r="AU28" s="59">
        <f>AU8*Annual!$M47/100</f>
        <v>654.34795335702029</v>
      </c>
      <c r="AV28" s="59">
        <f>AV8*Annual!$M47/100</f>
        <v>836.98278755833064</v>
      </c>
      <c r="AW28" s="59">
        <f>AW8*Annual!$M47/100</f>
        <v>720.56166162324268</v>
      </c>
      <c r="AX28" s="59">
        <f>AX8*Annual!$N47/100</f>
        <v>746.78992009672208</v>
      </c>
      <c r="AY28" s="59">
        <f>AY8*Annual!$N47/100</f>
        <v>865.48110277769183</v>
      </c>
      <c r="AZ28" s="59">
        <f>AZ8*Annual!$N47/100</f>
        <v>889.42599024670051</v>
      </c>
      <c r="BA28" s="59">
        <f>BA8*Annual!$N47/100</f>
        <v>831.79078631849814</v>
      </c>
      <c r="BB28" s="59">
        <f>BB8*Annual!$O47/100</f>
        <v>858.3744048374939</v>
      </c>
      <c r="BC28" s="59">
        <f>BC8*Annual!$O47/100</f>
        <v>1135.2419416714501</v>
      </c>
      <c r="BD28" s="59">
        <f>BD8*Annual!$O47/100</f>
        <v>1209.9121813915604</v>
      </c>
      <c r="BE28" s="59">
        <f>BE8*Annual!$O47/100</f>
        <v>1031.393726989997</v>
      </c>
      <c r="BF28" s="184">
        <f>BF8*Annual!P47/100</f>
        <v>899.76874286978102</v>
      </c>
      <c r="BG28" s="59">
        <f>BG8*Annual!P47/100</f>
        <v>1117.8436604747328</v>
      </c>
      <c r="BH28" s="59">
        <f>BH8*Annual!P47/100</f>
        <v>1185.2190439972696</v>
      </c>
      <c r="BI28" s="59">
        <f>BI8*Annual!P47/100</f>
        <v>1046.6763407241997</v>
      </c>
      <c r="BJ28" s="59">
        <f>BJ8*Annual!Q47/100</f>
        <v>899.54204499530931</v>
      </c>
      <c r="BK28" s="59">
        <f>BK8*Annual!Q47/100</f>
        <v>1295.6668465494993</v>
      </c>
      <c r="BL28" s="59">
        <f>BL8*Annual!Q47/100</f>
        <v>1424.9086120827558</v>
      </c>
      <c r="BM28" s="59">
        <f>BM8*Annual!Q47/100</f>
        <v>1355.6731864707972</v>
      </c>
      <c r="BN28" s="184">
        <f>BN8*Annual!$W47/100</f>
        <v>1187.6865685697333</v>
      </c>
      <c r="BO28" s="184">
        <f>BO8*Annual!$W47/100</f>
        <v>1365.3534262204923</v>
      </c>
      <c r="BP28" s="184">
        <f>BP8*Annual!$W47/100</f>
        <v>1556.9729998426722</v>
      </c>
      <c r="BQ28" s="56">
        <f>BQ8*Annual!$W47/100</f>
        <v>1488.028161265064</v>
      </c>
      <c r="BR28" s="56">
        <f>BR8*Annual!$S47/100</f>
        <v>1195.918107082482</v>
      </c>
      <c r="BS28" s="56">
        <f>BS8*Annual!$S47/100</f>
        <v>1362.6681882085991</v>
      </c>
      <c r="BT28" s="56">
        <f>BT8*Annual!$S47/100</f>
        <v>1487.814966265877</v>
      </c>
      <c r="BU28" s="56">
        <f>BU8*Annual!$S47/100</f>
        <v>1260.8664215089777</v>
      </c>
      <c r="BV28" s="56">
        <f>BV8*Annual!$T47/100</f>
        <v>1315.1953226874173</v>
      </c>
      <c r="BW28" s="56">
        <f>BW8*Annual!$T47/100</f>
        <v>1341.8631586948115</v>
      </c>
      <c r="BX28" s="56">
        <f>BX8*Annual!$T47/100</f>
        <v>1616.9789916605482</v>
      </c>
      <c r="BY28" s="56">
        <f>BY8*Annual!$T47/100</f>
        <v>1448.9411279239932</v>
      </c>
      <c r="BZ28" s="56">
        <f>BZ8*Annual!$W47/100</f>
        <v>1384.7303031685783</v>
      </c>
      <c r="CA28" s="56">
        <f>CA8*Annual!$U47/100</f>
        <v>1321.7076196272319</v>
      </c>
      <c r="CB28" s="56">
        <f>CB8*Annual!$U47/100</f>
        <v>1497.4487355078063</v>
      </c>
      <c r="CC28" s="56">
        <f>CC8*Annual!$U47/100</f>
        <v>1365.2610002868373</v>
      </c>
      <c r="CD28" s="56">
        <f>CD8*Annual!$W47/100</f>
        <v>1255.8808943078031</v>
      </c>
      <c r="CE28" s="56">
        <f>CE8*Annual!$W47/100</f>
        <v>1290.0974569467646</v>
      </c>
      <c r="CF28" s="56">
        <f>CF8*Annual!$W47/100</f>
        <v>1333.5930874200205</v>
      </c>
      <c r="CG28" s="56">
        <f>CG8*Annual!$W47/100</f>
        <v>1289.0740303473938</v>
      </c>
      <c r="CH28" s="56">
        <f>CH8*Annual!$X47/100</f>
        <v>1188.4171588640631</v>
      </c>
      <c r="CI28" s="56">
        <f>CI8*Annual!$X47/100</f>
        <v>1457.3588484529564</v>
      </c>
      <c r="CJ28" s="56">
        <f>CJ8*Annual!$X47/100</f>
        <v>1439.7036578680895</v>
      </c>
      <c r="CK28" s="56">
        <f>CK8*Annual!$X47/100</f>
        <v>1521.9802741859155</v>
      </c>
    </row>
    <row r="29" spans="1:89">
      <c r="A29" s="53" t="s">
        <v>3</v>
      </c>
      <c r="B29" s="38">
        <f t="shared" ref="B29:AG29" si="43">SUM(B30:B32)</f>
        <v>3362.7934331179777</v>
      </c>
      <c r="C29" s="39">
        <f t="shared" si="43"/>
        <v>3629.3431614544693</v>
      </c>
      <c r="D29" s="39">
        <f t="shared" si="43"/>
        <v>3944.1251792410376</v>
      </c>
      <c r="E29" s="39">
        <f t="shared" si="43"/>
        <v>3500.7091057251291</v>
      </c>
      <c r="F29" s="39">
        <f t="shared" si="43"/>
        <v>3768.5814318168736</v>
      </c>
      <c r="G29" s="39">
        <f t="shared" si="43"/>
        <v>3978.4786487574829</v>
      </c>
      <c r="H29" s="39">
        <f t="shared" si="43"/>
        <v>4155.8143328175183</v>
      </c>
      <c r="I29" s="39">
        <f t="shared" si="43"/>
        <v>3847.643329672333</v>
      </c>
      <c r="J29" s="39">
        <f t="shared" si="43"/>
        <v>4241.4817994085897</v>
      </c>
      <c r="K29" s="39">
        <f t="shared" si="43"/>
        <v>4542.7279296962779</v>
      </c>
      <c r="L29" s="39">
        <f t="shared" si="43"/>
        <v>4709.4599555114928</v>
      </c>
      <c r="M29" s="39">
        <f t="shared" si="43"/>
        <v>4270.1364327181864</v>
      </c>
      <c r="N29" s="39">
        <f t="shared" si="43"/>
        <v>4333.9906141242809</v>
      </c>
      <c r="O29" s="39">
        <f t="shared" si="43"/>
        <v>4405.7096635699436</v>
      </c>
      <c r="P29" s="39">
        <f t="shared" si="43"/>
        <v>4568.8154483085855</v>
      </c>
      <c r="Q29" s="39">
        <f t="shared" si="43"/>
        <v>3951.0723252726102</v>
      </c>
      <c r="R29" s="39">
        <f t="shared" si="43"/>
        <v>4185.8844854520121</v>
      </c>
      <c r="S29" s="39">
        <f t="shared" si="43"/>
        <v>4342.8718799637163</v>
      </c>
      <c r="T29" s="39">
        <f t="shared" si="43"/>
        <v>4905.1681225476759</v>
      </c>
      <c r="U29" s="39">
        <f t="shared" si="43"/>
        <v>4439.2443960190794</v>
      </c>
      <c r="V29" s="39">
        <f t="shared" si="43"/>
        <v>4956.818910699978</v>
      </c>
      <c r="W29" s="39">
        <f t="shared" si="43"/>
        <v>5208.3718058120348</v>
      </c>
      <c r="X29" s="39">
        <f t="shared" si="43"/>
        <v>5932.6515200125432</v>
      </c>
      <c r="Y29" s="39">
        <f t="shared" si="43"/>
        <v>5449.2995071500027</v>
      </c>
      <c r="Z29" s="39">
        <f t="shared" si="43"/>
        <v>6035.828546588883</v>
      </c>
      <c r="AA29" s="39">
        <f t="shared" si="43"/>
        <v>6155.7362378961097</v>
      </c>
      <c r="AB29" s="39">
        <f t="shared" si="43"/>
        <v>6566.6319098847716</v>
      </c>
      <c r="AC29" s="39">
        <f t="shared" si="43"/>
        <v>6243.1943758403168</v>
      </c>
      <c r="AD29" s="39">
        <f t="shared" si="43"/>
        <v>6549.5137442390414</v>
      </c>
      <c r="AE29" s="39">
        <f t="shared" si="43"/>
        <v>7098.9425002780526</v>
      </c>
      <c r="AF29" s="39">
        <f t="shared" si="43"/>
        <v>7849.9518611206104</v>
      </c>
      <c r="AG29" s="39">
        <f t="shared" si="43"/>
        <v>7494.0183199868698</v>
      </c>
      <c r="AH29" s="39">
        <f t="shared" ref="AH29:BM29" si="44">SUM(AH30:AH32)</f>
        <v>7652.3514840438329</v>
      </c>
      <c r="AI29" s="39">
        <f t="shared" si="44"/>
        <v>7582.5281283633758</v>
      </c>
      <c r="AJ29" s="39">
        <f t="shared" si="44"/>
        <v>8095.5190395037716</v>
      </c>
      <c r="AK29" s="39">
        <f t="shared" si="44"/>
        <v>7575.6603579547027</v>
      </c>
      <c r="AL29" s="39">
        <f t="shared" si="44"/>
        <v>8084.7934526151012</v>
      </c>
      <c r="AM29" s="39">
        <f t="shared" si="44"/>
        <v>8353.5364698951998</v>
      </c>
      <c r="AN29" s="39">
        <f t="shared" si="44"/>
        <v>9187.2254841373251</v>
      </c>
      <c r="AO29" s="39">
        <f t="shared" si="44"/>
        <v>8598.844954245289</v>
      </c>
      <c r="AP29" s="39">
        <f t="shared" si="44"/>
        <v>8516.7531064591494</v>
      </c>
      <c r="AQ29" s="39">
        <f t="shared" si="44"/>
        <v>9486.298417266742</v>
      </c>
      <c r="AR29" s="39">
        <f t="shared" si="44"/>
        <v>10247.538210595918</v>
      </c>
      <c r="AS29" s="39">
        <f t="shared" si="44"/>
        <v>8995.4964520032991</v>
      </c>
      <c r="AT29" s="39">
        <f t="shared" si="44"/>
        <v>8342.450100176382</v>
      </c>
      <c r="AU29" s="39">
        <f t="shared" si="44"/>
        <v>8973.5326005391544</v>
      </c>
      <c r="AV29" s="39">
        <f t="shared" si="44"/>
        <v>9842.1371768397003</v>
      </c>
      <c r="AW29" s="39">
        <f t="shared" si="44"/>
        <v>8540.2963162043416</v>
      </c>
      <c r="AX29" s="39">
        <f t="shared" si="44"/>
        <v>10088.645370857459</v>
      </c>
      <c r="AY29" s="39">
        <f t="shared" si="44"/>
        <v>9859.9253860344561</v>
      </c>
      <c r="AZ29" s="39">
        <f t="shared" si="44"/>
        <v>10547.72148154967</v>
      </c>
      <c r="BA29" s="39">
        <f t="shared" si="44"/>
        <v>9592.7988436258056</v>
      </c>
      <c r="BB29" s="39">
        <f t="shared" si="44"/>
        <v>11501.690380814242</v>
      </c>
      <c r="BC29" s="39">
        <f t="shared" si="44"/>
        <v>12148.826401542658</v>
      </c>
      <c r="BD29" s="39">
        <f t="shared" si="44"/>
        <v>13158.734461765505</v>
      </c>
      <c r="BE29" s="39">
        <f t="shared" si="44"/>
        <v>11036.120720062432</v>
      </c>
      <c r="BF29" s="39">
        <f t="shared" si="44"/>
        <v>12331.126194829349</v>
      </c>
      <c r="BG29" s="39">
        <f t="shared" si="44"/>
        <v>11987.132454462746</v>
      </c>
      <c r="BH29" s="39">
        <f t="shared" si="44"/>
        <v>12908.480777362271</v>
      </c>
      <c r="BI29" s="39">
        <f t="shared" si="44"/>
        <v>10852.653880185499</v>
      </c>
      <c r="BJ29" s="39">
        <f t="shared" si="44"/>
        <v>12763.941910011146</v>
      </c>
      <c r="BK29" s="39">
        <f t="shared" si="44"/>
        <v>12615.909189103728</v>
      </c>
      <c r="BL29" s="39">
        <f t="shared" si="44"/>
        <v>13152.804586753933</v>
      </c>
      <c r="BM29" s="39">
        <f t="shared" si="44"/>
        <v>10380.032088248627</v>
      </c>
      <c r="BN29" s="39">
        <f t="shared" ref="BN29:CD29" si="45">SUM(BN30:BN32)</f>
        <v>12504.33704892021</v>
      </c>
      <c r="BO29" s="39">
        <f t="shared" si="45"/>
        <v>13251.797530192986</v>
      </c>
      <c r="BP29" s="39">
        <f t="shared" si="45"/>
        <v>13727.579355085574</v>
      </c>
      <c r="BQ29" s="183">
        <f t="shared" si="45"/>
        <v>10741.205012419297</v>
      </c>
      <c r="BR29" s="183">
        <f t="shared" si="45"/>
        <v>13842.19048234018</v>
      </c>
      <c r="BS29" s="183">
        <f t="shared" si="45"/>
        <v>14481.082016229053</v>
      </c>
      <c r="BT29" s="183">
        <f t="shared" si="45"/>
        <v>14297.38444278291</v>
      </c>
      <c r="BU29" s="183">
        <f t="shared" si="45"/>
        <v>11213.029431147828</v>
      </c>
      <c r="BV29" s="183">
        <f t="shared" si="45"/>
        <v>13535.762848113882</v>
      </c>
      <c r="BW29" s="183">
        <f t="shared" si="45"/>
        <v>15255.126141760671</v>
      </c>
      <c r="BX29" s="183">
        <f t="shared" si="45"/>
        <v>15792.596902087231</v>
      </c>
      <c r="BY29" s="183">
        <f t="shared" si="45"/>
        <v>13087.583230891392</v>
      </c>
      <c r="BZ29" s="183">
        <f t="shared" si="45"/>
        <v>16172.309001343736</v>
      </c>
      <c r="CA29" s="183">
        <f t="shared" si="45"/>
        <v>17488.153553221426</v>
      </c>
      <c r="CB29" s="183">
        <f t="shared" si="45"/>
        <v>17291.936108813905</v>
      </c>
      <c r="CC29" s="183">
        <f t="shared" si="45"/>
        <v>13979.168165266798</v>
      </c>
      <c r="CD29" s="183">
        <f t="shared" si="45"/>
        <v>17334.851554919034</v>
      </c>
      <c r="CE29" s="183">
        <f t="shared" ref="CE29" si="46">SUM(CE30:CE32)</f>
        <v>18507.151967499194</v>
      </c>
      <c r="CF29" s="183">
        <f t="shared" ref="CF29:CG29" si="47">SUM(CF30:CF32)</f>
        <v>18449.996679598044</v>
      </c>
      <c r="CG29" s="183">
        <f t="shared" si="47"/>
        <v>14369.457302968445</v>
      </c>
      <c r="CH29" s="183">
        <f t="shared" ref="CH29" si="48">SUM(CH30:CH32)</f>
        <v>17342.598561136998</v>
      </c>
      <c r="CI29" s="183">
        <f t="shared" ref="CI29" si="49">SUM(CI30:CI32)</f>
        <v>19594.32899192784</v>
      </c>
      <c r="CJ29" s="183">
        <f t="shared" ref="CJ29:CK29" si="50">SUM(CJ30:CJ32)</f>
        <v>18897.950148939388</v>
      </c>
      <c r="CK29" s="183">
        <f t="shared" si="50"/>
        <v>14346.259006879503</v>
      </c>
    </row>
    <row r="30" spans="1:89">
      <c r="A30" s="54" t="s">
        <v>4</v>
      </c>
      <c r="B30" s="55">
        <f>B10*Annual!$B49/100</f>
        <v>2466.9066253597721</v>
      </c>
      <c r="C30" s="56">
        <f>C10*Annual!$B49/100</f>
        <v>2715.7559921266347</v>
      </c>
      <c r="D30" s="56">
        <f>D10*Annual!$B49/100</f>
        <v>3047.0607184147561</v>
      </c>
      <c r="E30" s="56">
        <f>E10*Annual!$B49/100</f>
        <v>2715.6331529825115</v>
      </c>
      <c r="F30" s="56">
        <f>F10*Annual!$C49/100</f>
        <v>2778.121606964321</v>
      </c>
      <c r="G30" s="56">
        <f>G10*Annual!$C49/100</f>
        <v>2976.0593581528565</v>
      </c>
      <c r="H30" s="56">
        <f>H10*Annual!$C49/100</f>
        <v>3204.4921899199458</v>
      </c>
      <c r="I30" s="56">
        <f>I10*Annual!$C49/100</f>
        <v>3014.3930644984425</v>
      </c>
      <c r="J30" s="56">
        <f>J10*Annual!$D49/100</f>
        <v>3155.104727001948</v>
      </c>
      <c r="K30" s="56">
        <f>K10*Annual!$D49/100</f>
        <v>3418.0202406525373</v>
      </c>
      <c r="L30" s="56">
        <f>L10*Annual!$D49/100</f>
        <v>3607.4086434470169</v>
      </c>
      <c r="M30" s="56">
        <f>M10*Annual!$D49/100</f>
        <v>3291.1243362436908</v>
      </c>
      <c r="N30" s="56">
        <f>N10*Annual!$E49/100</f>
        <v>3242.9974460003223</v>
      </c>
      <c r="O30" s="56">
        <f>O10*Annual!$E49/100</f>
        <v>3280.14232182967</v>
      </c>
      <c r="P30" s="56">
        <f>P10*Annual!$E49/100</f>
        <v>3488.2394264709856</v>
      </c>
      <c r="Q30" s="56">
        <f>Q10*Annual!$E49/100</f>
        <v>3006.9639940834963</v>
      </c>
      <c r="R30" s="56">
        <f>R10*Annual!$F49/100</f>
        <v>3152.4298082370387</v>
      </c>
      <c r="S30" s="56">
        <f>S10*Annual!$F49/100</f>
        <v>3251.8202713160472</v>
      </c>
      <c r="T30" s="56">
        <f>T10*Annual!$F49/100</f>
        <v>3774.8728392185239</v>
      </c>
      <c r="U30" s="56">
        <f>U10*Annual!$F49/100</f>
        <v>3547.781806505579</v>
      </c>
      <c r="V30" s="56">
        <f>V10*Annual!$G49/100</f>
        <v>3828.2692137404797</v>
      </c>
      <c r="W30" s="56">
        <f>W10*Annual!$G49/100</f>
        <v>4022.4057310351736</v>
      </c>
      <c r="X30" s="56">
        <f>X10*Annual!$G49/100</f>
        <v>4740.2521703832372</v>
      </c>
      <c r="Y30" s="56">
        <f>Y10*Annual!$G49/100</f>
        <v>4462.8839602169719</v>
      </c>
      <c r="Z30" s="56">
        <f>Z10*Annual!H49/100</f>
        <v>4697.4116700755385</v>
      </c>
      <c r="AA30" s="56">
        <f>AA10*Annual!H49/100</f>
        <v>4752.0455097806607</v>
      </c>
      <c r="AB30" s="56">
        <f>AB10*Annual!H49/100</f>
        <v>5174.5058071942549</v>
      </c>
      <c r="AC30" s="56">
        <f>AC10*Annual!H49/100</f>
        <v>5054.4106696788131</v>
      </c>
      <c r="AD30" s="56">
        <f>AD10*Annual!$I49/100</f>
        <v>5326.4539700387559</v>
      </c>
      <c r="AE30" s="56">
        <f>AE10*Annual!$I49/100</f>
        <v>5795.4162425344994</v>
      </c>
      <c r="AF30" s="56">
        <f>AF10*Annual!$I49/100</f>
        <v>6506.2205547179083</v>
      </c>
      <c r="AG30" s="56">
        <f>AG10*Annual!$I49/100</f>
        <v>6282.9223534535568</v>
      </c>
      <c r="AH30" s="56">
        <f>AH10*Annual!$J49/100</f>
        <v>6421.3977216534458</v>
      </c>
      <c r="AI30" s="56">
        <f>AI10*Annual!$J49/100</f>
        <v>6290.2873680035536</v>
      </c>
      <c r="AJ30" s="56">
        <f>AJ10*Annual!$J49/100</f>
        <v>6795.8030639863873</v>
      </c>
      <c r="AK30" s="56">
        <f>AK10*Annual!$J49/100</f>
        <v>6466.3119464053734</v>
      </c>
      <c r="AL30" s="56">
        <f>AL10*Annual!$K49/100</f>
        <v>6685.0233209560301</v>
      </c>
      <c r="AM30" s="56">
        <f>AM10*Annual!$K49/100</f>
        <v>6778.4465659698044</v>
      </c>
      <c r="AN30" s="56">
        <f>AN10*Annual!$K49/100</f>
        <v>7582.733133381169</v>
      </c>
      <c r="AO30" s="56">
        <f>AO10*Annual!$K49/100</f>
        <v>7184.3270007760111</v>
      </c>
      <c r="AP30" s="56">
        <f>AP10*Annual!$L49/100</f>
        <v>6866.4514457903024</v>
      </c>
      <c r="AQ30" s="56">
        <f>AQ10*Annual!$L49/100</f>
        <v>7672.5515061248398</v>
      </c>
      <c r="AR30" s="56">
        <f>AR10*Annual!$L49/100</f>
        <v>8387.0570089244884</v>
      </c>
      <c r="AS30" s="56">
        <f>AS10*Annual!$L49/100</f>
        <v>7392.6090876571498</v>
      </c>
      <c r="AT30" s="56">
        <f>AT10*Annual!$M49/100</f>
        <v>6582.2578926027527</v>
      </c>
      <c r="AU30" s="56">
        <f>AU10*Annual!$M49/100</f>
        <v>6966.3996307600846</v>
      </c>
      <c r="AV30" s="56">
        <f>AV10*Annual!$M49/100</f>
        <v>7764.2827407770437</v>
      </c>
      <c r="AW30" s="56">
        <f>AW10*Annual!$M49/100</f>
        <v>6818.4802623152827</v>
      </c>
      <c r="AX30" s="56">
        <f>AX10*Annual!$N49/100</f>
        <v>7805.2384744058982</v>
      </c>
      <c r="AY30" s="56">
        <f>AY10*Annual!$N49/100</f>
        <v>7437.4446173340921</v>
      </c>
      <c r="AZ30" s="56">
        <f>AZ10*Annual!$N49/100</f>
        <v>8083.8352937455256</v>
      </c>
      <c r="BA30" s="56">
        <f>BA10*Annual!$N49/100</f>
        <v>7604.2286844956288</v>
      </c>
      <c r="BB30" s="56">
        <f>BB10*Annual!$O49/100</f>
        <v>8379.7905568956139</v>
      </c>
      <c r="BC30" s="56">
        <f>BC10*Annual!$O49/100</f>
        <v>8596.5123357519733</v>
      </c>
      <c r="BD30" s="56">
        <f>BD10*Annual!$O49/100</f>
        <v>9361.8068359069148</v>
      </c>
      <c r="BE30" s="56">
        <f>BE10*Annual!$O49/100</f>
        <v>7863.5921631333231</v>
      </c>
      <c r="BF30" s="56">
        <f>BF10*Annual!P49/100</f>
        <v>8562.9640227361851</v>
      </c>
      <c r="BG30" s="56">
        <f>BG10*Annual!P49/100</f>
        <v>7808.4699073062211</v>
      </c>
      <c r="BH30" s="56">
        <f>BH10*Annual!P49/100</f>
        <v>8619.2766117873634</v>
      </c>
      <c r="BI30" s="56">
        <f>BI10*Annual!P49/100</f>
        <v>7636.6912614554503</v>
      </c>
      <c r="BJ30" s="56">
        <f>BJ10*Annual!Q49/100</f>
        <v>8395.4036094249313</v>
      </c>
      <c r="BK30" s="56">
        <f>BK10*Annual!Q49/100</f>
        <v>7882.197741853176</v>
      </c>
      <c r="BL30" s="56">
        <f>BL10*Annual!Q49/100</f>
        <v>8665.9193806317289</v>
      </c>
      <c r="BM30" s="56">
        <f>BM10*Annual!Q49/100</f>
        <v>7070.6504282327787</v>
      </c>
      <c r="BN30" s="56">
        <f>BN10*Annual!$R49/100</f>
        <v>7877.4241149841082</v>
      </c>
      <c r="BO30" s="56">
        <f>BO10*Annual!$R49/100</f>
        <v>7353.8086980946318</v>
      </c>
      <c r="BP30" s="56">
        <f>BP10*Annual!$R49/100</f>
        <v>8340.6545137247194</v>
      </c>
      <c r="BQ30" s="56">
        <f>BQ10*Annual!$R49/100</f>
        <v>6616.2339089406596</v>
      </c>
      <c r="BR30" s="56">
        <f>BR10*Annual!$S49/100</f>
        <v>8189.3785540691752</v>
      </c>
      <c r="BS30" s="56">
        <f>BS10*Annual!$S49/100</f>
        <v>7437.443757706239</v>
      </c>
      <c r="BT30" s="56">
        <f>BT10*Annual!$S49/100</f>
        <v>8087.8840291720708</v>
      </c>
      <c r="BU30" s="56">
        <f>BU10*Annual!$S49/100</f>
        <v>6418.5387634106746</v>
      </c>
      <c r="BV30" s="56">
        <f>BV10*Annual!$T49/100</f>
        <v>7444.3308322659614</v>
      </c>
      <c r="BW30" s="56">
        <f>BW10*Annual!$T49/100</f>
        <v>7445.1647907975548</v>
      </c>
      <c r="BX30" s="56">
        <f>BX10*Annual!$T49/100</f>
        <v>8684.4271687449273</v>
      </c>
      <c r="BY30" s="56">
        <f>BY10*Annual!$T49/100</f>
        <v>7577.5557076879613</v>
      </c>
      <c r="BZ30" s="56">
        <f>BZ10*Annual!$W49/100</f>
        <v>9045.0916770535041</v>
      </c>
      <c r="CA30" s="56">
        <f>CA10*Annual!$U49/100</f>
        <v>8882.0172783865473</v>
      </c>
      <c r="CB30" s="56">
        <f>CB10*Annual!$U49/100</f>
        <v>9975.7148529482456</v>
      </c>
      <c r="CC30" s="56">
        <f>CC10*Annual!$U49/100</f>
        <v>8402.5339214229043</v>
      </c>
      <c r="CD30" s="56">
        <f>CD10*Annual!$W49/100</f>
        <v>9641.1823577574014</v>
      </c>
      <c r="CE30" s="56">
        <f>CE10*Annual!$W49/100</f>
        <v>9222.2909025148529</v>
      </c>
      <c r="CF30" s="56">
        <f>CF10*Annual!$W49/100</f>
        <v>10564.747225444638</v>
      </c>
      <c r="CG30" s="56">
        <f>CG10*Annual!$W49/100</f>
        <v>8259.9050031011011</v>
      </c>
      <c r="CH30" s="56">
        <f>CH10*Annual!$X49/100</f>
        <v>9581.8536724598671</v>
      </c>
      <c r="CI30" s="56">
        <f>CI10*Annual!$X49/100</f>
        <v>10078.543547841002</v>
      </c>
      <c r="CJ30" s="56">
        <f>CJ10*Annual!$X49/100</f>
        <v>10913.39192122132</v>
      </c>
      <c r="CK30" s="56">
        <f>CK10*Annual!$X49/100</f>
        <v>8279.3481792400362</v>
      </c>
    </row>
    <row r="31" spans="1:89">
      <c r="A31" s="54" t="s">
        <v>5</v>
      </c>
      <c r="B31" s="55">
        <f>B11*Annual!$B50/100</f>
        <v>468.19801774741717</v>
      </c>
      <c r="C31" s="56">
        <f>C11*Annual!$B50/100</f>
        <v>472.54233528839495</v>
      </c>
      <c r="D31" s="56">
        <f>D11*Annual!$B50/100</f>
        <v>504.65914066537493</v>
      </c>
      <c r="E31" s="56">
        <f>E11*Annual!$B50/100</f>
        <v>440.8244489531516</v>
      </c>
      <c r="F31" s="56">
        <f>F11*Annual!$C50/100</f>
        <v>461.41993552721067</v>
      </c>
      <c r="G31" s="56">
        <f>G11*Annual!$C50/100</f>
        <v>470.6882076047894</v>
      </c>
      <c r="H31" s="56">
        <f>H11*Annual!$C50/100</f>
        <v>508.13245224172454</v>
      </c>
      <c r="I31" s="56">
        <f>I11*Annual!$C50/100</f>
        <v>429.11388088219968</v>
      </c>
      <c r="J31" s="56">
        <f>J11*Annual!$D50/100</f>
        <v>465.31918716325328</v>
      </c>
      <c r="K31" s="56">
        <f>K11*Annual!$D50/100</f>
        <v>511.99010945769476</v>
      </c>
      <c r="L31" s="56">
        <f>L11*Annual!$D50/100</f>
        <v>527.9355629734888</v>
      </c>
      <c r="M31" s="56">
        <f>M11*Annual!$D50/100</f>
        <v>464.41442288450236</v>
      </c>
      <c r="N31" s="56">
        <f>N11*Annual!$E50/100</f>
        <v>489.75309882079642</v>
      </c>
      <c r="O31" s="56">
        <f>O11*Annual!$E50/100</f>
        <v>539.90410020096544</v>
      </c>
      <c r="P31" s="56">
        <f>P11*Annual!$E50/100</f>
        <v>537.35884849270008</v>
      </c>
      <c r="Q31" s="56">
        <f>Q11*Annual!$E50/100</f>
        <v>479.62614543120259</v>
      </c>
      <c r="R31" s="56">
        <f>R11*Annual!$F50/100</f>
        <v>439.95294719610837</v>
      </c>
      <c r="S31" s="56">
        <f>S11*Annual!$F50/100</f>
        <v>518.05617734659745</v>
      </c>
      <c r="T31" s="56">
        <f>T11*Annual!$F50/100</f>
        <v>602.79023662892655</v>
      </c>
      <c r="U31" s="56">
        <f>U11*Annual!$F50/100</f>
        <v>443.37945114132299</v>
      </c>
      <c r="V31" s="56">
        <f>V11*Annual!$G50/100</f>
        <v>508.4418670896921</v>
      </c>
      <c r="W31" s="56">
        <f>W11*Annual!$G50/100</f>
        <v>581.99969622594449</v>
      </c>
      <c r="X31" s="56">
        <f>X11*Annual!$G50/100</f>
        <v>627.9153445983992</v>
      </c>
      <c r="Y31" s="56">
        <f>Y11*Annual!$G50/100</f>
        <v>495.7621641839059</v>
      </c>
      <c r="Z31" s="56">
        <f>Z11*Annual!H50/100</f>
        <v>530.96273384050403</v>
      </c>
      <c r="AA31" s="56">
        <f>AA11*Annual!H50/100</f>
        <v>593.4666024381354</v>
      </c>
      <c r="AB31" s="56">
        <f>AB11*Annual!H50/100</f>
        <v>643.05200016842446</v>
      </c>
      <c r="AC31" s="56">
        <f>AC11*Annual!H50/100</f>
        <v>532.32518172246046</v>
      </c>
      <c r="AD31" s="56">
        <f>AD11*Annual!$I50/100</f>
        <v>572.0839374175647</v>
      </c>
      <c r="AE31" s="56">
        <f>AE11*Annual!$I50/100</f>
        <v>661.17388656437242</v>
      </c>
      <c r="AF31" s="56">
        <f>AF11*Annual!$I50/100</f>
        <v>750.82013801714527</v>
      </c>
      <c r="AG31" s="56">
        <f>AG11*Annual!$I50/100</f>
        <v>645.28164339976513</v>
      </c>
      <c r="AH31" s="56">
        <f>AH11*Annual!$J50/100</f>
        <v>505.57573863584497</v>
      </c>
      <c r="AI31" s="56">
        <f>AI11*Annual!$J50/100</f>
        <v>589.47779580261476</v>
      </c>
      <c r="AJ31" s="56">
        <f>AJ11*Annual!$J50/100</f>
        <v>667.62507095185038</v>
      </c>
      <c r="AK31" s="56">
        <f>AK11*Annual!$J50/100</f>
        <v>518.15307236564479</v>
      </c>
      <c r="AL31" s="56">
        <f>AL11*Annual!$K50/100</f>
        <v>598.07302609403598</v>
      </c>
      <c r="AM31" s="56">
        <f>AM11*Annual!$K50/100</f>
        <v>647.07856313293939</v>
      </c>
      <c r="AN31" s="56">
        <f>AN11*Annual!$K50/100</f>
        <v>748.36253421473873</v>
      </c>
      <c r="AO31" s="56">
        <f>AO11*Annual!$K50/100</f>
        <v>579.74396708793381</v>
      </c>
      <c r="AP31" s="56">
        <f>AP11*Annual!$L50/100</f>
        <v>600.79884491043833</v>
      </c>
      <c r="AQ31" s="56">
        <f>AQ11*Annual!$L50/100</f>
        <v>676.80157779231695</v>
      </c>
      <c r="AR31" s="56">
        <f>AR11*Annual!$L50/100</f>
        <v>745.10759072319195</v>
      </c>
      <c r="AS31" s="56">
        <f>AS11*Annual!$L50/100</f>
        <v>571.8745963603244</v>
      </c>
      <c r="AT31" s="56">
        <f>AT11*Annual!$M50/100</f>
        <v>608.72501273335683</v>
      </c>
      <c r="AU31" s="56">
        <f>AU11*Annual!$M50/100</f>
        <v>735.36884305865169</v>
      </c>
      <c r="AV31" s="56">
        <f>AV11*Annual!$M50/100</f>
        <v>824.88670494851078</v>
      </c>
      <c r="AW31" s="56">
        <f>AW11*Annual!$M50/100</f>
        <v>601.70124692005083</v>
      </c>
      <c r="AX31" s="56">
        <f>AX11*Annual!$N50/100</f>
        <v>678.45034856694588</v>
      </c>
      <c r="AY31" s="56">
        <f>AY11*Annual!$N50/100</f>
        <v>789.79764569179542</v>
      </c>
      <c r="AZ31" s="56">
        <f>AZ11*Annual!$N50/100</f>
        <v>872.41824403388819</v>
      </c>
      <c r="BA31" s="56">
        <f>BA11*Annual!$N50/100</f>
        <v>560.14571759220405</v>
      </c>
      <c r="BB31" s="56">
        <f>BB11*Annual!$O50/100</f>
        <v>759.42453922635355</v>
      </c>
      <c r="BC31" s="56">
        <f>BC11*Annual!$O50/100</f>
        <v>892.7453073000645</v>
      </c>
      <c r="BD31" s="56">
        <f>BD11*Annual!$O50/100</f>
        <v>1011.7232580309967</v>
      </c>
      <c r="BE31" s="56">
        <f>BE11*Annual!$O50/100</f>
        <v>585.44910367626608</v>
      </c>
      <c r="BF31" s="56">
        <f>BF11*Annual!P50/100</f>
        <v>1156.9787074839892</v>
      </c>
      <c r="BG31" s="56">
        <f>BG11*Annual!P50/100</f>
        <v>1387.3125386277884</v>
      </c>
      <c r="BH31" s="56">
        <f>BH11*Annual!P50/100</f>
        <v>1682.3780411446508</v>
      </c>
      <c r="BI31" s="56">
        <f>BI11*Annual!P50/100</f>
        <v>1030.0555555831579</v>
      </c>
      <c r="BJ31" s="56">
        <f>BJ11*Annual!Q50/100</f>
        <v>1852.720017352658</v>
      </c>
      <c r="BK31" s="56">
        <f>BK11*Annual!Q50/100</f>
        <v>2087.6855146111538</v>
      </c>
      <c r="BL31" s="56">
        <f>BL11*Annual!Q50/100</f>
        <v>1942.5780245604974</v>
      </c>
      <c r="BM31" s="56">
        <f>BM11*Annual!Q50/100</f>
        <v>1232.5600919596925</v>
      </c>
      <c r="BN31" s="56">
        <f>BN11*Annual!$R50/100</f>
        <v>2083.1263824801808</v>
      </c>
      <c r="BO31" s="56">
        <f>BO11*Annual!$R50/100</f>
        <v>2999.4422184791083</v>
      </c>
      <c r="BP31" s="56">
        <f>BP11*Annual!$R50/100</f>
        <v>2635.1425037282693</v>
      </c>
      <c r="BQ31" s="56">
        <f>BQ11*Annual!$R50/100</f>
        <v>1636.1015627243762</v>
      </c>
      <c r="BR31" s="56">
        <f>BR11*Annual!$S50/100</f>
        <v>2770.4133673242864</v>
      </c>
      <c r="BS31" s="56">
        <f>BS11*Annual!$S50/100</f>
        <v>3869.7080500033153</v>
      </c>
      <c r="BT31" s="56">
        <f>BT11*Annual!$S50/100</f>
        <v>3319.3453325145524</v>
      </c>
      <c r="BU31" s="56">
        <f>BU11*Annual!$S50/100</f>
        <v>2163.1385028508384</v>
      </c>
      <c r="BV31" s="56">
        <f>BV11*Annual!$T50/100</f>
        <v>3024.8831849806807</v>
      </c>
      <c r="BW31" s="56">
        <f>BW11*Annual!$T50/100</f>
        <v>4248.1663990041134</v>
      </c>
      <c r="BX31" s="56">
        <f>BX11*Annual!$T50/100</f>
        <v>3620.6143528815701</v>
      </c>
      <c r="BY31" s="56">
        <f>BY11*Annual!$T50/100</f>
        <v>2346.512721399678</v>
      </c>
      <c r="BZ31" s="56">
        <f>BZ11*Annual!$W50/100</f>
        <v>3288.4823391193427</v>
      </c>
      <c r="CA31" s="56">
        <f>CA11*Annual!$U50/100</f>
        <v>4571.5813060010441</v>
      </c>
      <c r="CB31" s="56">
        <f>CB11*Annual!$U50/100</f>
        <v>3749.7239925626545</v>
      </c>
      <c r="CC31" s="56">
        <f>CC11*Annual!$U50/100</f>
        <v>2436.2649118835093</v>
      </c>
      <c r="CD31" s="56">
        <f>CD11*Annual!$W50/100</f>
        <v>3694.6383138087031</v>
      </c>
      <c r="CE31" s="56">
        <f>CE11*Annual!$W50/100</f>
        <v>4942.6106131633378</v>
      </c>
      <c r="CF31" s="56">
        <f>CF11*Annual!$W50/100</f>
        <v>4096.7138961711998</v>
      </c>
      <c r="CG31" s="56">
        <f>CG11*Annual!$W50/100</f>
        <v>2714.2455881964793</v>
      </c>
      <c r="CH31" s="56">
        <f>CH11*Annual!$X50/100</f>
        <v>3783.523823446923</v>
      </c>
      <c r="CI31" s="56">
        <f>CI11*Annual!$X50/100</f>
        <v>5152.6576870937561</v>
      </c>
      <c r="CJ31" s="56">
        <f>CJ11*Annual!$X50/100</f>
        <v>4261.3685798310271</v>
      </c>
      <c r="CK31" s="56">
        <f>CK11*Annual!$X50/100</f>
        <v>2768.1232550886821</v>
      </c>
    </row>
    <row r="32" spans="1:89">
      <c r="A32" s="57" t="s">
        <v>6</v>
      </c>
      <c r="B32" s="58">
        <f>B12*Annual!$B51/100</f>
        <v>427.68879001078864</v>
      </c>
      <c r="C32" s="184">
        <f>C12*Annual!$B51/100</f>
        <v>441.04483403943965</v>
      </c>
      <c r="D32" s="184">
        <f>D12*Annual!$B51/100</f>
        <v>392.40532016090691</v>
      </c>
      <c r="E32" s="184">
        <f>E12*Annual!$B51/100</f>
        <v>344.25150378946591</v>
      </c>
      <c r="F32" s="184">
        <f>F12*Annual!$C51/100</f>
        <v>529.03988932534173</v>
      </c>
      <c r="G32" s="184">
        <f>G12*Annual!$C51/100</f>
        <v>531.73108299983664</v>
      </c>
      <c r="H32" s="184">
        <f>H12*Annual!$C51/100</f>
        <v>443.1896906558481</v>
      </c>
      <c r="I32" s="184">
        <f>I12*Annual!$C51/100</f>
        <v>404.13638429169072</v>
      </c>
      <c r="J32" s="184">
        <f>J12*Annual!$D51/100</f>
        <v>621.05788524338857</v>
      </c>
      <c r="K32" s="184">
        <f>K12*Annual!$D51/100</f>
        <v>612.71757958604542</v>
      </c>
      <c r="L32" s="184">
        <f>L12*Annual!$D51/100</f>
        <v>574.11574909098726</v>
      </c>
      <c r="M32" s="184">
        <f>M12*Annual!$D51/100</f>
        <v>514.59767358999318</v>
      </c>
      <c r="N32" s="184">
        <f>N12*Annual!$E51/100</f>
        <v>601.24006930316227</v>
      </c>
      <c r="O32" s="184">
        <f>O12*Annual!$E51/100</f>
        <v>585.66324153930827</v>
      </c>
      <c r="P32" s="184">
        <f>P12*Annual!$E51/100</f>
        <v>543.21717334489961</v>
      </c>
      <c r="Q32" s="184">
        <f>Q12*Annual!$E51/100</f>
        <v>464.48218575791128</v>
      </c>
      <c r="R32" s="184">
        <f>R12*Annual!$F51/100</f>
        <v>593.50173001886469</v>
      </c>
      <c r="S32" s="184">
        <f>S12*Annual!$F51/100</f>
        <v>572.99543130107133</v>
      </c>
      <c r="T32" s="184">
        <f>T12*Annual!$F51/100</f>
        <v>527.50504670022588</v>
      </c>
      <c r="U32" s="184">
        <f>U12*Annual!$F51/100</f>
        <v>448.08313837217719</v>
      </c>
      <c r="V32" s="184">
        <f>V12*Annual!$G51/100</f>
        <v>620.10782986980678</v>
      </c>
      <c r="W32" s="59">
        <f>W12*Annual!$G51/100</f>
        <v>603.96637855091615</v>
      </c>
      <c r="X32" s="59">
        <f>X12*Annual!$G51/100</f>
        <v>564.48400503090716</v>
      </c>
      <c r="Y32" s="59">
        <f>Y12*Annual!$G51/100</f>
        <v>490.65338274912438</v>
      </c>
      <c r="Z32" s="59">
        <f>Z12*Annual!H51/100</f>
        <v>807.45414267284025</v>
      </c>
      <c r="AA32" s="59">
        <f>AA12*Annual!H51/100</f>
        <v>810.22412567731385</v>
      </c>
      <c r="AB32" s="59">
        <f>AB12*Annual!H51/100</f>
        <v>749.07410252209229</v>
      </c>
      <c r="AC32" s="59">
        <f>AC12*Annual!H51/100</f>
        <v>656.45852443904312</v>
      </c>
      <c r="AD32" s="59">
        <f>AD12*Annual!$I51/100</f>
        <v>650.97583678272076</v>
      </c>
      <c r="AE32" s="59">
        <f>AE12*Annual!$I51/100</f>
        <v>642.35237117918155</v>
      </c>
      <c r="AF32" s="59">
        <f>AF12*Annual!$I51/100</f>
        <v>592.91116838555718</v>
      </c>
      <c r="AG32" s="59">
        <f>AG12*Annual!$I51/100</f>
        <v>565.81432313354753</v>
      </c>
      <c r="AH32" s="59">
        <f>AH12*Annual!$J51/100</f>
        <v>725.37802375454282</v>
      </c>
      <c r="AI32" s="59">
        <f>AI12*Annual!$J51/100</f>
        <v>702.76296455720706</v>
      </c>
      <c r="AJ32" s="59">
        <f>AJ12*Annual!$J51/100</f>
        <v>632.09090456553304</v>
      </c>
      <c r="AK32" s="59">
        <f>AK12*Annual!$J51/100</f>
        <v>591.19533918368415</v>
      </c>
      <c r="AL32" s="59">
        <f>AL12*Annual!$K51/100</f>
        <v>801.69710556503492</v>
      </c>
      <c r="AM32" s="59">
        <f>AM12*Annual!$K51/100</f>
        <v>928.01134079245685</v>
      </c>
      <c r="AN32" s="59">
        <f>AN12*Annual!$K51/100</f>
        <v>856.1298165414164</v>
      </c>
      <c r="AO32" s="59">
        <f>AO12*Annual!$K51/100</f>
        <v>834.77398638134468</v>
      </c>
      <c r="AP32" s="59">
        <f>AP12*Annual!$L51/100</f>
        <v>1049.502815758409</v>
      </c>
      <c r="AQ32" s="59">
        <f>AQ12*Annual!$L51/100</f>
        <v>1136.9453333495849</v>
      </c>
      <c r="AR32" s="59">
        <f>AR12*Annual!$L51/100</f>
        <v>1115.3736109482377</v>
      </c>
      <c r="AS32" s="59">
        <f>AS12*Annual!$L51/100</f>
        <v>1031.0127679858256</v>
      </c>
      <c r="AT32" s="59">
        <f>AT12*Annual!$M51/100</f>
        <v>1151.467194840272</v>
      </c>
      <c r="AU32" s="59">
        <f>AU12*Annual!$M51/100</f>
        <v>1271.7641267204178</v>
      </c>
      <c r="AV32" s="59">
        <f>AV12*Annual!$M51/100</f>
        <v>1252.967731114145</v>
      </c>
      <c r="AW32" s="59">
        <f>AW12*Annual!$M51/100</f>
        <v>1120.1148069690089</v>
      </c>
      <c r="AX32" s="59">
        <f>AX12*Annual!$N51/100</f>
        <v>1604.9565478846137</v>
      </c>
      <c r="AY32" s="59">
        <f>AY12*Annual!$N51/100</f>
        <v>1632.6831230085686</v>
      </c>
      <c r="AZ32" s="59">
        <f>AZ12*Annual!$N51/100</f>
        <v>1591.4679437702571</v>
      </c>
      <c r="BA32" s="59">
        <f>BA12*Annual!$N51/100</f>
        <v>1428.4244415379728</v>
      </c>
      <c r="BB32" s="59">
        <f>BB12*Annual!$O51/100</f>
        <v>2362.4752846922743</v>
      </c>
      <c r="BC32" s="59">
        <f>BC12*Annual!$O51/100</f>
        <v>2659.5687584906186</v>
      </c>
      <c r="BD32" s="59">
        <f>BD12*Annual!$O51/100</f>
        <v>2785.2043678275927</v>
      </c>
      <c r="BE32" s="59">
        <f>BE12*Annual!$O51/100</f>
        <v>2587.0794532528435</v>
      </c>
      <c r="BF32" s="184">
        <f>BF12*Annual!P51/100</f>
        <v>2611.1834646091734</v>
      </c>
      <c r="BG32" s="59">
        <f>BG12*Annual!P51/100</f>
        <v>2791.3500085287355</v>
      </c>
      <c r="BH32" s="59">
        <f>BH12*Annual!P51/100</f>
        <v>2606.8261244302566</v>
      </c>
      <c r="BI32" s="56">
        <f>BI12*Annual!P51/100</f>
        <v>2185.9070631468885</v>
      </c>
      <c r="BJ32" s="56">
        <f>BJ12*Annual!Q51/100</f>
        <v>2515.8182832335569</v>
      </c>
      <c r="BK32" s="56">
        <f>BK12*Annual!Q51/100</f>
        <v>2646.025932639398</v>
      </c>
      <c r="BL32" s="56">
        <f>BL12*Annual!Q51/100</f>
        <v>2544.3071815617072</v>
      </c>
      <c r="BM32" s="56">
        <f>BM12*Annual!Q51/100</f>
        <v>2076.8215680561557</v>
      </c>
      <c r="BN32" s="184">
        <f>BN12*Annual!$R51/100</f>
        <v>2543.7865514559194</v>
      </c>
      <c r="BO32" s="184">
        <f>BO12*Annual!$R51/100</f>
        <v>2898.5466136192467</v>
      </c>
      <c r="BP32" s="184">
        <f>BP12*Annual!$R51/100</f>
        <v>2751.7823376325846</v>
      </c>
      <c r="BQ32" s="184">
        <f>BQ12*Annual!$R51/100</f>
        <v>2488.8695407542609</v>
      </c>
      <c r="BR32" s="56">
        <f>BR12*Annual!$S51/100</f>
        <v>2882.3985609467186</v>
      </c>
      <c r="BS32" s="56">
        <f>BS12*Annual!$S51/100</f>
        <v>3173.9302085195</v>
      </c>
      <c r="BT32" s="56">
        <f>BT12*Annual!$S51/100</f>
        <v>2890.1550810962863</v>
      </c>
      <c r="BU32" s="56">
        <f>BU12*Annual!$S51/100</f>
        <v>2631.3521648863161</v>
      </c>
      <c r="BV32" s="56">
        <f>BV12*Annual!$T51/100</f>
        <v>3066.5488308672384</v>
      </c>
      <c r="BW32" s="56">
        <f>BW12*Annual!$T51/100</f>
        <v>3561.794951959002</v>
      </c>
      <c r="BX32" s="56">
        <f>BX12*Annual!$T51/100</f>
        <v>3487.5553804607339</v>
      </c>
      <c r="BY32" s="56">
        <f>BY12*Annual!$T51/100</f>
        <v>3163.5148018037521</v>
      </c>
      <c r="BZ32" s="56">
        <f>BZ12*Annual!$W51/100</f>
        <v>3838.7349851708896</v>
      </c>
      <c r="CA32" s="56">
        <f>CA12*Annual!$U51/100</f>
        <v>4034.5549688338324</v>
      </c>
      <c r="CB32" s="56">
        <f>CB12*Annual!$U51/100</f>
        <v>3566.4972633030043</v>
      </c>
      <c r="CC32" s="56">
        <f>CC12*Annual!$U51/100</f>
        <v>3140.3693319603854</v>
      </c>
      <c r="CD32" s="56">
        <f>CD12*Annual!$W51/100</f>
        <v>3999.0308833529311</v>
      </c>
      <c r="CE32" s="56">
        <f>CE12*Annual!$W51/100</f>
        <v>4342.2504518210044</v>
      </c>
      <c r="CF32" s="56">
        <f>CF12*Annual!$W51/100</f>
        <v>3788.5355579822076</v>
      </c>
      <c r="CG32" s="56">
        <f>CG12*Annual!$W51/100</f>
        <v>3395.3067116708639</v>
      </c>
      <c r="CH32" s="56">
        <f>CH12*Annual!$X51/100</f>
        <v>3977.2210652302078</v>
      </c>
      <c r="CI32" s="56">
        <f>CI12*Annual!$X51/100</f>
        <v>4363.1277569930808</v>
      </c>
      <c r="CJ32" s="56">
        <f>CJ12*Annual!$X51/100</f>
        <v>3723.1896478870417</v>
      </c>
      <c r="CK32" s="56">
        <f>CK12*Annual!$X51/100</f>
        <v>3298.7875725507852</v>
      </c>
    </row>
    <row r="33" spans="1:94">
      <c r="A33" s="53" t="s">
        <v>7</v>
      </c>
      <c r="B33" s="38">
        <f t="shared" ref="B33:AG33" si="51">SUM(B34:B38)</f>
        <v>5198.3502844468858</v>
      </c>
      <c r="C33" s="39">
        <f t="shared" si="51"/>
        <v>5236.6230243295986</v>
      </c>
      <c r="D33" s="39">
        <f t="shared" si="51"/>
        <v>5648.1815504238884</v>
      </c>
      <c r="E33" s="39">
        <f t="shared" si="51"/>
        <v>5942.8387200306688</v>
      </c>
      <c r="F33" s="39">
        <f t="shared" si="51"/>
        <v>5982.3411505770209</v>
      </c>
      <c r="G33" s="39">
        <f t="shared" si="51"/>
        <v>5983.0161665128016</v>
      </c>
      <c r="H33" s="39">
        <f t="shared" si="51"/>
        <v>6397.5432640135805</v>
      </c>
      <c r="I33" s="39">
        <f t="shared" si="51"/>
        <v>6725.3380134561285</v>
      </c>
      <c r="J33" s="39">
        <f t="shared" si="51"/>
        <v>6577.8165004582561</v>
      </c>
      <c r="K33" s="39">
        <f t="shared" si="51"/>
        <v>6803.1325664844026</v>
      </c>
      <c r="L33" s="39">
        <f t="shared" si="51"/>
        <v>7244.2336889250155</v>
      </c>
      <c r="M33" s="39">
        <f t="shared" si="51"/>
        <v>7381.9892739899642</v>
      </c>
      <c r="N33" s="39">
        <f t="shared" si="51"/>
        <v>7184.9002380899019</v>
      </c>
      <c r="O33" s="39">
        <f t="shared" si="51"/>
        <v>7557.3957710674777</v>
      </c>
      <c r="P33" s="39">
        <f t="shared" si="51"/>
        <v>7730.7833972527606</v>
      </c>
      <c r="Q33" s="39">
        <f t="shared" si="51"/>
        <v>7930.7517351872348</v>
      </c>
      <c r="R33" s="39">
        <f t="shared" si="51"/>
        <v>8009.8364843340805</v>
      </c>
      <c r="S33" s="39">
        <f t="shared" si="51"/>
        <v>8181.0108536804364</v>
      </c>
      <c r="T33" s="39">
        <f t="shared" si="51"/>
        <v>8878.7024455463234</v>
      </c>
      <c r="U33" s="39">
        <f t="shared" si="51"/>
        <v>9452.2163305139438</v>
      </c>
      <c r="V33" s="39">
        <f t="shared" si="51"/>
        <v>9158.9669875472719</v>
      </c>
      <c r="W33" s="39">
        <f t="shared" si="51"/>
        <v>9522.6771672660379</v>
      </c>
      <c r="X33" s="39">
        <f t="shared" si="51"/>
        <v>10424.01277042529</v>
      </c>
      <c r="Y33" s="39">
        <f t="shared" si="51"/>
        <v>10984.674255646518</v>
      </c>
      <c r="Z33" s="39">
        <f t="shared" si="51"/>
        <v>10715.31170772252</v>
      </c>
      <c r="AA33" s="39">
        <f t="shared" si="51"/>
        <v>10863.264259158761</v>
      </c>
      <c r="AB33" s="39">
        <f t="shared" si="51"/>
        <v>11267.086313429467</v>
      </c>
      <c r="AC33" s="39">
        <f t="shared" si="51"/>
        <v>12149.592579316854</v>
      </c>
      <c r="AD33" s="39">
        <f t="shared" si="51"/>
        <v>12745.566524425381</v>
      </c>
      <c r="AE33" s="39">
        <f t="shared" si="51"/>
        <v>12935.025038793929</v>
      </c>
      <c r="AF33" s="39">
        <f t="shared" si="51"/>
        <v>13648.402104755207</v>
      </c>
      <c r="AG33" s="39">
        <f t="shared" si="51"/>
        <v>15013.731222401448</v>
      </c>
      <c r="AH33" s="39">
        <f t="shared" ref="AH33:BM33" si="52">SUM(AH34:AH38)</f>
        <v>15139.893298563722</v>
      </c>
      <c r="AI33" s="39">
        <f t="shared" si="52"/>
        <v>15091.380425602203</v>
      </c>
      <c r="AJ33" s="39">
        <f t="shared" si="52"/>
        <v>15498.244222091984</v>
      </c>
      <c r="AK33" s="39">
        <f t="shared" si="52"/>
        <v>16442.890609016613</v>
      </c>
      <c r="AL33" s="39">
        <f t="shared" si="52"/>
        <v>16804.328010541962</v>
      </c>
      <c r="AM33" s="39">
        <f t="shared" si="52"/>
        <v>16611.105042005922</v>
      </c>
      <c r="AN33" s="39">
        <f t="shared" si="52"/>
        <v>17563.573010707172</v>
      </c>
      <c r="AO33" s="39">
        <f t="shared" si="52"/>
        <v>18318.5563070303</v>
      </c>
      <c r="AP33" s="39">
        <f t="shared" si="52"/>
        <v>18762.288911028121</v>
      </c>
      <c r="AQ33" s="39">
        <f t="shared" si="52"/>
        <v>18747.726190641399</v>
      </c>
      <c r="AR33" s="39">
        <f t="shared" si="52"/>
        <v>19580.673837618648</v>
      </c>
      <c r="AS33" s="39">
        <f t="shared" si="52"/>
        <v>20851.020169467422</v>
      </c>
      <c r="AT33" s="39">
        <f t="shared" si="52"/>
        <v>21245.356500112357</v>
      </c>
      <c r="AU33" s="39">
        <f t="shared" si="52"/>
        <v>21820.161225781314</v>
      </c>
      <c r="AV33" s="39">
        <f t="shared" si="52"/>
        <v>23330.869906956075</v>
      </c>
      <c r="AW33" s="39">
        <f t="shared" si="52"/>
        <v>24461.91803908307</v>
      </c>
      <c r="AX33" s="39">
        <f t="shared" si="52"/>
        <v>24450.44520684893</v>
      </c>
      <c r="AY33" s="39">
        <f t="shared" si="52"/>
        <v>24946.686172597154</v>
      </c>
      <c r="AZ33" s="39">
        <f t="shared" si="52"/>
        <v>26554.058815679826</v>
      </c>
      <c r="BA33" s="39">
        <f t="shared" si="52"/>
        <v>27837.019607599603</v>
      </c>
      <c r="BB33" s="39">
        <f t="shared" si="52"/>
        <v>26512.987447034699</v>
      </c>
      <c r="BC33" s="39">
        <f t="shared" si="52"/>
        <v>27284.651790140866</v>
      </c>
      <c r="BD33" s="39">
        <f t="shared" si="52"/>
        <v>28426.477626009695</v>
      </c>
      <c r="BE33" s="39">
        <f t="shared" si="52"/>
        <v>29799.666486346257</v>
      </c>
      <c r="BF33" s="39">
        <f t="shared" si="52"/>
        <v>29036.404663108431</v>
      </c>
      <c r="BG33" s="39">
        <f t="shared" si="52"/>
        <v>29761.586375899751</v>
      </c>
      <c r="BH33" s="39">
        <f t="shared" si="52"/>
        <v>29947.053017945062</v>
      </c>
      <c r="BI33" s="166">
        <f t="shared" si="52"/>
        <v>31990.589556580955</v>
      </c>
      <c r="BJ33" s="166">
        <f t="shared" si="52"/>
        <v>30811.892114198014</v>
      </c>
      <c r="BK33" s="166">
        <f t="shared" si="52"/>
        <v>32584.265574386834</v>
      </c>
      <c r="BL33" s="166">
        <f t="shared" si="52"/>
        <v>32633.925827172385</v>
      </c>
      <c r="BM33" s="166">
        <f t="shared" si="52"/>
        <v>35535.041128397279</v>
      </c>
      <c r="BN33" s="166">
        <f t="shared" ref="BN33:CD33" si="53">SUM(BN34:BN38)</f>
        <v>33414.597444002997</v>
      </c>
      <c r="BO33" s="166">
        <f t="shared" si="53"/>
        <v>35412.359387842334</v>
      </c>
      <c r="BP33" s="166">
        <f t="shared" si="53"/>
        <v>36018.841110337875</v>
      </c>
      <c r="BQ33" s="166">
        <f t="shared" si="53"/>
        <v>38901.622359044588</v>
      </c>
      <c r="BR33" s="166">
        <f t="shared" si="53"/>
        <v>36272.330574490872</v>
      </c>
      <c r="BS33" s="166">
        <f t="shared" si="53"/>
        <v>38190.060495859056</v>
      </c>
      <c r="BT33" s="166">
        <f t="shared" si="53"/>
        <v>38910.75723681489</v>
      </c>
      <c r="BU33" s="166">
        <f t="shared" si="53"/>
        <v>41744.893558230789</v>
      </c>
      <c r="BV33" s="166">
        <f t="shared" si="53"/>
        <v>39654.545204602306</v>
      </c>
      <c r="BW33" s="166">
        <f t="shared" si="53"/>
        <v>41179.295477940766</v>
      </c>
      <c r="BX33" s="166">
        <f t="shared" si="53"/>
        <v>42027.906599757531</v>
      </c>
      <c r="BY33" s="166">
        <f t="shared" si="53"/>
        <v>44122.064235258898</v>
      </c>
      <c r="BZ33" s="166">
        <f t="shared" si="53"/>
        <v>42543.569715488746</v>
      </c>
      <c r="CA33" s="166">
        <f t="shared" si="53"/>
        <v>42906.838084838149</v>
      </c>
      <c r="CB33" s="166">
        <f t="shared" si="53"/>
        <v>44133.687032573012</v>
      </c>
      <c r="CC33" s="166">
        <f t="shared" si="53"/>
        <v>46274.15459650031</v>
      </c>
      <c r="CD33" s="166">
        <f t="shared" si="53"/>
        <v>45129.347488564905</v>
      </c>
      <c r="CE33" s="166">
        <f t="shared" ref="CE33" si="54">SUM(CE34:CE38)</f>
        <v>45888.104630605965</v>
      </c>
      <c r="CF33" s="166">
        <f t="shared" ref="CF33:CG33" si="55">SUM(CF34:CF38)</f>
        <v>46878.254011331512</v>
      </c>
      <c r="CG33" s="166">
        <f t="shared" si="55"/>
        <v>49088.509777331812</v>
      </c>
      <c r="CH33" s="166">
        <f t="shared" ref="CH33" si="56">SUM(CH34:CH38)</f>
        <v>47553.74724025013</v>
      </c>
      <c r="CI33" s="166">
        <f t="shared" ref="CI33" si="57">SUM(CI34:CI38)</f>
        <v>48726.176802491107</v>
      </c>
      <c r="CJ33" s="166">
        <f t="shared" ref="CJ33:CK33" si="58">SUM(CJ34:CJ38)</f>
        <v>49575.681664430194</v>
      </c>
      <c r="CK33" s="166">
        <f t="shared" si="58"/>
        <v>52117.104783086521</v>
      </c>
    </row>
    <row r="34" spans="1:94">
      <c r="A34" s="60" t="s">
        <v>8</v>
      </c>
      <c r="B34" s="55">
        <f>B14*Annual!$B53/100</f>
        <v>1391.1472090282655</v>
      </c>
      <c r="C34" s="56">
        <f>C14*Annual!$B53/100</f>
        <v>1355.2135581711734</v>
      </c>
      <c r="D34" s="56">
        <f>D14*Annual!$B53/100</f>
        <v>1479.4261472653341</v>
      </c>
      <c r="E34" s="56">
        <f>E14*Annual!$B53/100</f>
        <v>1730.6287281996424</v>
      </c>
      <c r="F34" s="56">
        <f>F14*Annual!$C53/100</f>
        <v>1532.6096576042387</v>
      </c>
      <c r="G34" s="56">
        <f>G14*Annual!$C53/100</f>
        <v>1511.3904077172297</v>
      </c>
      <c r="H34" s="56">
        <f>H14*Annual!$C53/100</f>
        <v>1627.2884250287211</v>
      </c>
      <c r="I34" s="56">
        <f>I14*Annual!$C53/100</f>
        <v>1942.9863758928443</v>
      </c>
      <c r="J34" s="56">
        <f>J14*Annual!$D53/100</f>
        <v>1651.601996400278</v>
      </c>
      <c r="K34" s="56">
        <f>K14*Annual!$D53/100</f>
        <v>1679.395656077141</v>
      </c>
      <c r="L34" s="56">
        <f>L14*Annual!$D53/100</f>
        <v>1753.8969229379736</v>
      </c>
      <c r="M34" s="56">
        <f>M14*Annual!$D53/100</f>
        <v>1967.0611736637854</v>
      </c>
      <c r="N34" s="56">
        <f>N14*Annual!$E53/100</f>
        <v>1705.6767002732186</v>
      </c>
      <c r="O34" s="56">
        <f>O14*Annual!$E53/100</f>
        <v>1827.5371068415918</v>
      </c>
      <c r="P34" s="56">
        <f>P14*Annual!$E53/100</f>
        <v>1793.7260535865928</v>
      </c>
      <c r="Q34" s="56">
        <f>Q14*Annual!$E53/100</f>
        <v>1891.999138108655</v>
      </c>
      <c r="R34" s="56">
        <f>R14*Annual!$F53/100</f>
        <v>1762.3569889688463</v>
      </c>
      <c r="S34" s="56">
        <f>S14*Annual!$F53/100</f>
        <v>1764.4174545398478</v>
      </c>
      <c r="T34" s="56">
        <f>T14*Annual!$F53/100</f>
        <v>1950.9198720225752</v>
      </c>
      <c r="U34" s="56">
        <f>U14*Annual!$F53/100</f>
        <v>2356.1098981877467</v>
      </c>
      <c r="V34" s="56">
        <f>V14*Annual!$G53/100</f>
        <v>2221.1407330006004</v>
      </c>
      <c r="W34" s="56">
        <f>W14*Annual!$G53/100</f>
        <v>2251.4427231834679</v>
      </c>
      <c r="X34" s="56">
        <f>X14*Annual!$G53/100</f>
        <v>2510.4855178113294</v>
      </c>
      <c r="Y34" s="56">
        <f>Y14*Annual!$G53/100</f>
        <v>2870.8860182942972</v>
      </c>
      <c r="Z34" s="56">
        <f>Z14*Annual!H53/100</f>
        <v>2750.1448872538854</v>
      </c>
      <c r="AA34" s="56">
        <f>AA14*Annual!H53/100</f>
        <v>2711.6176750379313</v>
      </c>
      <c r="AB34" s="56">
        <f>AB14*Annual!H53/100</f>
        <v>2840.7244811391265</v>
      </c>
      <c r="AC34" s="56">
        <f>AC14*Annual!H53/100</f>
        <v>3318.1479005506303</v>
      </c>
      <c r="AD34" s="56">
        <f>AD14*Annual!$I53/100</f>
        <v>3174.4209125322877</v>
      </c>
      <c r="AE34" s="56">
        <f>AE14*Annual!$I53/100</f>
        <v>3220.4459238236132</v>
      </c>
      <c r="AF34" s="56">
        <f>AF14*Annual!$I53/100</f>
        <v>3420.7014887704941</v>
      </c>
      <c r="AG34" s="56">
        <f>AG14*Annual!$I53/100</f>
        <v>4068.6293879610853</v>
      </c>
      <c r="AH34" s="56">
        <f>AH14*Annual!$J53/100</f>
        <v>3666.6303200755142</v>
      </c>
      <c r="AI34" s="56">
        <f>AI14*Annual!$J53/100</f>
        <v>3588.0603501488426</v>
      </c>
      <c r="AJ34" s="56">
        <f>AJ14*Annual!$J53/100</f>
        <v>3838.7016509038635</v>
      </c>
      <c r="AK34" s="56">
        <f>AK14*Annual!$J53/100</f>
        <v>4435.2867189384842</v>
      </c>
      <c r="AL34" s="56">
        <f>AL14*Annual!$K53/100</f>
        <v>4076.4125571713776</v>
      </c>
      <c r="AM34" s="56">
        <f>AM14*Annual!$K53/100</f>
        <v>3916.0711131927224</v>
      </c>
      <c r="AN34" s="56">
        <f>AN14*Annual!$K53/100</f>
        <v>4467.3779952020204</v>
      </c>
      <c r="AO34" s="56">
        <f>AO14*Annual!$K53/100</f>
        <v>4975.9149837355271</v>
      </c>
      <c r="AP34" s="56">
        <f>AP14*Annual!$L53/100</f>
        <v>4365.7082999059166</v>
      </c>
      <c r="AQ34" s="56">
        <f>AQ14*Annual!$L53/100</f>
        <v>4264.6576377013935</v>
      </c>
      <c r="AR34" s="56">
        <f>AR14*Annual!$L53/100</f>
        <v>4670.581026107935</v>
      </c>
      <c r="AS34" s="56">
        <f>AS14*Annual!$L53/100</f>
        <v>5352.8767762720618</v>
      </c>
      <c r="AT34" s="56">
        <f>AT14*Annual!$M53/100</f>
        <v>4815.6730891768002</v>
      </c>
      <c r="AU34" s="56">
        <f>AU14*Annual!$M53/100</f>
        <v>4741.0589849976232</v>
      </c>
      <c r="AV34" s="56">
        <f>AV14*Annual!$M53/100</f>
        <v>5202.883883853342</v>
      </c>
      <c r="AW34" s="56">
        <f>AW14*Annual!$M53/100</f>
        <v>5878.2346272586092</v>
      </c>
      <c r="AX34" s="56">
        <f>AX14*Annual!$N53/100</f>
        <v>5543.198105243383</v>
      </c>
      <c r="AY34" s="56">
        <f>AY14*Annual!$N53/100</f>
        <v>5464.3482895759016</v>
      </c>
      <c r="AZ34" s="56">
        <f>AZ14*Annual!$N53/100</f>
        <v>5900.912288340116</v>
      </c>
      <c r="BA34" s="56">
        <f>BA14*Annual!$N53/100</f>
        <v>6714.4214180920999</v>
      </c>
      <c r="BB34" s="56">
        <f>BB14*Annual!$O53/100</f>
        <v>6580.8586957363768</v>
      </c>
      <c r="BC34" s="56">
        <f>BC14*Annual!$O53/100</f>
        <v>6579.2360971959588</v>
      </c>
      <c r="BD34" s="56">
        <f>BD14*Annual!$O53/100</f>
        <v>6898.2270591776833</v>
      </c>
      <c r="BE34" s="56">
        <f>BE14*Annual!$O53/100</f>
        <v>7672.9452436805905</v>
      </c>
      <c r="BF34" s="56">
        <f>BF14*Annual!P53/100</f>
        <v>7285.5666191372202</v>
      </c>
      <c r="BG34" s="56">
        <f>BG14*Annual!P53/100</f>
        <v>7284.8106489949641</v>
      </c>
      <c r="BH34" s="56">
        <f>BH14*Annual!P53/100</f>
        <v>7264.9026678221717</v>
      </c>
      <c r="BI34" s="56">
        <f>BI14*Annual!P53/100</f>
        <v>8317.0207009983769</v>
      </c>
      <c r="BJ34" s="56">
        <f>BJ14*Annual!Q53/100</f>
        <v>8341.9744043402206</v>
      </c>
      <c r="BK34" s="56">
        <f>BK14*Annual!Q53/100</f>
        <v>9063.4709279479302</v>
      </c>
      <c r="BL34" s="56">
        <f>BL14*Annual!Q53/100</f>
        <v>8726.2568821285422</v>
      </c>
      <c r="BM34" s="56">
        <f>BM14*Annual!Q53/100</f>
        <v>10492.475105522231</v>
      </c>
      <c r="BN34" s="56">
        <f>BN14*Annual!$R53/100</f>
        <v>8968.8409397828837</v>
      </c>
      <c r="BO34" s="56">
        <f>BO14*Annual!$R53/100</f>
        <v>9735.7533819476648</v>
      </c>
      <c r="BP34" s="56">
        <f>BP14*Annual!$R53/100</f>
        <v>9702.5465214945452</v>
      </c>
      <c r="BQ34" s="56">
        <f>BQ14*Annual!$R53/100</f>
        <v>11658.098533578717</v>
      </c>
      <c r="BR34" s="56">
        <f>BR14*Annual!$S53/100</f>
        <v>9616.9673376322808</v>
      </c>
      <c r="BS34" s="56">
        <f>BS14*Annual!$S53/100</f>
        <v>10324.703854207983</v>
      </c>
      <c r="BT34" s="56">
        <f>BT14*Annual!$S53/100</f>
        <v>10268.890220500232</v>
      </c>
      <c r="BU34" s="56">
        <f>BU14*Annual!$S53/100</f>
        <v>12119.906008186315</v>
      </c>
      <c r="BV34" s="56">
        <f>BV14*Annual!$T53/100</f>
        <v>10469.558625803777</v>
      </c>
      <c r="BW34" s="56">
        <f>BW14*Annual!$T53/100</f>
        <v>10939.463175510982</v>
      </c>
      <c r="BX34" s="56">
        <f>BX14*Annual!$T53/100</f>
        <v>11152.93691023491</v>
      </c>
      <c r="BY34" s="56">
        <f>BY14*Annual!$T53/100</f>
        <v>12646.761178337618</v>
      </c>
      <c r="BZ34" s="56">
        <f>BZ14*Annual!$W53/100</f>
        <v>11367.22417829466</v>
      </c>
      <c r="CA34" s="56">
        <f>CA14*Annual!$U53/100</f>
        <v>11607.854621068826</v>
      </c>
      <c r="CB34" s="56">
        <f>CB14*Annual!$U53/100</f>
        <v>11457.31859098086</v>
      </c>
      <c r="CC34" s="56">
        <f>CC14*Annual!$U53/100</f>
        <v>12862.047936087434</v>
      </c>
      <c r="CD34" s="56">
        <f>CD14*Annual!$W53/100</f>
        <v>11975.471827134679</v>
      </c>
      <c r="CE34" s="56">
        <f>CE14*Annual!$W53/100</f>
        <v>12852.480064997031</v>
      </c>
      <c r="CF34" s="56">
        <f>CF14*Annual!$W53/100</f>
        <v>12542.92839514389</v>
      </c>
      <c r="CG34" s="56">
        <f>CG14*Annual!$W53/100</f>
        <v>14244.640178512962</v>
      </c>
      <c r="CH34" s="56">
        <f>CH14*Annual!$X53/100</f>
        <v>13076.627964768302</v>
      </c>
      <c r="CI34" s="56">
        <f>CI14*Annual!$X53/100</f>
        <v>14167.761485729259</v>
      </c>
      <c r="CJ34" s="56">
        <f>CJ14*Annual!$X53/100</f>
        <v>13626.561896115034</v>
      </c>
      <c r="CK34" s="56">
        <f>CK14*Annual!$X53/100</f>
        <v>15437.53701495508</v>
      </c>
    </row>
    <row r="35" spans="1:94">
      <c r="A35" s="60" t="s">
        <v>9</v>
      </c>
      <c r="B35" s="55">
        <f>B15*Annual!$B54/100</f>
        <v>1253.2158742495076</v>
      </c>
      <c r="C35" s="56">
        <f>C15*Annual!$B54/100</f>
        <v>1309.3281516589059</v>
      </c>
      <c r="D35" s="56">
        <f>D15*Annual!$B54/100</f>
        <v>1502.3880491047134</v>
      </c>
      <c r="E35" s="56">
        <f>E15*Annual!$B54/100</f>
        <v>1575.390795627794</v>
      </c>
      <c r="F35" s="56">
        <f>F15*Annual!$C54/100</f>
        <v>1576.891821843049</v>
      </c>
      <c r="G35" s="56">
        <f>G15*Annual!$C54/100</f>
        <v>1532.7758357263738</v>
      </c>
      <c r="H35" s="56">
        <f>H15*Annual!$C54/100</f>
        <v>1719.9122773763354</v>
      </c>
      <c r="I35" s="56">
        <f>I15*Annual!$C54/100</f>
        <v>1770.5544224715545</v>
      </c>
      <c r="J35" s="56">
        <f>J15*Annual!$D54/100</f>
        <v>1697.5565421992585</v>
      </c>
      <c r="K35" s="56">
        <f>K15*Annual!$D54/100</f>
        <v>1779.3694014746316</v>
      </c>
      <c r="L35" s="56">
        <f>L15*Annual!$D54/100</f>
        <v>1981.9613492892261</v>
      </c>
      <c r="M35" s="56">
        <f>M15*Annual!$D54/100</f>
        <v>1951.9487132400172</v>
      </c>
      <c r="N35" s="56">
        <f>N15*Annual!$E54/100</f>
        <v>1849.3907777260426</v>
      </c>
      <c r="O35" s="56">
        <f>O15*Annual!$E54/100</f>
        <v>1987.3673878291054</v>
      </c>
      <c r="P35" s="56">
        <f>P15*Annual!$E54/100</f>
        <v>2147.1428649916866</v>
      </c>
      <c r="Q35" s="56">
        <f>Q15*Annual!$E54/100</f>
        <v>2224.5283418310214</v>
      </c>
      <c r="R35" s="56">
        <f>R15*Annual!$F54/100</f>
        <v>2072.8798970010325</v>
      </c>
      <c r="S35" s="56">
        <f>S15*Annual!$F54/100</f>
        <v>2223.7582165639087</v>
      </c>
      <c r="T35" s="56">
        <f>T15*Annual!$F54/100</f>
        <v>2427.9945849436003</v>
      </c>
      <c r="U35" s="56">
        <f>U15*Annual!$F54/100</f>
        <v>2546.9337072880035</v>
      </c>
      <c r="V35" s="56">
        <f>V15*Annual!$G54/100</f>
        <v>2408.7401511259914</v>
      </c>
      <c r="W35" s="56">
        <f>W15*Annual!$G54/100</f>
        <v>2624.4625283930027</v>
      </c>
      <c r="X35" s="56">
        <f>X15*Annual!$G54/100</f>
        <v>2892.1823546536179</v>
      </c>
      <c r="Y35" s="56">
        <f>Y15*Annual!$G54/100</f>
        <v>3053.2272290898086</v>
      </c>
      <c r="Z35" s="56">
        <f>Z15*Annual!H54/100</f>
        <v>2812.1839731272844</v>
      </c>
      <c r="AA35" s="56">
        <f>AA15*Annual!H54/100</f>
        <v>2966.0064640770147</v>
      </c>
      <c r="AB35" s="56">
        <f>AB15*Annual!H54/100</f>
        <v>3089.4346939982893</v>
      </c>
      <c r="AC35" s="56">
        <f>AC15*Annual!H54/100</f>
        <v>3378.255315615404</v>
      </c>
      <c r="AD35" s="56">
        <f>AD15*Annual!$I54/100</f>
        <v>3295.8683256326685</v>
      </c>
      <c r="AE35" s="56">
        <f>AE15*Annual!$I54/100</f>
        <v>3403.1665698884408</v>
      </c>
      <c r="AF35" s="56">
        <f>AF15*Annual!$I54/100</f>
        <v>3583.6760879606618</v>
      </c>
      <c r="AG35" s="56">
        <f>AG15*Annual!$I54/100</f>
        <v>3982.9277988595672</v>
      </c>
      <c r="AH35" s="56">
        <f>AH15*Annual!$J54/100</f>
        <v>4103.3987059057763</v>
      </c>
      <c r="AI35" s="56">
        <f>AI15*Annual!$J54/100</f>
        <v>4183.4160135233387</v>
      </c>
      <c r="AJ35" s="56">
        <f>AJ15*Annual!$J54/100</f>
        <v>4393.1071050933015</v>
      </c>
      <c r="AK35" s="56">
        <f>AK15*Annual!$J54/100</f>
        <v>4823.5192284530021</v>
      </c>
      <c r="AL35" s="56">
        <f>AL15*Annual!$K54/100</f>
        <v>4802.2830127813086</v>
      </c>
      <c r="AM35" s="56">
        <f>AM15*Annual!$K54/100</f>
        <v>4870.2135772950414</v>
      </c>
      <c r="AN35" s="56">
        <f>AN15*Annual!$K54/100</f>
        <v>5058.9850771351612</v>
      </c>
      <c r="AO35" s="56">
        <f>AO15*Annual!$K54/100</f>
        <v>5215.8866319631979</v>
      </c>
      <c r="AP35" s="56">
        <f>AP15*Annual!$L54/100</f>
        <v>5330.9541301526533</v>
      </c>
      <c r="AQ35" s="56">
        <f>AQ15*Annual!$L54/100</f>
        <v>5264.5531568031765</v>
      </c>
      <c r="AR35" s="56">
        <f>AR15*Annual!$L54/100</f>
        <v>5638.8309871882675</v>
      </c>
      <c r="AS35" s="56">
        <f>AS15*Annual!$L54/100</f>
        <v>6157.094762200225</v>
      </c>
      <c r="AT35" s="56">
        <f>AT15*Annual!$M54/100</f>
        <v>6505.4186925260965</v>
      </c>
      <c r="AU35" s="56">
        <f>AU15*Annual!$M54/100</f>
        <v>7015.8896009253303</v>
      </c>
      <c r="AV35" s="56">
        <f>AV15*Annual!$M54/100</f>
        <v>7523.2870045301388</v>
      </c>
      <c r="AW35" s="56">
        <f>AW15*Annual!$M54/100</f>
        <v>7875.7807999541701</v>
      </c>
      <c r="AX35" s="56">
        <f>AX15*Annual!$N54/100</f>
        <v>6938.7349197338845</v>
      </c>
      <c r="AY35" s="56">
        <f>AY15*Annual!$N54/100</f>
        <v>7599.4128273138649</v>
      </c>
      <c r="AZ35" s="56">
        <f>AZ15*Annual!$N54/100</f>
        <v>8186.4065180970638</v>
      </c>
      <c r="BA35" s="56">
        <f>BA15*Annual!$N54/100</f>
        <v>8460.9642714711008</v>
      </c>
      <c r="BB35" s="56">
        <f>BB15*Annual!$O54/100</f>
        <v>7180.8666737799704</v>
      </c>
      <c r="BC35" s="56">
        <f>BC15*Annual!$O54/100</f>
        <v>8020.2948427484107</v>
      </c>
      <c r="BD35" s="56">
        <f>BD15*Annual!$O54/100</f>
        <v>8351.3545005091928</v>
      </c>
      <c r="BE35" s="56">
        <f>BE15*Annual!$O54/100</f>
        <v>8982.3715572750862</v>
      </c>
      <c r="BF35" s="56">
        <f>BF15*Annual!P54/100</f>
        <v>7269.5767583423349</v>
      </c>
      <c r="BG35" s="56">
        <f>BG15*Annual!P54/100</f>
        <v>8011.4894484253264</v>
      </c>
      <c r="BH35" s="56">
        <f>BH15*Annual!P54/100</f>
        <v>8301.0562780536184</v>
      </c>
      <c r="BI35" s="56">
        <f>BI15*Annual!P54/100</f>
        <v>8782.945511744656</v>
      </c>
      <c r="BJ35" s="56">
        <f>BJ15*Annual!Q54/100</f>
        <v>7045.9009617494139</v>
      </c>
      <c r="BK35" s="56">
        <f>BK15*Annual!Q54/100</f>
        <v>8020.9047222422796</v>
      </c>
      <c r="BL35" s="56">
        <f>BL15*Annual!Q54/100</f>
        <v>8372.8316459325852</v>
      </c>
      <c r="BM35" s="56">
        <f>BM15*Annual!Q54/100</f>
        <v>9130.957547295322</v>
      </c>
      <c r="BN35" s="56">
        <f>BN15*Annual!$R54/100</f>
        <v>8103.9464704027541</v>
      </c>
      <c r="BO35" s="56">
        <f>BO15*Annual!$R54/100</f>
        <v>9122.3961342950406</v>
      </c>
      <c r="BP35" s="56">
        <f>BP15*Annual!$R54/100</f>
        <v>9587.2356161663411</v>
      </c>
      <c r="BQ35" s="56">
        <f>BQ15*Annual!$R54/100</f>
        <v>9837.3885111508043</v>
      </c>
      <c r="BR35" s="56">
        <f>BR15*Annual!$S54/100</f>
        <v>9478.175336455919</v>
      </c>
      <c r="BS35" s="56">
        <f>BS15*Annual!$S54/100</f>
        <v>10377.666372374208</v>
      </c>
      <c r="BT35" s="56">
        <f>BT15*Annual!$S54/100</f>
        <v>10830.648972073945</v>
      </c>
      <c r="BU35" s="56">
        <f>BU15*Annual!$S54/100</f>
        <v>10962.011837547037</v>
      </c>
      <c r="BV35" s="56">
        <f>BV15*Annual!$T54/100</f>
        <v>10878.74991133177</v>
      </c>
      <c r="BW35" s="56">
        <f>BW15*Annual!$T54/100</f>
        <v>11499.454339841248</v>
      </c>
      <c r="BX35" s="56">
        <f>BX15*Annual!$T54/100</f>
        <v>12242.542351322765</v>
      </c>
      <c r="BY35" s="56">
        <f>BY15*Annual!$T54/100</f>
        <v>12485.217490207495</v>
      </c>
      <c r="BZ35" s="56">
        <f>BZ15*Annual!$W54/100</f>
        <v>11582.643163880502</v>
      </c>
      <c r="CA35" s="56">
        <f>CA15*Annual!$U54/100</f>
        <v>12433.282893852562</v>
      </c>
      <c r="CB35" s="56">
        <f>CB15*Annual!$U54/100</f>
        <v>13069.131679718186</v>
      </c>
      <c r="CC35" s="56">
        <f>CC15*Annual!$U54/100</f>
        <v>13391.976206489604</v>
      </c>
      <c r="CD35" s="56">
        <f>CD15*Annual!$W54/100</f>
        <v>12421.558239821634</v>
      </c>
      <c r="CE35" s="56">
        <f>CE15*Annual!$W54/100</f>
        <v>12917.699823195408</v>
      </c>
      <c r="CF35" s="56">
        <f>CF15*Annual!$W54/100</f>
        <v>13326.262360179724</v>
      </c>
      <c r="CG35" s="56">
        <f>CG15*Annual!$W54/100</f>
        <v>13895.945200210677</v>
      </c>
      <c r="CH35" s="56">
        <f>CH15*Annual!$X54/100</f>
        <v>12771.066827915931</v>
      </c>
      <c r="CI35" s="56">
        <f>CI15*Annual!$X54/100</f>
        <v>13263.164904506288</v>
      </c>
      <c r="CJ35" s="56">
        <f>CJ15*Annual!$X54/100</f>
        <v>14032.448178051249</v>
      </c>
      <c r="CK35" s="56">
        <f>CK15*Annual!$X54/100</f>
        <v>14573.189950325017</v>
      </c>
    </row>
    <row r="36" spans="1:94">
      <c r="A36" s="60" t="s">
        <v>10</v>
      </c>
      <c r="B36" s="55">
        <f>B16*Annual!$B55/100</f>
        <v>1712.0997546997705</v>
      </c>
      <c r="C36" s="56">
        <f>C16*Annual!$B55/100</f>
        <v>1699.7076965853191</v>
      </c>
      <c r="D36" s="56">
        <f>D16*Annual!$B55/100</f>
        <v>1765.5519838549919</v>
      </c>
      <c r="E36" s="56">
        <f>E16*Annual!$B55/100</f>
        <v>1728.128213224797</v>
      </c>
      <c r="F36" s="56">
        <f>F16*Annual!$C55/100</f>
        <v>1927.3542533398534</v>
      </c>
      <c r="G36" s="56">
        <f>G16*Annual!$C55/100</f>
        <v>1951.6078151453191</v>
      </c>
      <c r="H36" s="56">
        <f>H16*Annual!$C55/100</f>
        <v>2024.3821261582364</v>
      </c>
      <c r="I36" s="56">
        <f>I16*Annual!$C55/100</f>
        <v>1974.2276679280458</v>
      </c>
      <c r="J36" s="56">
        <f>J16*Annual!$D55/100</f>
        <v>2196.7993663353095</v>
      </c>
      <c r="K36" s="56">
        <f>K16*Annual!$D55/100</f>
        <v>2276.9013163053351</v>
      </c>
      <c r="L36" s="56">
        <f>L16*Annual!$D55/100</f>
        <v>2390.2069476690272</v>
      </c>
      <c r="M36" s="56">
        <f>M16*Annual!$D55/100</f>
        <v>2342.7394266563324</v>
      </c>
      <c r="N36" s="56">
        <f>N16*Annual!$E55/100</f>
        <v>2454.9993258326003</v>
      </c>
      <c r="O36" s="56">
        <f>O16*Annual!$E55/100</f>
        <v>2522.9083302928834</v>
      </c>
      <c r="P36" s="56">
        <f>P16*Annual!$E55/100</f>
        <v>2486.0133818333952</v>
      </c>
      <c r="Q36" s="56">
        <f>Q16*Annual!$E55/100</f>
        <v>2512.6208676252481</v>
      </c>
      <c r="R36" s="56">
        <f>R16*Annual!$F55/100</f>
        <v>2850.783755280765</v>
      </c>
      <c r="S36" s="56">
        <f>S16*Annual!$F55/100</f>
        <v>2835.6046360001492</v>
      </c>
      <c r="T36" s="56">
        <f>T16*Annual!$F55/100</f>
        <v>3059.2748434235486</v>
      </c>
      <c r="U36" s="56">
        <f>U16*Annual!$F55/100</f>
        <v>3107.001935134891</v>
      </c>
      <c r="V36" s="56">
        <f>V16*Annual!$G55/100</f>
        <v>2997.5635933301023</v>
      </c>
      <c r="W36" s="56">
        <f>W16*Annual!$G55/100</f>
        <v>3052.5396135285891</v>
      </c>
      <c r="X36" s="56">
        <f>X16*Annual!$G55/100</f>
        <v>3339.3054017979807</v>
      </c>
      <c r="Y36" s="56">
        <f>Y16*Annual!$G55/100</f>
        <v>3365.5738487469248</v>
      </c>
      <c r="Z36" s="56">
        <f>Z16*Annual!H55/100</f>
        <v>3359.1431819551781</v>
      </c>
      <c r="AA36" s="56">
        <f>AA16*Annual!H55/100</f>
        <v>3398.1759578895649</v>
      </c>
      <c r="AB36" s="56">
        <f>AB16*Annual!H55/100</f>
        <v>3515.775458861508</v>
      </c>
      <c r="AC36" s="56">
        <f>AC16*Annual!H55/100</f>
        <v>3588.5839130118979</v>
      </c>
      <c r="AD36" s="56">
        <f>AD16*Annual!$I55/100</f>
        <v>4192.5766847449831</v>
      </c>
      <c r="AE36" s="56">
        <f>AE16*Annual!$I55/100</f>
        <v>4210.3827409525684</v>
      </c>
      <c r="AF36" s="56">
        <f>AF16*Annual!$I55/100</f>
        <v>4481.3155225815126</v>
      </c>
      <c r="AG36" s="56">
        <f>AG16*Annual!$I55/100</f>
        <v>4750.9478763987445</v>
      </c>
      <c r="AH36" s="56">
        <f>AH16*Annual!$J55/100</f>
        <v>5066.5994586344441</v>
      </c>
      <c r="AI36" s="56">
        <f>AI16*Annual!$J55/100</f>
        <v>5022.9071000267213</v>
      </c>
      <c r="AJ36" s="56">
        <f>AJ16*Annual!$J55/100</f>
        <v>4954.7550840790536</v>
      </c>
      <c r="AK36" s="56">
        <f>AK16*Annual!$J55/100</f>
        <v>4862.0757816011565</v>
      </c>
      <c r="AL36" s="56">
        <f>AL16*Annual!$K55/100</f>
        <v>5554.1546708496971</v>
      </c>
      <c r="AM36" s="56">
        <f>AM16*Annual!$K55/100</f>
        <v>5398.489996190172</v>
      </c>
      <c r="AN36" s="56">
        <f>AN16*Annual!$K55/100</f>
        <v>5546.0783446330533</v>
      </c>
      <c r="AO36" s="56">
        <f>AO16*Annual!$K55/100</f>
        <v>5593.739090377343</v>
      </c>
      <c r="AP36" s="56">
        <f>AP16*Annual!$L55/100</f>
        <v>6497.6632479905802</v>
      </c>
      <c r="AQ36" s="56">
        <f>AQ16*Annual!$L55/100</f>
        <v>6588.3365610369938</v>
      </c>
      <c r="AR36" s="56">
        <f>AR16*Annual!$L55/100</f>
        <v>6548.4280317203702</v>
      </c>
      <c r="AS36" s="56">
        <f>AS16*Annual!$L55/100</f>
        <v>6538.0217351012689</v>
      </c>
      <c r="AT36" s="56">
        <f>AT16*Annual!$M55/100</f>
        <v>7036.3416665349805</v>
      </c>
      <c r="AU36" s="56">
        <f>AU16*Annual!$M55/100</f>
        <v>7078.9149765410057</v>
      </c>
      <c r="AV36" s="56">
        <f>AV16*Annual!$M55/100</f>
        <v>7490.8675463993013</v>
      </c>
      <c r="AW36" s="56">
        <f>AW16*Annual!$M55/100</f>
        <v>7487.9810387615453</v>
      </c>
      <c r="AX36" s="56">
        <f>AX16*Annual!$N55/100</f>
        <v>8840.4428426894519</v>
      </c>
      <c r="AY36" s="56">
        <f>AY16*Annual!$N55/100</f>
        <v>8533.5433988522382</v>
      </c>
      <c r="AZ36" s="56">
        <f>AZ16*Annual!$N55/100</f>
        <v>9000.6510773941227</v>
      </c>
      <c r="BA36" s="56">
        <f>BA16*Annual!$N55/100</f>
        <v>9286.386797743884</v>
      </c>
      <c r="BB36" s="56">
        <f>BB16*Annual!$O55/100</f>
        <v>9404.921445794489</v>
      </c>
      <c r="BC36" s="56">
        <f>BC16*Annual!$O55/100</f>
        <v>8937.6095572688937</v>
      </c>
      <c r="BD36" s="56">
        <f>BD16*Annual!$O55/100</f>
        <v>9270.2426863168093</v>
      </c>
      <c r="BE36" s="56">
        <f>BE16*Annual!$O55/100</f>
        <v>9359.2572499476955</v>
      </c>
      <c r="BF36" s="56">
        <f>BF16*Annual!P55/100</f>
        <v>10576.533017819467</v>
      </c>
      <c r="BG36" s="56">
        <f>BG16*Annual!P55/100</f>
        <v>10210.89050725133</v>
      </c>
      <c r="BH36" s="56">
        <f>BH16*Annual!P55/100</f>
        <v>10077.425770304659</v>
      </c>
      <c r="BI36" s="56">
        <f>BI16*Annual!P55/100</f>
        <v>10709.164351506355</v>
      </c>
      <c r="BJ36" s="56">
        <f>BJ16*Annual!Q55/100</f>
        <v>11256.852211194328</v>
      </c>
      <c r="BK36" s="56">
        <f>BK16*Annual!Q55/100</f>
        <v>10830.977131438916</v>
      </c>
      <c r="BL36" s="56">
        <f>BL16*Annual!Q55/100</f>
        <v>10805.448939217611</v>
      </c>
      <c r="BM36" s="56">
        <f>BM16*Annual!Q55/100</f>
        <v>11305.342269434794</v>
      </c>
      <c r="BN36" s="56">
        <f>BN16*Annual!$R55/100</f>
        <v>11856.566057500861</v>
      </c>
      <c r="BO36" s="56">
        <f>BO16*Annual!$R55/100</f>
        <v>11548.096178989226</v>
      </c>
      <c r="BP36" s="56">
        <f>BP16*Annual!$R55/100</f>
        <v>11540.124333683843</v>
      </c>
      <c r="BQ36" s="56">
        <f>BQ16*Annual!$R55/100</f>
        <v>12057.483582400906</v>
      </c>
      <c r="BR36" s="56">
        <f>BR16*Annual!$S55/100</f>
        <v>12245.252969075433</v>
      </c>
      <c r="BS36" s="56">
        <f>BS16*Annual!$S55/100</f>
        <v>12129.795189261955</v>
      </c>
      <c r="BT36" s="56">
        <f>BT16*Annual!$S55/100</f>
        <v>12252.654108807064</v>
      </c>
      <c r="BU36" s="56">
        <f>BU16*Annual!$S55/100</f>
        <v>13091.943354374258</v>
      </c>
      <c r="BV36" s="56">
        <f>BV16*Annual!$T55/100</f>
        <v>13013.062153277489</v>
      </c>
      <c r="BW36" s="56">
        <f>BW16*Annual!$T55/100</f>
        <v>13091.311300584048</v>
      </c>
      <c r="BX36" s="56">
        <f>BX16*Annual!$T55/100</f>
        <v>12760.940976413676</v>
      </c>
      <c r="BY36" s="56">
        <f>BY16*Annual!$T55/100</f>
        <v>13094.947663711891</v>
      </c>
      <c r="BZ36" s="56">
        <f>BZ16*Annual!$W55/100</f>
        <v>13923.531741976678</v>
      </c>
      <c r="CA36" s="56">
        <f>CA16*Annual!$U55/100</f>
        <v>12869.565713153044</v>
      </c>
      <c r="CB36" s="56">
        <f>CB16*Annual!$U55/100</f>
        <v>13485.059649032222</v>
      </c>
      <c r="CC36" s="56">
        <f>CC16*Annual!$U55/100</f>
        <v>13943.377516309753</v>
      </c>
      <c r="CD36" s="56">
        <f>CD16*Annual!$W55/100</f>
        <v>14612.763419780482</v>
      </c>
      <c r="CE36" s="56">
        <f>CE16*Annual!$W55/100</f>
        <v>13809.581288495125</v>
      </c>
      <c r="CF36" s="56">
        <f>CF16*Annual!$W55/100</f>
        <v>14406.978340475336</v>
      </c>
      <c r="CG36" s="56">
        <f>CG16*Annual!$W55/100</f>
        <v>14367.601379035556</v>
      </c>
      <c r="CH36" s="56">
        <f>CH16*Annual!$X55/100</f>
        <v>15162.877086248393</v>
      </c>
      <c r="CI36" s="56">
        <f>CI16*Annual!$X55/100</f>
        <v>14564.704580105599</v>
      </c>
      <c r="CJ36" s="56">
        <f>CJ16*Annual!$X55/100</f>
        <v>14968.342861201503</v>
      </c>
      <c r="CK36" s="56">
        <f>CK16*Annual!$X55/100</f>
        <v>15185.811079492478</v>
      </c>
    </row>
    <row r="37" spans="1:94">
      <c r="A37" s="60" t="s">
        <v>11</v>
      </c>
      <c r="B37" s="55">
        <f>B17*Annual!$B56/100</f>
        <v>354.44040235921051</v>
      </c>
      <c r="C37" s="56">
        <f>C17*Annual!$B56/100</f>
        <v>370.39362268669873</v>
      </c>
      <c r="D37" s="56">
        <f>D17*Annual!$B56/100</f>
        <v>390.53083147570919</v>
      </c>
      <c r="E37" s="56">
        <f>E17*Annual!$B56/100</f>
        <v>389.36042366183136</v>
      </c>
      <c r="F37" s="56">
        <f>F17*Annual!$C56/100</f>
        <v>403.84499517868244</v>
      </c>
      <c r="G37" s="56">
        <f>G17*Annual!$C56/100</f>
        <v>424.31203458073435</v>
      </c>
      <c r="H37" s="56">
        <f>H17*Annual!$C56/100</f>
        <v>445.10024845878246</v>
      </c>
      <c r="I37" s="56">
        <f>I17*Annual!$C56/100</f>
        <v>444.17715442216644</v>
      </c>
      <c r="J37" s="56">
        <f>J17*Annual!$D56/100</f>
        <v>445.21540873513453</v>
      </c>
      <c r="K37" s="56">
        <f>K17*Annual!$D56/100</f>
        <v>466.49680790598904</v>
      </c>
      <c r="L37" s="56">
        <f>L17*Annual!$D56/100</f>
        <v>488.54668844142202</v>
      </c>
      <c r="M37" s="56">
        <f>M17*Annual!$D56/100</f>
        <v>486.37879473983099</v>
      </c>
      <c r="N37" s="56">
        <f>N17*Annual!$E56/100</f>
        <v>517.48849018974852</v>
      </c>
      <c r="O37" s="56">
        <f>O17*Annual!$E56/100</f>
        <v>528.46257102044922</v>
      </c>
      <c r="P37" s="56">
        <f>P17*Annual!$E56/100</f>
        <v>553.78630225116615</v>
      </c>
      <c r="Q37" s="56">
        <f>Q17*Annual!$E56/100</f>
        <v>544.73350682936052</v>
      </c>
      <c r="R37" s="56">
        <f>R17*Annual!$F56/100</f>
        <v>576.93567770225093</v>
      </c>
      <c r="S37" s="56">
        <f>S17*Annual!$F56/100</f>
        <v>594.56813547803631</v>
      </c>
      <c r="T37" s="56">
        <f>T17*Annual!$F56/100</f>
        <v>643.2174726228975</v>
      </c>
      <c r="U37" s="56">
        <f>U17*Annual!$F56/100</f>
        <v>632.74616927203897</v>
      </c>
      <c r="V37" s="56">
        <f>V17*Annual!$G56/100</f>
        <v>691.58441758689821</v>
      </c>
      <c r="W37" s="56">
        <f>W17*Annual!$G56/100</f>
        <v>725.32068414106334</v>
      </c>
      <c r="X37" s="56">
        <f>X17*Annual!$G56/100</f>
        <v>767.09379953035534</v>
      </c>
      <c r="Y37" s="56">
        <f>Y17*Annual!$G56/100</f>
        <v>754.59770697328349</v>
      </c>
      <c r="Z37" s="56">
        <f>Z17*Annual!H56/100</f>
        <v>803.53205195029307</v>
      </c>
      <c r="AA37" s="56">
        <f>AA17*Annual!H56/100</f>
        <v>792.51143810912254</v>
      </c>
      <c r="AB37" s="56">
        <f>AB17*Annual!H56/100</f>
        <v>801.32513728428614</v>
      </c>
      <c r="AC37" s="56">
        <f>AC17*Annual!H56/100</f>
        <v>800.57543606596164</v>
      </c>
      <c r="AD37" s="56">
        <f>AD17*Annual!$I56/100</f>
        <v>934.59948048801903</v>
      </c>
      <c r="AE37" s="56">
        <f>AE17*Annual!$I56/100</f>
        <v>943.36739855461553</v>
      </c>
      <c r="AF37" s="56">
        <f>AF17*Annual!$I56/100</f>
        <v>976.66153636814443</v>
      </c>
      <c r="AG37" s="56">
        <f>AG17*Annual!$I56/100</f>
        <v>994.8514906842945</v>
      </c>
      <c r="AH37" s="56">
        <f>AH17*Annual!$J56/100</f>
        <v>1113.9877967162738</v>
      </c>
      <c r="AI37" s="56">
        <f>AI17*Annual!$J56/100</f>
        <v>1109.2056124007938</v>
      </c>
      <c r="AJ37" s="56">
        <f>AJ17*Annual!$J56/100</f>
        <v>1119.5805960985549</v>
      </c>
      <c r="AK37" s="56">
        <f>AK17*Annual!$J56/100</f>
        <v>1126.7891918754167</v>
      </c>
      <c r="AL37" s="56">
        <f>AL17*Annual!$K56/100</f>
        <v>1168.6886474706546</v>
      </c>
      <c r="AM37" s="56">
        <f>AM17*Annual!$K56/100</f>
        <v>1220.2908509573647</v>
      </c>
      <c r="AN37" s="56">
        <f>AN17*Annual!$K56/100</f>
        <v>1252.2927790673746</v>
      </c>
      <c r="AO37" s="56">
        <f>AO17*Annual!$K56/100</f>
        <v>1270.9808776498301</v>
      </c>
      <c r="AP37" s="56">
        <f>AP17*Annual!$L56/100</f>
        <v>1288.3121774702986</v>
      </c>
      <c r="AQ37" s="56">
        <f>AQ17*Annual!$L56/100</f>
        <v>1323.291713169695</v>
      </c>
      <c r="AR37" s="56">
        <f>AR17*Annual!$L56/100</f>
        <v>1372.8722395379791</v>
      </c>
      <c r="AS37" s="56">
        <f>AS17*Annual!$L56/100</f>
        <v>1425.5332322080681</v>
      </c>
      <c r="AT37" s="56">
        <f>AT17*Annual!$M56/100</f>
        <v>1485.9376311245608</v>
      </c>
      <c r="AU37" s="56">
        <f>AU17*Annual!$M56/100</f>
        <v>1549.9211879051084</v>
      </c>
      <c r="AV37" s="56">
        <f>AV17*Annual!$M56/100</f>
        <v>1617.7788789793467</v>
      </c>
      <c r="AW37" s="56">
        <f>AW17*Annual!$M56/100</f>
        <v>1682.8994724195177</v>
      </c>
      <c r="AX37" s="56">
        <f>AX17*Annual!$N56/100</f>
        <v>1568.2674843512493</v>
      </c>
      <c r="AY37" s="56">
        <f>AY17*Annual!$N56/100</f>
        <v>1723.1358321692635</v>
      </c>
      <c r="AZ37" s="56">
        <f>AZ17*Annual!$N56/100</f>
        <v>1771.7677005478815</v>
      </c>
      <c r="BA37" s="56">
        <f>BA17*Annual!$N56/100</f>
        <v>1652.7465267766165</v>
      </c>
      <c r="BB37" s="56">
        <f>BB17*Annual!$O56/100</f>
        <v>1563.3855479991614</v>
      </c>
      <c r="BC37" s="56">
        <f>BC17*Annual!$O56/100</f>
        <v>1839.4469565704092</v>
      </c>
      <c r="BD37" s="56">
        <f>BD17*Annual!$O56/100</f>
        <v>1887.5619936230567</v>
      </c>
      <c r="BE37" s="56">
        <f>BE17*Annual!$O56/100</f>
        <v>1730.1284908406683</v>
      </c>
      <c r="BF37" s="56">
        <f>BF17*Annual!P56/100</f>
        <v>1862.0957739716041</v>
      </c>
      <c r="BG37" s="56">
        <f>BG17*Annual!P56/100</f>
        <v>2242.772952062518</v>
      </c>
      <c r="BH37" s="56">
        <f>BH17*Annual!P56/100</f>
        <v>2265.783700699581</v>
      </c>
      <c r="BI37" s="56">
        <f>BI17*Annual!P56/100</f>
        <v>2102.0303295047433</v>
      </c>
      <c r="BJ37" s="56">
        <f>BJ17*Annual!Q56/100</f>
        <v>2050.1152224743396</v>
      </c>
      <c r="BK37" s="56">
        <f>BK17*Annual!Q56/100</f>
        <v>2539.9145616286264</v>
      </c>
      <c r="BL37" s="56">
        <f>BL17*Annual!Q56/100</f>
        <v>2569.1735839135772</v>
      </c>
      <c r="BM37" s="56">
        <f>BM17*Annual!Q56/100</f>
        <v>2450.9803582992286</v>
      </c>
      <c r="BN37" s="56">
        <f>BN17*Annual!$R56/100</f>
        <v>2283.9007399041934</v>
      </c>
      <c r="BO37" s="56">
        <f>BO17*Annual!$R56/100</f>
        <v>2777.6409651708545</v>
      </c>
      <c r="BP37" s="56">
        <f>BP17*Annual!$R56/100</f>
        <v>2905.75818374458</v>
      </c>
      <c r="BQ37" s="56">
        <f>BQ17*Annual!$R56/100</f>
        <v>2994.7607016929514</v>
      </c>
      <c r="BR37" s="56">
        <f>BR17*Annual!$S56/100</f>
        <v>2536.9691343748905</v>
      </c>
      <c r="BS37" s="56">
        <f>BS17*Annual!$S56/100</f>
        <v>2926.8667791178641</v>
      </c>
      <c r="BT37" s="56">
        <f>BT17*Annual!$S56/100</f>
        <v>3066.9862451973704</v>
      </c>
      <c r="BU37" s="56">
        <f>BU17*Annual!$S56/100</f>
        <v>3042.9469478441297</v>
      </c>
      <c r="BV37" s="56">
        <f>BV17*Annual!$T56/100</f>
        <v>2688.3828063398582</v>
      </c>
      <c r="BW37" s="56">
        <f>BW17*Annual!$T56/100</f>
        <v>2974.188208852092</v>
      </c>
      <c r="BX37" s="56">
        <f>BX17*Annual!$T56/100</f>
        <v>3100.5356115765198</v>
      </c>
      <c r="BY37" s="56">
        <f>BY17*Annual!$T56/100</f>
        <v>3084.3921363913914</v>
      </c>
      <c r="BZ37" s="56">
        <f>BZ17*Annual!$W56/100</f>
        <v>2769.3882620544832</v>
      </c>
      <c r="CA37" s="56">
        <f>CA17*Annual!$U56/100</f>
        <v>3059.0374916973392</v>
      </c>
      <c r="CB37" s="56">
        <f>CB17*Annual!$U56/100</f>
        <v>3121.5139269699202</v>
      </c>
      <c r="CC37" s="56">
        <f>CC17*Annual!$U56/100</f>
        <v>3069.2579111878404</v>
      </c>
      <c r="CD37" s="56">
        <f>CD17*Annual!$W56/100</f>
        <v>3079.6838656460222</v>
      </c>
      <c r="CE37" s="56">
        <f>CE17*Annual!$W56/100</f>
        <v>3256.2882783284399</v>
      </c>
      <c r="CF37" s="56">
        <f>CF17*Annual!$W56/100</f>
        <v>3407.9700122117506</v>
      </c>
      <c r="CG37" s="56">
        <f>CG17*Annual!$W56/100</f>
        <v>3362.5810276438397</v>
      </c>
      <c r="CH37" s="56">
        <f>CH17*Annual!$X56/100</f>
        <v>3202.8309993512057</v>
      </c>
      <c r="CI37" s="56">
        <f>CI17*Annual!$X56/100</f>
        <v>3305.4551183645221</v>
      </c>
      <c r="CJ37" s="56">
        <f>CJ17*Annual!$X56/100</f>
        <v>3453.3594444787236</v>
      </c>
      <c r="CK37" s="56">
        <f>CK17*Annual!$X56/100</f>
        <v>3428.5710099344437</v>
      </c>
    </row>
    <row r="38" spans="1:94">
      <c r="A38" s="57" t="s">
        <v>12</v>
      </c>
      <c r="B38" s="58">
        <f>B18*Annual!$B57/100</f>
        <v>487.44704411013112</v>
      </c>
      <c r="C38" s="184">
        <f>C18*Annual!$B57/100</f>
        <v>501.97999522750041</v>
      </c>
      <c r="D38" s="184">
        <f>D18*Annual!$B57/100</f>
        <v>510.28453872313997</v>
      </c>
      <c r="E38" s="184">
        <f>E18*Annual!$B57/100</f>
        <v>519.33055931660454</v>
      </c>
      <c r="F38" s="184">
        <f>F18*Annual!$C57/100</f>
        <v>541.64042261119744</v>
      </c>
      <c r="G38" s="184">
        <f>G18*Annual!$C57/100</f>
        <v>562.93007334314495</v>
      </c>
      <c r="H38" s="184">
        <f>H18*Annual!$C57/100</f>
        <v>580.86018699150509</v>
      </c>
      <c r="I38" s="184">
        <f>I18*Annual!$C57/100</f>
        <v>593.39239274151669</v>
      </c>
      <c r="J38" s="184">
        <f>J18*Annual!$D57/100</f>
        <v>586.6431867882751</v>
      </c>
      <c r="K38" s="184">
        <f>K18*Annual!$D57/100</f>
        <v>600.96938472130557</v>
      </c>
      <c r="L38" s="184">
        <f>L18*Annual!$D57/100</f>
        <v>629.62178058736629</v>
      </c>
      <c r="M38" s="184">
        <f>M18*Annual!$D57/100</f>
        <v>633.86116568999785</v>
      </c>
      <c r="N38" s="184">
        <f>N18*Annual!$E57/100</f>
        <v>657.34494406829185</v>
      </c>
      <c r="O38" s="184">
        <f>O18*Annual!$E57/100</f>
        <v>691.12037508344713</v>
      </c>
      <c r="P38" s="184">
        <f>P18*Annual!$E57/100</f>
        <v>750.1147945899188</v>
      </c>
      <c r="Q38" s="184">
        <f>Q18*Annual!$E57/100</f>
        <v>756.86988079294986</v>
      </c>
      <c r="R38" s="184">
        <f>R18*Annual!$F57/100</f>
        <v>746.88016538118541</v>
      </c>
      <c r="S38" s="184">
        <f>S18*Annual!$F57/100</f>
        <v>762.66241109849477</v>
      </c>
      <c r="T38" s="184">
        <f>T18*Annual!$F57/100</f>
        <v>797.29567253370124</v>
      </c>
      <c r="U38" s="184">
        <f>U18*Annual!$F57/100</f>
        <v>809.42462063126311</v>
      </c>
      <c r="V38" s="184">
        <f>V18*Annual!$G57/100</f>
        <v>839.93809250367883</v>
      </c>
      <c r="W38" s="59">
        <f>W18*Annual!$G57/100</f>
        <v>868.91161801991507</v>
      </c>
      <c r="X38" s="59">
        <f>X18*Annual!$G57/100</f>
        <v>914.94569663200605</v>
      </c>
      <c r="Y38" s="59">
        <f>Y18*Annual!$G57/100</f>
        <v>940.38945254220323</v>
      </c>
      <c r="Z38" s="59">
        <f>Z18*Annual!H57/100</f>
        <v>990.30761343588063</v>
      </c>
      <c r="AA38" s="59">
        <f>AA18*Annual!H57/100</f>
        <v>994.95272404512741</v>
      </c>
      <c r="AB38" s="59">
        <f>AB18*Annual!H57/100</f>
        <v>1019.8265421462556</v>
      </c>
      <c r="AC38" s="59">
        <f>AC18*Annual!H57/100</f>
        <v>1064.0300140729594</v>
      </c>
      <c r="AD38" s="59">
        <f>AD18*Annual!$I57/100</f>
        <v>1148.1011210274221</v>
      </c>
      <c r="AE38" s="59">
        <f>AE18*Annual!$I57/100</f>
        <v>1157.6624055746902</v>
      </c>
      <c r="AF38" s="59">
        <f>AF18*Annual!$I57/100</f>
        <v>1186.0474690743922</v>
      </c>
      <c r="AG38" s="59">
        <f>AG18*Annual!$I57/100</f>
        <v>1216.3746684977582</v>
      </c>
      <c r="AH38" s="59">
        <f>AH18*Annual!$J57/100</f>
        <v>1189.2770172317144</v>
      </c>
      <c r="AI38" s="59">
        <f>AI18*Annual!$J57/100</f>
        <v>1187.7913495025055</v>
      </c>
      <c r="AJ38" s="59">
        <f>AJ18*Annual!$J57/100</f>
        <v>1192.0997859172112</v>
      </c>
      <c r="AK38" s="59">
        <f>AK18*Annual!$J57/100</f>
        <v>1195.2196881485499</v>
      </c>
      <c r="AL38" s="59">
        <f>AL18*Annual!$K57/100</f>
        <v>1202.7891222689225</v>
      </c>
      <c r="AM38" s="59">
        <f>AM18*Annual!$K57/100</f>
        <v>1206.0395043706196</v>
      </c>
      <c r="AN38" s="59">
        <f>AN18*Annual!$K57/100</f>
        <v>1238.8388146695634</v>
      </c>
      <c r="AO38" s="59">
        <f>AO18*Annual!$K57/100</f>
        <v>1262.034723304402</v>
      </c>
      <c r="AP38" s="59">
        <f>AP18*Annual!$L57/100</f>
        <v>1279.6510555086716</v>
      </c>
      <c r="AQ38" s="59">
        <f>AQ18*Annual!$L57/100</f>
        <v>1306.8871219301402</v>
      </c>
      <c r="AR38" s="59">
        <f>AR18*Annual!$L57/100</f>
        <v>1349.9615530640931</v>
      </c>
      <c r="AS38" s="59">
        <f>AS18*Annual!$L57/100</f>
        <v>1377.4936636857951</v>
      </c>
      <c r="AT38" s="59">
        <f>AT18*Annual!$M57/100</f>
        <v>1401.98542074992</v>
      </c>
      <c r="AU38" s="59">
        <f>AU18*Annual!$M57/100</f>
        <v>1434.3764754122508</v>
      </c>
      <c r="AV38" s="59">
        <f>AV18*Annual!$M57/100</f>
        <v>1496.052593193949</v>
      </c>
      <c r="AW38" s="59">
        <f>AW18*Annual!$M57/100</f>
        <v>1537.0221006892255</v>
      </c>
      <c r="AX38" s="59">
        <f>AX18*Annual!$N57/100</f>
        <v>1559.8018548309583</v>
      </c>
      <c r="AY38" s="59">
        <f>AY18*Annual!$N57/100</f>
        <v>1626.2458246858851</v>
      </c>
      <c r="AZ38" s="59">
        <f>AZ18*Annual!$N57/100</f>
        <v>1694.3212313006431</v>
      </c>
      <c r="BA38" s="59">
        <f>BA18*Annual!$N57/100</f>
        <v>1722.5005935159027</v>
      </c>
      <c r="BB38" s="59">
        <f>BB18*Annual!$O57/100</f>
        <v>1782.9550837246995</v>
      </c>
      <c r="BC38" s="59">
        <f>BC18*Annual!$O57/100</f>
        <v>1908.0643363571944</v>
      </c>
      <c r="BD38" s="59">
        <f>BD18*Annual!$O57/100</f>
        <v>2019.091386382951</v>
      </c>
      <c r="BE38" s="59">
        <f>BE18*Annual!$O57/100</f>
        <v>2054.9639446022206</v>
      </c>
      <c r="BF38" s="184">
        <f>BF18*Annual!P57/100</f>
        <v>2042.6324938378066</v>
      </c>
      <c r="BG38" s="59">
        <f>BG18*Annual!P57/100</f>
        <v>2011.6228191656121</v>
      </c>
      <c r="BH38" s="59">
        <f>BH18*Annual!P57/100</f>
        <v>2037.8846010650304</v>
      </c>
      <c r="BI38" s="59">
        <f>BI18*Annual!P57/100</f>
        <v>2079.4286628268219</v>
      </c>
      <c r="BJ38" s="56">
        <f>BJ18*Annual!Q57/100</f>
        <v>2117.0493144397115</v>
      </c>
      <c r="BK38" s="56">
        <f>BK18*Annual!Q57/100</f>
        <v>2128.9982311290846</v>
      </c>
      <c r="BL38" s="56">
        <f>BL18*Annual!Q57/100</f>
        <v>2160.2147759800723</v>
      </c>
      <c r="BM38" s="56">
        <f>BM18*Annual!Q57/100</f>
        <v>2155.285847845706</v>
      </c>
      <c r="BN38" s="56">
        <f>BN18*Annual!$R57/100</f>
        <v>2201.3432364123078</v>
      </c>
      <c r="BO38" s="56">
        <f>BO18*Annual!$R57/100</f>
        <v>2228.4727274395455</v>
      </c>
      <c r="BP38" s="56">
        <f>BP18*Annual!$R57/100</f>
        <v>2283.1764552485656</v>
      </c>
      <c r="BQ38" s="56">
        <f>BQ18*Annual!$R57/100</f>
        <v>2353.8910302212016</v>
      </c>
      <c r="BR38" s="56">
        <f>BR18*Annual!$S57/100</f>
        <v>2394.9657969523496</v>
      </c>
      <c r="BS38" s="56">
        <f>BS18*Annual!$S57/100</f>
        <v>2431.0283008970405</v>
      </c>
      <c r="BT38" s="56">
        <f>BT18*Annual!$S57/100</f>
        <v>2491.5776902362745</v>
      </c>
      <c r="BU38" s="56">
        <f>BU18*Annual!$S57/100</f>
        <v>2528.0854102790477</v>
      </c>
      <c r="BV38" s="56">
        <f>BV18*Annual!$T57/100</f>
        <v>2604.7917078494083</v>
      </c>
      <c r="BW38" s="56">
        <f>BW18*Annual!$T57/100</f>
        <v>2674.8784531523911</v>
      </c>
      <c r="BX38" s="56">
        <f>BX18*Annual!$T57/100</f>
        <v>2770.9507502096571</v>
      </c>
      <c r="BY38" s="56">
        <f>BY18*Annual!$T57/100</f>
        <v>2810.7457666105033</v>
      </c>
      <c r="BZ38" s="56">
        <f>BZ18*Annual!$W57/100</f>
        <v>2900.7823692824222</v>
      </c>
      <c r="CA38" s="56">
        <f>CA18*Annual!$U57/100</f>
        <v>2937.0973650663836</v>
      </c>
      <c r="CB38" s="56">
        <f>CB18*Annual!$U57/100</f>
        <v>3000.6631858718251</v>
      </c>
      <c r="CC38" s="56">
        <f>CC18*Annual!$U57/100</f>
        <v>3007.4950264256809</v>
      </c>
      <c r="CD38" s="56">
        <f>CD18*Annual!$W57/100</f>
        <v>3039.8701361820858</v>
      </c>
      <c r="CE38" s="56">
        <f>CE18*Annual!$W57/100</f>
        <v>3052.0551755899628</v>
      </c>
      <c r="CF38" s="56">
        <f>CF18*Annual!$W57/100</f>
        <v>3194.1149033208162</v>
      </c>
      <c r="CG38" s="56">
        <f>CG18*Annual!$W57/100</f>
        <v>3217.7419919287722</v>
      </c>
      <c r="CH38" s="56">
        <f>CH18*Annual!$X57/100</f>
        <v>3340.3443619662912</v>
      </c>
      <c r="CI38" s="56">
        <f>CI18*Annual!$X57/100</f>
        <v>3425.0907137854392</v>
      </c>
      <c r="CJ38" s="56">
        <f>CJ18*Annual!$X57/100</f>
        <v>3494.9692845836835</v>
      </c>
      <c r="CK38" s="56">
        <f>CK18*Annual!$X57/100</f>
        <v>3491.9957283795029</v>
      </c>
    </row>
    <row r="39" spans="1:94" hidden="1">
      <c r="A39" s="53" t="str">
        <f>A21</f>
        <v>SA - Annual Gross Operating Surplus</v>
      </c>
      <c r="B39" s="38">
        <f t="shared" ref="B39:AG39" si="59">B33+B29+B26</f>
        <v>9379.9618498133023</v>
      </c>
      <c r="C39" s="39">
        <f t="shared" si="59"/>
        <v>10178.92669914935</v>
      </c>
      <c r="D39" s="39">
        <f t="shared" si="59"/>
        <v>10926.215506265318</v>
      </c>
      <c r="E39" s="39">
        <f t="shared" si="59"/>
        <v>10426.181021736107</v>
      </c>
      <c r="F39" s="39">
        <f t="shared" si="59"/>
        <v>10571.353267396133</v>
      </c>
      <c r="G39" s="39">
        <f t="shared" si="59"/>
        <v>12065.115903752196</v>
      </c>
      <c r="H39" s="39">
        <f t="shared" si="59"/>
        <v>11991.778090050515</v>
      </c>
      <c r="I39" s="39">
        <f t="shared" si="59"/>
        <v>11578.194140815012</v>
      </c>
      <c r="J39" s="39">
        <f t="shared" si="59"/>
        <v>11829.709878595359</v>
      </c>
      <c r="K39" s="39">
        <f t="shared" si="59"/>
        <v>13550.381487360475</v>
      </c>
      <c r="L39" s="39">
        <f t="shared" si="59"/>
        <v>13370.09799082465</v>
      </c>
      <c r="M39" s="39">
        <f t="shared" si="59"/>
        <v>12562.767584640194</v>
      </c>
      <c r="N39" s="39">
        <f t="shared" si="59"/>
        <v>12700.875592087123</v>
      </c>
      <c r="O39" s="39">
        <f t="shared" si="59"/>
        <v>14268.093209581581</v>
      </c>
      <c r="P39" s="39">
        <f t="shared" si="59"/>
        <v>13872.552313667984</v>
      </c>
      <c r="Q39" s="39">
        <f t="shared" si="59"/>
        <v>12660.922764140043</v>
      </c>
      <c r="R39" s="39">
        <f t="shared" si="59"/>
        <v>13200.323979737452</v>
      </c>
      <c r="S39" s="39">
        <f t="shared" si="59"/>
        <v>14826.934331815592</v>
      </c>
      <c r="T39" s="39">
        <f t="shared" si="59"/>
        <v>15322.638701246899</v>
      </c>
      <c r="U39" s="39">
        <f t="shared" si="59"/>
        <v>14602.122947469394</v>
      </c>
      <c r="V39" s="39">
        <f t="shared" si="59"/>
        <v>15123.252881320272</v>
      </c>
      <c r="W39" s="39">
        <f t="shared" si="59"/>
        <v>16802.490840920829</v>
      </c>
      <c r="X39" s="39">
        <f t="shared" si="59"/>
        <v>18360.470608516731</v>
      </c>
      <c r="Y39" s="39">
        <f t="shared" si="59"/>
        <v>17352.476740839877</v>
      </c>
      <c r="Z39" s="39">
        <f t="shared" si="59"/>
        <v>18047.00691330056</v>
      </c>
      <c r="AA39" s="39">
        <f t="shared" si="59"/>
        <v>19989.577483659697</v>
      </c>
      <c r="AB39" s="39">
        <f t="shared" si="59"/>
        <v>20028.728696995757</v>
      </c>
      <c r="AC39" s="39">
        <f t="shared" si="59"/>
        <v>19729.736523171952</v>
      </c>
      <c r="AD39" s="39">
        <f t="shared" si="59"/>
        <v>20813.249649834637</v>
      </c>
      <c r="AE39" s="39">
        <f t="shared" si="59"/>
        <v>23838.800526378549</v>
      </c>
      <c r="AF39" s="39">
        <f t="shared" si="59"/>
        <v>24303.028000046426</v>
      </c>
      <c r="AG39" s="39">
        <f t="shared" si="59"/>
        <v>23980.812578644673</v>
      </c>
      <c r="AH39" s="39">
        <f t="shared" ref="AH39:BM39" si="60">AH33+AH29+AH26</f>
        <v>24244.05365055595</v>
      </c>
      <c r="AI39" s="39">
        <f t="shared" si="60"/>
        <v>26378.38395812783</v>
      </c>
      <c r="AJ39" s="39">
        <f t="shared" si="60"/>
        <v>26265.908701840115</v>
      </c>
      <c r="AK39" s="39">
        <f t="shared" si="60"/>
        <v>25299.339348741632</v>
      </c>
      <c r="AL39" s="39">
        <f t="shared" si="60"/>
        <v>26334.294143629166</v>
      </c>
      <c r="AM39" s="39">
        <f t="shared" si="60"/>
        <v>28589.934636633374</v>
      </c>
      <c r="AN39" s="39">
        <f t="shared" si="60"/>
        <v>29683.853002889915</v>
      </c>
      <c r="AO39" s="39">
        <f t="shared" si="60"/>
        <v>28286.410837478892</v>
      </c>
      <c r="AP39" s="39">
        <f t="shared" si="60"/>
        <v>28914.924014524426</v>
      </c>
      <c r="AQ39" s="39">
        <f t="shared" si="60"/>
        <v>31156.568732768243</v>
      </c>
      <c r="AR39" s="39">
        <f t="shared" si="60"/>
        <v>32559.717309429281</v>
      </c>
      <c r="AS39" s="39">
        <f t="shared" si="60"/>
        <v>31325.64752588651</v>
      </c>
      <c r="AT39" s="39">
        <f t="shared" si="60"/>
        <v>31409.572547105057</v>
      </c>
      <c r="AU39" s="39">
        <f t="shared" si="60"/>
        <v>33858.497791269052</v>
      </c>
      <c r="AV39" s="39">
        <f t="shared" si="60"/>
        <v>36822.24902076841</v>
      </c>
      <c r="AW39" s="39">
        <f t="shared" si="60"/>
        <v>34990.977246152681</v>
      </c>
      <c r="AX39" s="39">
        <f t="shared" si="60"/>
        <v>37347.800253571259</v>
      </c>
      <c r="AY39" s="39">
        <f t="shared" si="60"/>
        <v>39579.242848577203</v>
      </c>
      <c r="AZ39" s="39">
        <f t="shared" si="60"/>
        <v>41527.48784810838</v>
      </c>
      <c r="BA39" s="39">
        <f t="shared" si="60"/>
        <v>39701.091319140214</v>
      </c>
      <c r="BB39" s="39">
        <f t="shared" si="60"/>
        <v>41339.822902864238</v>
      </c>
      <c r="BC39" s="39">
        <f t="shared" si="60"/>
        <v>46126.765153224114</v>
      </c>
      <c r="BD39" s="39">
        <f t="shared" si="60"/>
        <v>47244.50229357327</v>
      </c>
      <c r="BE39" s="39">
        <f t="shared" si="60"/>
        <v>43258.089881261061</v>
      </c>
      <c r="BF39" s="39">
        <f t="shared" si="60"/>
        <v>44861.111296900039</v>
      </c>
      <c r="BG39" s="39">
        <f t="shared" si="60"/>
        <v>48709.842996517</v>
      </c>
      <c r="BH39" s="39">
        <f t="shared" si="60"/>
        <v>47627.230999934996</v>
      </c>
      <c r="BI39" s="39">
        <f t="shared" si="60"/>
        <v>45143.112236766035</v>
      </c>
      <c r="BJ39" s="166">
        <f t="shared" si="60"/>
        <v>47019.932184488585</v>
      </c>
      <c r="BK39" s="166">
        <f t="shared" si="60"/>
        <v>52778.119531762844</v>
      </c>
      <c r="BL39" s="166">
        <f t="shared" si="60"/>
        <v>50078.314776854939</v>
      </c>
      <c r="BM39" s="166">
        <f t="shared" si="60"/>
        <v>48027.579042244608</v>
      </c>
      <c r="BN39" s="166">
        <f t="shared" ref="BN39:CD39" si="61">BN33+BN29+BN26</f>
        <v>49553.240234297351</v>
      </c>
      <c r="BO39" s="166">
        <f t="shared" si="61"/>
        <v>56198.575193937344</v>
      </c>
      <c r="BP39" s="166">
        <f t="shared" si="61"/>
        <v>55483.216397423123</v>
      </c>
      <c r="BQ39" s="166">
        <f t="shared" si="61"/>
        <v>52593.182558833716</v>
      </c>
      <c r="BR39" s="166">
        <f t="shared" si="61"/>
        <v>53455.118645000905</v>
      </c>
      <c r="BS39" s="166">
        <f t="shared" si="61"/>
        <v>60670.412751141608</v>
      </c>
      <c r="BT39" s="166">
        <f t="shared" si="61"/>
        <v>58077.711331492785</v>
      </c>
      <c r="BU39" s="166">
        <f t="shared" si="61"/>
        <v>55386.987565461422</v>
      </c>
      <c r="BV39" s="166">
        <f t="shared" si="61"/>
        <v>56899.864470668363</v>
      </c>
      <c r="BW39" s="166">
        <f t="shared" si="61"/>
        <v>65166.517280115055</v>
      </c>
      <c r="BX39" s="166">
        <f t="shared" si="61"/>
        <v>62639.152390752643</v>
      </c>
      <c r="BY39" s="166">
        <f t="shared" si="61"/>
        <v>59632.108031759155</v>
      </c>
      <c r="BZ39" s="166">
        <f t="shared" si="61"/>
        <v>62762.301584376684</v>
      </c>
      <c r="CA39" s="166">
        <f t="shared" si="61"/>
        <v>69572.73349246876</v>
      </c>
      <c r="CB39" s="166">
        <f t="shared" si="61"/>
        <v>67110.545799068379</v>
      </c>
      <c r="CC39" s="166">
        <f t="shared" si="61"/>
        <v>62710.384572042298</v>
      </c>
      <c r="CD39" s="166">
        <f t="shared" si="61"/>
        <v>67101.354282227781</v>
      </c>
      <c r="CE39" s="166">
        <f t="shared" ref="CE39:CG39" si="62">CE33+CE29+CE26</f>
        <v>73281.785072062819</v>
      </c>
      <c r="CF39" s="166">
        <f t="shared" si="62"/>
        <v>70154.724977675301</v>
      </c>
      <c r="CG39" s="166">
        <f t="shared" si="62"/>
        <v>66119.39206706913</v>
      </c>
      <c r="CH39" s="166">
        <f t="shared" ref="CH39" si="63">CH33+CH29+CH26</f>
        <v>70414.116871212362</v>
      </c>
      <c r="CI39" s="166">
        <f t="shared" ref="CI39" si="64">CI33+CI29+CI26</f>
        <v>77349.799309552327</v>
      </c>
      <c r="CJ39" s="166">
        <f t="shared" ref="CJ39:CK39" si="65">CJ33+CJ29+CJ26</f>
        <v>74535.100929962209</v>
      </c>
      <c r="CK39" s="166">
        <f t="shared" si="65"/>
        <v>69786.100297155441</v>
      </c>
    </row>
    <row r="40" spans="1:94" hidden="1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  <c r="CD40" s="56"/>
      <c r="CE40" s="56"/>
      <c r="CF40" s="56"/>
      <c r="CG40" s="56"/>
      <c r="CH40" s="56"/>
      <c r="CI40" s="56"/>
      <c r="CJ40" s="56"/>
      <c r="CK40" s="56"/>
    </row>
    <row r="41" spans="1:94" ht="17.25" customHeight="1" thickBot="1">
      <c r="A41" s="70" t="s">
        <v>185</v>
      </c>
      <c r="B41" s="23">
        <f t="shared" ref="B41:AG41" si="66">B39+B40</f>
        <v>9379.9618498133023</v>
      </c>
      <c r="C41" s="24">
        <f t="shared" si="66"/>
        <v>10178.92669914935</v>
      </c>
      <c r="D41" s="24">
        <f t="shared" si="66"/>
        <v>10926.215506265318</v>
      </c>
      <c r="E41" s="24">
        <f t="shared" si="66"/>
        <v>10426.181021736107</v>
      </c>
      <c r="F41" s="24">
        <f t="shared" si="66"/>
        <v>10571.353267396133</v>
      </c>
      <c r="G41" s="24">
        <f t="shared" si="66"/>
        <v>12065.115903752196</v>
      </c>
      <c r="H41" s="24">
        <f t="shared" si="66"/>
        <v>11991.778090050515</v>
      </c>
      <c r="I41" s="24">
        <f t="shared" si="66"/>
        <v>11578.194140815012</v>
      </c>
      <c r="J41" s="24">
        <f t="shared" si="66"/>
        <v>11829.709878595359</v>
      </c>
      <c r="K41" s="24">
        <f t="shared" si="66"/>
        <v>13550.381487360475</v>
      </c>
      <c r="L41" s="24">
        <f t="shared" si="66"/>
        <v>13370.09799082465</v>
      </c>
      <c r="M41" s="24">
        <f t="shared" si="66"/>
        <v>12562.767584640194</v>
      </c>
      <c r="N41" s="24">
        <f t="shared" si="66"/>
        <v>12700.875592087123</v>
      </c>
      <c r="O41" s="24">
        <f t="shared" si="66"/>
        <v>14268.093209581581</v>
      </c>
      <c r="P41" s="24">
        <f t="shared" si="66"/>
        <v>13872.552313667984</v>
      </c>
      <c r="Q41" s="24">
        <f t="shared" si="66"/>
        <v>12660.922764140043</v>
      </c>
      <c r="R41" s="24">
        <f t="shared" si="66"/>
        <v>13200.323979737452</v>
      </c>
      <c r="S41" s="24">
        <f t="shared" si="66"/>
        <v>14826.934331815592</v>
      </c>
      <c r="T41" s="24">
        <f t="shared" si="66"/>
        <v>15322.638701246899</v>
      </c>
      <c r="U41" s="24">
        <f t="shared" si="66"/>
        <v>14602.122947469394</v>
      </c>
      <c r="V41" s="24">
        <f t="shared" si="66"/>
        <v>15123.252881320272</v>
      </c>
      <c r="W41" s="24">
        <f t="shared" si="66"/>
        <v>16802.490840920829</v>
      </c>
      <c r="X41" s="24">
        <f t="shared" si="66"/>
        <v>18360.470608516731</v>
      </c>
      <c r="Y41" s="24">
        <f t="shared" si="66"/>
        <v>17352.476740839877</v>
      </c>
      <c r="Z41" s="24">
        <f t="shared" si="66"/>
        <v>18047.00691330056</v>
      </c>
      <c r="AA41" s="24">
        <f t="shared" si="66"/>
        <v>19989.577483659697</v>
      </c>
      <c r="AB41" s="24">
        <f t="shared" si="66"/>
        <v>20028.728696995757</v>
      </c>
      <c r="AC41" s="24">
        <f t="shared" si="66"/>
        <v>19729.736523171952</v>
      </c>
      <c r="AD41" s="24">
        <f t="shared" si="66"/>
        <v>20813.249649834637</v>
      </c>
      <c r="AE41" s="24">
        <f t="shared" si="66"/>
        <v>23838.800526378549</v>
      </c>
      <c r="AF41" s="24">
        <f t="shared" si="66"/>
        <v>24303.028000046426</v>
      </c>
      <c r="AG41" s="24">
        <f t="shared" si="66"/>
        <v>23980.812578644673</v>
      </c>
      <c r="AH41" s="24">
        <f t="shared" ref="AH41:BM41" si="67">AH39+AH40</f>
        <v>24244.05365055595</v>
      </c>
      <c r="AI41" s="24">
        <f t="shared" si="67"/>
        <v>26378.38395812783</v>
      </c>
      <c r="AJ41" s="24">
        <f t="shared" si="67"/>
        <v>26265.908701840115</v>
      </c>
      <c r="AK41" s="24">
        <f t="shared" si="67"/>
        <v>25299.339348741632</v>
      </c>
      <c r="AL41" s="24">
        <f t="shared" si="67"/>
        <v>26334.294143629166</v>
      </c>
      <c r="AM41" s="24">
        <f t="shared" si="67"/>
        <v>28589.934636633374</v>
      </c>
      <c r="AN41" s="24">
        <f t="shared" si="67"/>
        <v>29683.853002889915</v>
      </c>
      <c r="AO41" s="24">
        <f t="shared" si="67"/>
        <v>28286.410837478892</v>
      </c>
      <c r="AP41" s="24">
        <f t="shared" si="67"/>
        <v>28914.924014524426</v>
      </c>
      <c r="AQ41" s="24">
        <f t="shared" si="67"/>
        <v>31156.568732768243</v>
      </c>
      <c r="AR41" s="24">
        <f t="shared" si="67"/>
        <v>32559.717309429281</v>
      </c>
      <c r="AS41" s="24">
        <f t="shared" si="67"/>
        <v>31325.64752588651</v>
      </c>
      <c r="AT41" s="24">
        <f t="shared" si="67"/>
        <v>31409.572547105057</v>
      </c>
      <c r="AU41" s="24">
        <f t="shared" si="67"/>
        <v>33858.497791269052</v>
      </c>
      <c r="AV41" s="24">
        <f t="shared" si="67"/>
        <v>36822.24902076841</v>
      </c>
      <c r="AW41" s="24">
        <f t="shared" si="67"/>
        <v>34990.977246152681</v>
      </c>
      <c r="AX41" s="24">
        <f t="shared" si="67"/>
        <v>37347.800253571259</v>
      </c>
      <c r="AY41" s="24">
        <f t="shared" si="67"/>
        <v>39579.242848577203</v>
      </c>
      <c r="AZ41" s="24">
        <f t="shared" si="67"/>
        <v>41527.48784810838</v>
      </c>
      <c r="BA41" s="24">
        <f t="shared" si="67"/>
        <v>39701.091319140214</v>
      </c>
      <c r="BB41" s="24">
        <f t="shared" si="67"/>
        <v>41339.822902864238</v>
      </c>
      <c r="BC41" s="24">
        <f t="shared" si="67"/>
        <v>46126.765153224114</v>
      </c>
      <c r="BD41" s="24">
        <f t="shared" si="67"/>
        <v>47244.50229357327</v>
      </c>
      <c r="BE41" s="24">
        <f t="shared" si="67"/>
        <v>43258.089881261061</v>
      </c>
      <c r="BF41" s="24">
        <f t="shared" si="67"/>
        <v>44861.111296900039</v>
      </c>
      <c r="BG41" s="24">
        <f t="shared" si="67"/>
        <v>48709.842996517</v>
      </c>
      <c r="BH41" s="24">
        <f t="shared" si="67"/>
        <v>47627.230999934996</v>
      </c>
      <c r="BI41" s="24">
        <f t="shared" si="67"/>
        <v>45143.112236766035</v>
      </c>
      <c r="BJ41" s="193">
        <f t="shared" si="67"/>
        <v>47019.932184488585</v>
      </c>
      <c r="BK41" s="193">
        <f t="shared" si="67"/>
        <v>52778.119531762844</v>
      </c>
      <c r="BL41" s="193">
        <f t="shared" si="67"/>
        <v>50078.314776854939</v>
      </c>
      <c r="BM41" s="193">
        <f t="shared" si="67"/>
        <v>48027.579042244608</v>
      </c>
      <c r="BN41" s="193">
        <f t="shared" ref="BN41:CD41" si="68">BN39+BN40</f>
        <v>49553.240234297351</v>
      </c>
      <c r="BO41" s="193">
        <f t="shared" si="68"/>
        <v>56198.575193937344</v>
      </c>
      <c r="BP41" s="193">
        <f t="shared" si="68"/>
        <v>55483.216397423123</v>
      </c>
      <c r="BQ41" s="193">
        <f t="shared" si="68"/>
        <v>52593.182558833716</v>
      </c>
      <c r="BR41" s="193">
        <f t="shared" si="68"/>
        <v>53455.118645000905</v>
      </c>
      <c r="BS41" s="193">
        <f t="shared" si="68"/>
        <v>60670.412751141608</v>
      </c>
      <c r="BT41" s="193">
        <f t="shared" si="68"/>
        <v>58077.711331492785</v>
      </c>
      <c r="BU41" s="193">
        <f t="shared" si="68"/>
        <v>55386.987565461422</v>
      </c>
      <c r="BV41" s="193">
        <f t="shared" si="68"/>
        <v>56899.864470668363</v>
      </c>
      <c r="BW41" s="193">
        <f t="shared" si="68"/>
        <v>65166.517280115055</v>
      </c>
      <c r="BX41" s="193">
        <f t="shared" si="68"/>
        <v>62639.152390752643</v>
      </c>
      <c r="BY41" s="193">
        <f t="shared" si="68"/>
        <v>59632.108031759155</v>
      </c>
      <c r="BZ41" s="193">
        <f t="shared" si="68"/>
        <v>62762.301584376684</v>
      </c>
      <c r="CA41" s="193">
        <f t="shared" si="68"/>
        <v>69572.73349246876</v>
      </c>
      <c r="CB41" s="193">
        <f t="shared" si="68"/>
        <v>67110.545799068379</v>
      </c>
      <c r="CC41" s="193">
        <f t="shared" si="68"/>
        <v>62710.384572042298</v>
      </c>
      <c r="CD41" s="193">
        <f t="shared" si="68"/>
        <v>67101.354282227781</v>
      </c>
      <c r="CE41" s="193">
        <f t="shared" ref="CE41" si="69">CE39+CE40</f>
        <v>73281.785072062819</v>
      </c>
      <c r="CF41" s="193">
        <f t="shared" ref="CF41:CG41" si="70">CF39+CF40</f>
        <v>70154.724977675301</v>
      </c>
      <c r="CG41" s="193">
        <f t="shared" si="70"/>
        <v>66119.39206706913</v>
      </c>
      <c r="CH41" s="193">
        <f t="shared" ref="CH41" si="71">CH39+CH40</f>
        <v>70414.116871212362</v>
      </c>
      <c r="CI41" s="193">
        <f t="shared" ref="CI41" si="72">CI39+CI40</f>
        <v>77349.799309552327</v>
      </c>
      <c r="CJ41" s="193">
        <f t="shared" ref="CJ41:CK41" si="73">CJ39+CJ40</f>
        <v>74535.100929962209</v>
      </c>
      <c r="CK41" s="193">
        <f t="shared" si="73"/>
        <v>69786.100297155441</v>
      </c>
      <c r="CL41" s="175"/>
      <c r="CM41" s="175"/>
      <c r="CN41" s="175"/>
      <c r="CO41" s="175"/>
      <c r="CP41" s="175"/>
    </row>
    <row r="42" spans="1:94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CL42" s="175"/>
      <c r="CM42" s="175"/>
      <c r="CN42" s="175"/>
      <c r="CO42" s="175"/>
      <c r="CP42" s="175"/>
    </row>
    <row r="43" spans="1:94" ht="18">
      <c r="A43" s="210" t="str">
        <f>A3</f>
        <v>SA – Annual Gross Operating Surplus</v>
      </c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7"/>
      <c r="AA43" s="217"/>
      <c r="AB43" s="217"/>
      <c r="AC43" s="217"/>
      <c r="AD43" s="217"/>
      <c r="AE43" s="217"/>
      <c r="AF43" s="217"/>
      <c r="AG43" s="217"/>
      <c r="AH43" s="217"/>
      <c r="AI43" s="217"/>
      <c r="AJ43" s="217"/>
      <c r="AK43" s="217"/>
      <c r="AL43" s="217"/>
      <c r="AM43" s="217"/>
      <c r="AN43" s="217"/>
      <c r="AO43" s="217"/>
      <c r="AP43" s="217"/>
      <c r="AQ43" s="217"/>
      <c r="AR43" s="217"/>
      <c r="AS43" s="217"/>
      <c r="AT43" s="217"/>
      <c r="AU43" s="217"/>
      <c r="AV43" s="217"/>
      <c r="AW43" s="217"/>
      <c r="AX43" s="217"/>
      <c r="AY43" s="217"/>
      <c r="AZ43" s="217"/>
      <c r="BA43" s="217"/>
      <c r="BB43" s="217"/>
      <c r="BC43" s="217"/>
      <c r="BD43" s="217"/>
      <c r="BE43" s="217"/>
      <c r="BF43" s="217"/>
      <c r="BG43" s="217"/>
      <c r="BH43" s="217"/>
      <c r="BN43" s="8"/>
      <c r="CL43" s="175"/>
      <c r="CM43" s="175"/>
      <c r="CN43" s="175"/>
      <c r="CO43" s="175"/>
      <c r="CP43" s="175"/>
    </row>
    <row r="44" spans="1:94" ht="13.5" thickBot="1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L44" s="175"/>
      <c r="CM44" s="175"/>
      <c r="CN44" s="175"/>
      <c r="CO44" s="175"/>
      <c r="CP44" s="175"/>
    </row>
    <row r="45" spans="1:94" ht="13.5" thickBot="1">
      <c r="A45" s="25" t="s">
        <v>23</v>
      </c>
      <c r="B45" s="133" t="str">
        <f t="shared" ref="B45:AG45" si="74">B25</f>
        <v>1995q1</v>
      </c>
      <c r="C45" s="132" t="str">
        <f t="shared" si="74"/>
        <v>1995q2</v>
      </c>
      <c r="D45" s="132" t="str">
        <f t="shared" si="74"/>
        <v>1995q3</v>
      </c>
      <c r="E45" s="132" t="str">
        <f t="shared" si="74"/>
        <v>1995q4</v>
      </c>
      <c r="F45" s="132" t="str">
        <f t="shared" si="74"/>
        <v>1996q1</v>
      </c>
      <c r="G45" s="132" t="str">
        <f t="shared" si="74"/>
        <v>1996q2</v>
      </c>
      <c r="H45" s="132" t="str">
        <f t="shared" si="74"/>
        <v>1996q3</v>
      </c>
      <c r="I45" s="132" t="str">
        <f t="shared" si="74"/>
        <v>1996q4</v>
      </c>
      <c r="J45" s="132" t="str">
        <f t="shared" si="74"/>
        <v>1997q1</v>
      </c>
      <c r="K45" s="132" t="str">
        <f t="shared" si="74"/>
        <v>1997q2</v>
      </c>
      <c r="L45" s="132" t="str">
        <f t="shared" si="74"/>
        <v>1997q3</v>
      </c>
      <c r="M45" s="132" t="str">
        <f t="shared" si="74"/>
        <v>1997q4</v>
      </c>
      <c r="N45" s="132" t="str">
        <f t="shared" si="74"/>
        <v>1998q1</v>
      </c>
      <c r="O45" s="132" t="str">
        <f t="shared" si="74"/>
        <v>1998q2</v>
      </c>
      <c r="P45" s="132" t="str">
        <f t="shared" si="74"/>
        <v>1998q3</v>
      </c>
      <c r="Q45" s="132" t="str">
        <f t="shared" si="74"/>
        <v>1998q4</v>
      </c>
      <c r="R45" s="132" t="str">
        <f t="shared" si="74"/>
        <v>1999q1</v>
      </c>
      <c r="S45" s="132" t="str">
        <f t="shared" si="74"/>
        <v>1999q2</v>
      </c>
      <c r="T45" s="132" t="str">
        <f t="shared" si="74"/>
        <v>1999q3</v>
      </c>
      <c r="U45" s="132" t="str">
        <f t="shared" si="74"/>
        <v>1999q4</v>
      </c>
      <c r="V45" s="132" t="str">
        <f t="shared" si="74"/>
        <v>2000q1</v>
      </c>
      <c r="W45" s="132" t="str">
        <f t="shared" si="74"/>
        <v>2000q2</v>
      </c>
      <c r="X45" s="132" t="str">
        <f t="shared" si="74"/>
        <v>2000q3</v>
      </c>
      <c r="Y45" s="132" t="str">
        <f t="shared" si="74"/>
        <v>2000q4</v>
      </c>
      <c r="Z45" s="132" t="str">
        <f t="shared" si="74"/>
        <v>2001q1</v>
      </c>
      <c r="AA45" s="132" t="str">
        <f t="shared" si="74"/>
        <v>2001q2</v>
      </c>
      <c r="AB45" s="132" t="str">
        <f t="shared" si="74"/>
        <v>2001q3</v>
      </c>
      <c r="AC45" s="132" t="str">
        <f t="shared" si="74"/>
        <v>2001q4</v>
      </c>
      <c r="AD45" s="132" t="str">
        <f t="shared" si="74"/>
        <v>2002q1</v>
      </c>
      <c r="AE45" s="132" t="str">
        <f t="shared" si="74"/>
        <v>2002q2</v>
      </c>
      <c r="AF45" s="132" t="str">
        <f t="shared" si="74"/>
        <v>2002q3</v>
      </c>
      <c r="AG45" s="132" t="str">
        <f t="shared" si="74"/>
        <v>2002q4</v>
      </c>
      <c r="AH45" s="132" t="str">
        <f t="shared" ref="AH45:BM45" si="75">AH25</f>
        <v>2003q1</v>
      </c>
      <c r="AI45" s="132" t="str">
        <f t="shared" si="75"/>
        <v>2003q2</v>
      </c>
      <c r="AJ45" s="132" t="str">
        <f t="shared" si="75"/>
        <v>2003q3</v>
      </c>
      <c r="AK45" s="132" t="str">
        <f t="shared" si="75"/>
        <v>2003q4</v>
      </c>
      <c r="AL45" s="132" t="str">
        <f t="shared" si="75"/>
        <v>2004q1</v>
      </c>
      <c r="AM45" s="132" t="str">
        <f t="shared" si="75"/>
        <v>2004q2</v>
      </c>
      <c r="AN45" s="132" t="str">
        <f t="shared" si="75"/>
        <v>2004q3</v>
      </c>
      <c r="AO45" s="132" t="str">
        <f t="shared" si="75"/>
        <v>2004q4</v>
      </c>
      <c r="AP45" s="132" t="str">
        <f t="shared" si="75"/>
        <v>2005q1</v>
      </c>
      <c r="AQ45" s="132" t="str">
        <f t="shared" si="75"/>
        <v>2005q2</v>
      </c>
      <c r="AR45" s="132" t="str">
        <f t="shared" si="75"/>
        <v>2005q3</v>
      </c>
      <c r="AS45" s="132" t="str">
        <f t="shared" si="75"/>
        <v>2005q4</v>
      </c>
      <c r="AT45" s="132" t="str">
        <f t="shared" si="75"/>
        <v>2006q1</v>
      </c>
      <c r="AU45" s="132" t="str">
        <f t="shared" si="75"/>
        <v>2006q2</v>
      </c>
      <c r="AV45" s="132" t="str">
        <f t="shared" si="75"/>
        <v>2006q3</v>
      </c>
      <c r="AW45" s="132" t="str">
        <f t="shared" si="75"/>
        <v>2006q4</v>
      </c>
      <c r="AX45" s="132" t="str">
        <f t="shared" si="75"/>
        <v>2007q1</v>
      </c>
      <c r="AY45" s="132" t="str">
        <f t="shared" si="75"/>
        <v>2007q2</v>
      </c>
      <c r="AZ45" s="132" t="str">
        <f t="shared" si="75"/>
        <v>2007q3</v>
      </c>
      <c r="BA45" s="132" t="str">
        <f t="shared" si="75"/>
        <v>2007q4</v>
      </c>
      <c r="BB45" s="132" t="str">
        <f t="shared" si="75"/>
        <v>2008q1</v>
      </c>
      <c r="BC45" s="132" t="str">
        <f t="shared" si="75"/>
        <v>2008q2</v>
      </c>
      <c r="BD45" s="132" t="str">
        <f t="shared" si="75"/>
        <v>2008q3</v>
      </c>
      <c r="BE45" s="132" t="str">
        <f t="shared" si="75"/>
        <v>2008q4</v>
      </c>
      <c r="BF45" s="132" t="str">
        <f t="shared" si="75"/>
        <v>2009q1</v>
      </c>
      <c r="BG45" s="132" t="str">
        <f t="shared" si="75"/>
        <v>2009q2</v>
      </c>
      <c r="BH45" s="132" t="str">
        <f t="shared" si="75"/>
        <v>2009q3</v>
      </c>
      <c r="BI45" s="132" t="str">
        <f t="shared" si="75"/>
        <v>2009q4</v>
      </c>
      <c r="BJ45" s="132" t="str">
        <f t="shared" si="75"/>
        <v>2010q1</v>
      </c>
      <c r="BK45" s="132" t="str">
        <f t="shared" si="75"/>
        <v>2010q2</v>
      </c>
      <c r="BL45" s="132" t="str">
        <f t="shared" si="75"/>
        <v>2010q3</v>
      </c>
      <c r="BM45" s="132" t="str">
        <f t="shared" si="75"/>
        <v>2010q4</v>
      </c>
      <c r="BN45" s="132" t="str">
        <f t="shared" ref="BN45:CC45" si="76">BN25</f>
        <v>2011q1</v>
      </c>
      <c r="BO45" s="132" t="str">
        <f t="shared" si="76"/>
        <v>2011q2</v>
      </c>
      <c r="BP45" s="132" t="str">
        <f t="shared" si="76"/>
        <v>2011q3</v>
      </c>
      <c r="BQ45" s="132" t="str">
        <f t="shared" si="76"/>
        <v>2011q4</v>
      </c>
      <c r="BR45" s="132" t="str">
        <f t="shared" si="76"/>
        <v>2012q1</v>
      </c>
      <c r="BS45" s="132" t="str">
        <f t="shared" si="76"/>
        <v>2012q2</v>
      </c>
      <c r="BT45" s="132" t="str">
        <f t="shared" si="76"/>
        <v>2012q3</v>
      </c>
      <c r="BU45" s="132" t="str">
        <f t="shared" si="76"/>
        <v>2012q4</v>
      </c>
      <c r="BV45" s="132" t="str">
        <f t="shared" si="76"/>
        <v>2013q1</v>
      </c>
      <c r="BW45" s="132" t="str">
        <f t="shared" si="76"/>
        <v>2013q2</v>
      </c>
      <c r="BX45" s="132" t="str">
        <f t="shared" si="76"/>
        <v>2013q3</v>
      </c>
      <c r="BY45" s="132" t="str">
        <f t="shared" si="76"/>
        <v>2013q4</v>
      </c>
      <c r="BZ45" s="132" t="str">
        <f t="shared" si="76"/>
        <v>2014q1</v>
      </c>
      <c r="CA45" s="132" t="str">
        <f t="shared" si="76"/>
        <v>2014q2</v>
      </c>
      <c r="CB45" s="132" t="str">
        <f t="shared" si="76"/>
        <v>2014q3</v>
      </c>
      <c r="CC45" s="132" t="str">
        <f t="shared" si="76"/>
        <v>2014q4</v>
      </c>
      <c r="CD45" s="132" t="str">
        <f t="shared" ref="CD45:CE45" si="77">CD25</f>
        <v>2015q1</v>
      </c>
      <c r="CE45" s="132" t="str">
        <f t="shared" si="77"/>
        <v>2015q2</v>
      </c>
      <c r="CF45" s="132" t="str">
        <f t="shared" ref="CF45:CH45" si="78">CF25</f>
        <v>2015q3</v>
      </c>
      <c r="CG45" s="132" t="str">
        <f t="shared" si="78"/>
        <v>2015q4</v>
      </c>
      <c r="CH45" s="132" t="str">
        <f t="shared" si="78"/>
        <v>2016q1</v>
      </c>
      <c r="CI45" s="132" t="str">
        <f t="shared" ref="CI45" si="79">CI25</f>
        <v>2016q2</v>
      </c>
      <c r="CJ45" s="132" t="str">
        <f t="shared" ref="CJ45:CK45" si="80">CJ25</f>
        <v>2016q3</v>
      </c>
      <c r="CK45" s="132" t="str">
        <f t="shared" si="80"/>
        <v>2016q4</v>
      </c>
      <c r="CL45" s="175"/>
      <c r="CM45" s="175"/>
      <c r="CN45" s="175"/>
      <c r="CO45" s="175"/>
      <c r="CP45" s="175"/>
    </row>
    <row r="46" spans="1:94" ht="13.5" thickTop="1">
      <c r="A46" s="2" t="s">
        <v>0</v>
      </c>
      <c r="B46" s="135"/>
      <c r="C46" s="61">
        <f t="shared" ref="C46:AH46" si="81">(C6-B6)/B6*100</f>
        <v>41.53609444277491</v>
      </c>
      <c r="D46" s="61">
        <f t="shared" si="81"/>
        <v>2.6744376713351823</v>
      </c>
      <c r="E46" s="61">
        <f t="shared" si="81"/>
        <v>-24.850629435374561</v>
      </c>
      <c r="F46" s="61">
        <f t="shared" si="81"/>
        <v>-0.539054511424783</v>
      </c>
      <c r="G46" s="61">
        <f t="shared" si="81"/>
        <v>90.861572911046935</v>
      </c>
      <c r="H46" s="61">
        <f t="shared" si="81"/>
        <v>-19.664113599769134</v>
      </c>
      <c r="I46" s="61">
        <f t="shared" si="81"/>
        <v>-26.067953772415304</v>
      </c>
      <c r="J46" s="61">
        <f t="shared" si="81"/>
        <v>0.39885832261293985</v>
      </c>
      <c r="K46" s="61">
        <f t="shared" si="81"/>
        <v>72.170211553685235</v>
      </c>
      <c r="L46" s="61">
        <f t="shared" si="81"/>
        <v>-22.988409624989295</v>
      </c>
      <c r="M46" s="61">
        <f t="shared" si="81"/>
        <v>-29.455733876965319</v>
      </c>
      <c r="N46" s="61">
        <f t="shared" si="81"/>
        <v>11.351389451445652</v>
      </c>
      <c r="O46" s="61">
        <f t="shared" si="81"/>
        <v>73.370855910084686</v>
      </c>
      <c r="P46" s="61">
        <f t="shared" si="81"/>
        <v>-14.983892249444638</v>
      </c>
      <c r="Q46" s="61">
        <f t="shared" si="81"/>
        <v>-33.354899329137396</v>
      </c>
      <c r="R46" s="61">
        <f t="shared" si="81"/>
        <v>14.966098960310331</v>
      </c>
      <c r="S46" s="61">
        <f t="shared" si="81"/>
        <v>70.002028920661672</v>
      </c>
      <c r="T46" s="61">
        <f t="shared" si="81"/>
        <v>-19.1244259061727</v>
      </c>
      <c r="U46" s="61">
        <f t="shared" si="81"/>
        <v>-28.63443352739888</v>
      </c>
      <c r="V46" s="61">
        <f t="shared" si="81"/>
        <v>22.699441633720816</v>
      </c>
      <c r="W46" s="61">
        <f t="shared" si="81"/>
        <v>57.19807769010162</v>
      </c>
      <c r="X46" s="61">
        <f t="shared" si="81"/>
        <v>-5.5981114818093332</v>
      </c>
      <c r="Y46" s="61">
        <f t="shared" si="81"/>
        <v>-28.168375605246982</v>
      </c>
      <c r="Z46" s="61">
        <f t="shared" si="81"/>
        <v>25.366030848546494</v>
      </c>
      <c r="AA46" s="61">
        <f t="shared" si="81"/>
        <v>58.932061264101655</v>
      </c>
      <c r="AB46" s="61">
        <f t="shared" si="81"/>
        <v>-16.164753281550855</v>
      </c>
      <c r="AC46" s="61">
        <f t="shared" si="81"/>
        <v>-23.779629797473355</v>
      </c>
      <c r="AD46" s="61">
        <f t="shared" si="81"/>
        <v>17.852398794706513</v>
      </c>
      <c r="AE46" s="61">
        <f t="shared" si="81"/>
        <v>69.973873954220096</v>
      </c>
      <c r="AF46" s="61">
        <f t="shared" si="81"/>
        <v>-12.276243641599756</v>
      </c>
      <c r="AG46" s="61">
        <f t="shared" si="81"/>
        <v>-31.649050161630143</v>
      </c>
      <c r="AH46" s="61">
        <f t="shared" si="81"/>
        <v>-8.3404106387291908</v>
      </c>
      <c r="AI46" s="61">
        <f t="shared" ref="AI46:BN46" si="82">(AI6-AH6)/AH6*100</f>
        <v>60.626470072512738</v>
      </c>
      <c r="AJ46" s="61">
        <f t="shared" si="82"/>
        <v>-11.299452213261755</v>
      </c>
      <c r="AK46" s="61">
        <f t="shared" si="82"/>
        <v>-35.080151064107064</v>
      </c>
      <c r="AL46" s="61">
        <f t="shared" si="82"/>
        <v>6.7699321185746379</v>
      </c>
      <c r="AM46" s="61">
        <f t="shared" si="82"/>
        <v>66.088601891327997</v>
      </c>
      <c r="AN46" s="61">
        <f t="shared" si="82"/>
        <v>-7.0609595669836516</v>
      </c>
      <c r="AO46" s="61">
        <f t="shared" si="82"/>
        <v>-33.75856332762622</v>
      </c>
      <c r="AP46" s="61">
        <f t="shared" si="82"/>
        <v>12.264702536035657</v>
      </c>
      <c r="AQ46" s="61">
        <f t="shared" si="82"/>
        <v>54.422448014932677</v>
      </c>
      <c r="AR46" s="61">
        <f t="shared" si="82"/>
        <v>-3.1119919493795627</v>
      </c>
      <c r="AS46" s="61">
        <f t="shared" si="82"/>
        <v>-25.172623301050244</v>
      </c>
      <c r="AT46" s="61">
        <f t="shared" si="82"/>
        <v>1.5096171216130974</v>
      </c>
      <c r="AU46" s="61">
        <f t="shared" si="82"/>
        <v>44.536282866076881</v>
      </c>
      <c r="AV46" s="61">
        <f t="shared" si="82"/>
        <v>24.372881076759278</v>
      </c>
      <c r="AW46" s="61">
        <f t="shared" si="82"/>
        <v>-26.012625122802461</v>
      </c>
      <c r="AX46" s="61">
        <f t="shared" si="82"/>
        <v>10.998397805782016</v>
      </c>
      <c r="AY46" s="61">
        <f t="shared" si="82"/>
        <v>34.858464975554362</v>
      </c>
      <c r="AZ46" s="61">
        <f t="shared" si="82"/>
        <v>-1.6719238888464247</v>
      </c>
      <c r="BA46" s="61">
        <f t="shared" si="82"/>
        <v>-24.081823877664686</v>
      </c>
      <c r="BB46" s="61">
        <f t="shared" si="82"/>
        <v>15.923008923072127</v>
      </c>
      <c r="BC46" s="61">
        <f t="shared" si="82"/>
        <v>56.401814123748331</v>
      </c>
      <c r="BD46" s="61">
        <f t="shared" si="82"/>
        <v>-3.3374693488501821</v>
      </c>
      <c r="BE46" s="61">
        <f t="shared" si="82"/>
        <v>-31.466769399133092</v>
      </c>
      <c r="BF46" s="61">
        <f t="shared" si="82"/>
        <v>-0.20866920564481858</v>
      </c>
      <c r="BG46" s="61">
        <f t="shared" si="82"/>
        <v>51.301743936983016</v>
      </c>
      <c r="BH46" s="61">
        <f t="shared" si="82"/>
        <v>-11.780133750141811</v>
      </c>
      <c r="BI46" s="61">
        <f t="shared" si="82"/>
        <v>-26.497862595284026</v>
      </c>
      <c r="BJ46" s="61">
        <f t="shared" si="82"/>
        <v>-0.23085827355479657</v>
      </c>
      <c r="BK46" s="61">
        <f t="shared" si="82"/>
        <v>71.380613856917179</v>
      </c>
      <c r="BL46" s="61">
        <f t="shared" si="82"/>
        <v>-14.668071307468189</v>
      </c>
      <c r="BM46" s="61">
        <f t="shared" si="82"/>
        <v>-18.937114197530864</v>
      </c>
      <c r="BN46" s="61">
        <f t="shared" si="82"/>
        <v>2.8579587368821833</v>
      </c>
      <c r="BO46" s="61">
        <f t="shared" ref="BO46:CC46" si="83">(BO6-BN6)/BN6*100</f>
        <v>41.648158430501574</v>
      </c>
      <c r="BP46" s="61">
        <f t="shared" si="83"/>
        <v>-1.9926175154346193</v>
      </c>
      <c r="BQ46" s="61">
        <f t="shared" si="83"/>
        <v>-18.933106689331066</v>
      </c>
      <c r="BR46" s="61">
        <f t="shared" si="83"/>
        <v>-10.761640456367561</v>
      </c>
      <c r="BS46" s="61">
        <f t="shared" si="83"/>
        <v>49.562312831144901</v>
      </c>
      <c r="BT46" s="61">
        <f t="shared" si="83"/>
        <v>-12.765498652291104</v>
      </c>
      <c r="BU46" s="61">
        <f t="shared" si="83"/>
        <v>-26.30789060155022</v>
      </c>
      <c r="BV46" s="61">
        <f t="shared" si="83"/>
        <v>14.013944461748567</v>
      </c>
      <c r="BW46" s="61">
        <f t="shared" si="83"/>
        <v>40.121044004539151</v>
      </c>
      <c r="BX46" s="61">
        <f t="shared" si="83"/>
        <v>-10.840157173280543</v>
      </c>
      <c r="BY46" s="61">
        <f t="shared" si="83"/>
        <v>-22.074011774600503</v>
      </c>
      <c r="BZ46" s="61">
        <f t="shared" si="83"/>
        <v>8.5889438124635742</v>
      </c>
      <c r="CA46" s="61">
        <f t="shared" si="83"/>
        <v>34.395499542798078</v>
      </c>
      <c r="CB46" s="61">
        <f t="shared" si="83"/>
        <v>-12.147790974574391</v>
      </c>
      <c r="CC46" s="61">
        <f t="shared" si="83"/>
        <v>-25.579163580039062</v>
      </c>
      <c r="CD46" s="61">
        <f t="shared" ref="CD46:CD59" si="84">(CD6-CC6)/CC6*100</f>
        <v>11.04223695224306</v>
      </c>
      <c r="CE46" s="61">
        <f t="shared" ref="CE46:CE59" si="85">(CE6-CD6)/CD6*100</f>
        <v>33.206340151576889</v>
      </c>
      <c r="CF46" s="61">
        <f t="shared" ref="CF46:CF59" si="86">(CF6-CE6)/CE6*100</f>
        <v>-20.824985087866878</v>
      </c>
      <c r="CG46" s="61">
        <f t="shared" ref="CG46:CG59" si="87">(CG6-CF6)/CF6*100</f>
        <v>-17.385593138485909</v>
      </c>
      <c r="CH46" s="61">
        <f t="shared" ref="CH46:CH59" si="88">(CH6-CG6)/CG6*100</f>
        <v>17.581312694367153</v>
      </c>
      <c r="CI46" s="61">
        <f t="shared" ref="CI46:CI59" si="89">(CI6-CH6)/CH6*100</f>
        <v>38.865688263134871</v>
      </c>
      <c r="CJ46" s="61">
        <f t="shared" ref="CJ46:CJ59" si="90">(CJ6-CI6)/CI6*100</f>
        <v>-15.980237720177573</v>
      </c>
      <c r="CK46" s="61">
        <f t="shared" ref="CK46:CK59" si="91">(CK6-CJ6)/CJ6*100</f>
        <v>-13.256975337048967</v>
      </c>
      <c r="CL46" s="175"/>
      <c r="CM46" s="175"/>
      <c r="CN46" s="175"/>
      <c r="CO46" s="175"/>
      <c r="CP46" s="175"/>
    </row>
    <row r="47" spans="1:94">
      <c r="A47" s="3" t="s">
        <v>1</v>
      </c>
      <c r="B47" s="136"/>
      <c r="C47" s="63">
        <f t="shared" ref="C47:AH47" si="92">(C7-B7)/B7*100</f>
        <v>67.27110646146555</v>
      </c>
      <c r="D47" s="63">
        <f t="shared" si="92"/>
        <v>1.2595361505603728</v>
      </c>
      <c r="E47" s="63">
        <f t="shared" si="92"/>
        <v>-26.80274765886627</v>
      </c>
      <c r="F47" s="63">
        <f t="shared" si="92"/>
        <v>-15.518425288098401</v>
      </c>
      <c r="G47" s="63">
        <f t="shared" si="92"/>
        <v>184.41755018596774</v>
      </c>
      <c r="H47" s="63">
        <f t="shared" si="92"/>
        <v>-35.051267019538884</v>
      </c>
      <c r="I47" s="63">
        <f t="shared" si="92"/>
        <v>-31.553311413782858</v>
      </c>
      <c r="J47" s="63">
        <f t="shared" si="92"/>
        <v>2.2773759928780586</v>
      </c>
      <c r="K47" s="63">
        <f t="shared" si="92"/>
        <v>135.64043091229638</v>
      </c>
      <c r="L47" s="63">
        <f t="shared" si="92"/>
        <v>-39.288372035058053</v>
      </c>
      <c r="M47" s="63">
        <f t="shared" si="92"/>
        <v>-37.906274610533103</v>
      </c>
      <c r="N47" s="63">
        <f t="shared" si="92"/>
        <v>27.109163919854858</v>
      </c>
      <c r="O47" s="63">
        <f t="shared" si="92"/>
        <v>101.91303959543035</v>
      </c>
      <c r="P47" s="63">
        <f t="shared" si="92"/>
        <v>-36.353589247826953</v>
      </c>
      <c r="Q47" s="63">
        <f t="shared" si="92"/>
        <v>-56.730860157277974</v>
      </c>
      <c r="R47" s="63">
        <f t="shared" si="92"/>
        <v>54.554336244727352</v>
      </c>
      <c r="S47" s="63">
        <f t="shared" si="92"/>
        <v>155.12753894619939</v>
      </c>
      <c r="T47" s="63">
        <f t="shared" si="92"/>
        <v>-37.278032323051839</v>
      </c>
      <c r="U47" s="63">
        <f t="shared" si="92"/>
        <v>-63.266149990863418</v>
      </c>
      <c r="V47" s="63">
        <f t="shared" si="92"/>
        <v>57.569887566422196</v>
      </c>
      <c r="W47" s="63">
        <f t="shared" si="92"/>
        <v>133.57164612304254</v>
      </c>
      <c r="X47" s="63">
        <f t="shared" si="92"/>
        <v>-2.3582150406102689</v>
      </c>
      <c r="Y47" s="63">
        <f t="shared" si="92"/>
        <v>-63.93170499242197</v>
      </c>
      <c r="Z47" s="63">
        <f t="shared" si="92"/>
        <v>46.320020486353663</v>
      </c>
      <c r="AA47" s="63">
        <f t="shared" si="92"/>
        <v>173.01250781520869</v>
      </c>
      <c r="AB47" s="63">
        <f t="shared" si="92"/>
        <v>-29.712824488113753</v>
      </c>
      <c r="AC47" s="63">
        <f t="shared" si="92"/>
        <v>-45.711867174730472</v>
      </c>
      <c r="AD47" s="63">
        <f t="shared" si="92"/>
        <v>14.126430066888979</v>
      </c>
      <c r="AE47" s="63">
        <f t="shared" si="92"/>
        <v>202.07005668789253</v>
      </c>
      <c r="AF47" s="63">
        <f t="shared" si="92"/>
        <v>-31.316065648768145</v>
      </c>
      <c r="AG47" s="63">
        <f t="shared" si="92"/>
        <v>-54.736022282738595</v>
      </c>
      <c r="AH47" s="63">
        <f t="shared" si="92"/>
        <v>-3.6460547491897546</v>
      </c>
      <c r="AI47" s="63">
        <f t="shared" ref="AI47:BN47" si="93">(AI7-AH7)/AH7*100</f>
        <v>215.49935372752222</v>
      </c>
      <c r="AJ47" s="63">
        <f t="shared" si="93"/>
        <v>-33.25056822457163</v>
      </c>
      <c r="AK47" s="63">
        <f t="shared" si="93"/>
        <v>-59.404610147122781</v>
      </c>
      <c r="AL47" s="63">
        <f t="shared" si="93"/>
        <v>17.361752485659871</v>
      </c>
      <c r="AM47" s="63">
        <f t="shared" si="93"/>
        <v>204.68508586421112</v>
      </c>
      <c r="AN47" s="63">
        <f t="shared" si="93"/>
        <v>-23.260371153192157</v>
      </c>
      <c r="AO47" s="63">
        <f t="shared" si="93"/>
        <v>-61.527743045516857</v>
      </c>
      <c r="AP47" s="63">
        <f t="shared" si="93"/>
        <v>43.518551730070726</v>
      </c>
      <c r="AQ47" s="63">
        <f t="shared" si="93"/>
        <v>92.608255439211945</v>
      </c>
      <c r="AR47" s="63">
        <f t="shared" si="93"/>
        <v>-8.1182052424895215</v>
      </c>
      <c r="AS47" s="63">
        <f t="shared" si="93"/>
        <v>-55.917498227269554</v>
      </c>
      <c r="AT47" s="63">
        <f t="shared" si="93"/>
        <v>32.553433211806002</v>
      </c>
      <c r="AU47" s="63">
        <f t="shared" si="93"/>
        <v>81.715089410344461</v>
      </c>
      <c r="AV47" s="63">
        <f t="shared" si="93"/>
        <v>16.669175288432037</v>
      </c>
      <c r="AW47" s="63">
        <f t="shared" si="93"/>
        <v>-54.904538953810444</v>
      </c>
      <c r="AX47" s="63">
        <f t="shared" si="93"/>
        <v>58.952598414192501</v>
      </c>
      <c r="AY47" s="63">
        <f t="shared" si="93"/>
        <v>89.490894407398514</v>
      </c>
      <c r="AZ47" s="63">
        <f t="shared" si="93"/>
        <v>-9.4920494163176148</v>
      </c>
      <c r="BA47" s="63">
        <f t="shared" si="93"/>
        <v>-59.293906412277643</v>
      </c>
      <c r="BB47" s="63">
        <f t="shared" si="93"/>
        <v>68.320955368949782</v>
      </c>
      <c r="BC47" s="63">
        <f t="shared" si="93"/>
        <v>125.3166492963251</v>
      </c>
      <c r="BD47" s="63">
        <f t="shared" si="93"/>
        <v>-19.947067566011473</v>
      </c>
      <c r="BE47" s="63">
        <f t="shared" si="93"/>
        <v>-68.73924984047855</v>
      </c>
      <c r="BF47" s="63">
        <f t="shared" si="93"/>
        <v>89.296782948444175</v>
      </c>
      <c r="BG47" s="63">
        <f t="shared" si="93"/>
        <v>125.27774527667322</v>
      </c>
      <c r="BH47" s="63">
        <f t="shared" si="93"/>
        <v>-38.622180517531504</v>
      </c>
      <c r="BI47" s="63">
        <f t="shared" si="93"/>
        <v>-65.057853327200959</v>
      </c>
      <c r="BJ47" s="63">
        <f t="shared" si="93"/>
        <v>101.07621864051653</v>
      </c>
      <c r="BK47" s="63">
        <f t="shared" si="93"/>
        <v>146.8909168081494</v>
      </c>
      <c r="BL47" s="63">
        <f t="shared" si="93"/>
        <v>-54.368848583831173</v>
      </c>
      <c r="BM47" s="63">
        <f t="shared" si="93"/>
        <v>-73.598945088066301</v>
      </c>
      <c r="BN47" s="63">
        <f t="shared" si="93"/>
        <v>200</v>
      </c>
      <c r="BO47" s="63">
        <f t="shared" ref="BO47:CC47" si="94">(BO7-BN7)/BN7*100</f>
        <v>152.14650969199667</v>
      </c>
      <c r="BP47" s="63">
        <f t="shared" si="94"/>
        <v>-32.245436966467011</v>
      </c>
      <c r="BQ47" s="63">
        <f t="shared" si="94"/>
        <v>-65.014617847695945</v>
      </c>
      <c r="BR47" s="63">
        <f t="shared" si="94"/>
        <v>57.361719060883409</v>
      </c>
      <c r="BS47" s="63">
        <f t="shared" si="94"/>
        <v>209.44493614869137</v>
      </c>
      <c r="BT47" s="63">
        <f t="shared" si="94"/>
        <v>-49.043883304731551</v>
      </c>
      <c r="BU47" s="63">
        <f t="shared" si="94"/>
        <v>-65.455857589607888</v>
      </c>
      <c r="BV47" s="63">
        <f t="shared" si="94"/>
        <v>103.64438254410399</v>
      </c>
      <c r="BW47" s="63">
        <f t="shared" si="94"/>
        <v>208.65154451156957</v>
      </c>
      <c r="BX47" s="63">
        <f t="shared" si="94"/>
        <v>-56.677007164487783</v>
      </c>
      <c r="BY47" s="63">
        <f t="shared" si="94"/>
        <v>-69.593385048162986</v>
      </c>
      <c r="BZ47" s="63">
        <f t="shared" si="94"/>
        <v>172.35772357723579</v>
      </c>
      <c r="CA47" s="63">
        <f t="shared" si="94"/>
        <v>195.15182707153886</v>
      </c>
      <c r="CB47" s="63">
        <f t="shared" si="94"/>
        <v>-46.697356490200178</v>
      </c>
      <c r="CC47" s="63">
        <f t="shared" si="94"/>
        <v>-73.926982465323206</v>
      </c>
      <c r="CD47" s="63">
        <f t="shared" si="84"/>
        <v>207.90464240903387</v>
      </c>
      <c r="CE47" s="63">
        <f t="shared" si="85"/>
        <v>124.66177669111656</v>
      </c>
      <c r="CF47" s="63">
        <f t="shared" si="86"/>
        <v>-54.01944424290793</v>
      </c>
      <c r="CG47" s="63">
        <f t="shared" si="87"/>
        <v>-60.710059171597628</v>
      </c>
      <c r="CH47" s="63">
        <f t="shared" si="88"/>
        <v>213.65461847389557</v>
      </c>
      <c r="CI47" s="63">
        <f t="shared" si="89"/>
        <v>74.897567221510883</v>
      </c>
      <c r="CJ47" s="63">
        <f t="shared" si="90"/>
        <v>-38.961894652073646</v>
      </c>
      <c r="CK47" s="63">
        <f t="shared" si="91"/>
        <v>-61.037481259370317</v>
      </c>
      <c r="CL47" s="175"/>
      <c r="CM47" s="175"/>
      <c r="CN47" s="175"/>
      <c r="CO47" s="175"/>
      <c r="CP47" s="175"/>
    </row>
    <row r="48" spans="1:94">
      <c r="A48" s="68" t="s">
        <v>2</v>
      </c>
      <c r="B48" s="137"/>
      <c r="C48" s="64">
        <f t="shared" ref="C48:AH48" si="95">(C8-B8)/B8*100</f>
        <v>24.413851134433312</v>
      </c>
      <c r="D48" s="64">
        <f t="shared" si="95"/>
        <v>3.9400908034565871</v>
      </c>
      <c r="E48" s="64">
        <f t="shared" si="95"/>
        <v>-23.149460504955979</v>
      </c>
      <c r="F48" s="64">
        <f t="shared" si="95"/>
        <v>11.894140791542018</v>
      </c>
      <c r="G48" s="64">
        <f t="shared" si="95"/>
        <v>32.232182430247171</v>
      </c>
      <c r="H48" s="64">
        <f t="shared" si="95"/>
        <v>1.0764879845704156</v>
      </c>
      <c r="I48" s="64">
        <f t="shared" si="95"/>
        <v>-21.316915232889997</v>
      </c>
      <c r="J48" s="64">
        <f t="shared" si="95"/>
        <v>-1.0165115707670713</v>
      </c>
      <c r="K48" s="64">
        <f t="shared" si="95"/>
        <v>22.757181049352742</v>
      </c>
      <c r="L48" s="64">
        <f t="shared" si="95"/>
        <v>1.3706767261489334</v>
      </c>
      <c r="M48" s="64">
        <f t="shared" si="95"/>
        <v>-21.892310276788287</v>
      </c>
      <c r="N48" s="64">
        <f t="shared" si="95"/>
        <v>0.13939873435791611</v>
      </c>
      <c r="O48" s="64">
        <f t="shared" si="95"/>
        <v>47.592991884438341</v>
      </c>
      <c r="P48" s="64">
        <f t="shared" si="95"/>
        <v>11.419317530894094</v>
      </c>
      <c r="Q48" s="64">
        <f t="shared" si="95"/>
        <v>-16.856521084385104</v>
      </c>
      <c r="R48" s="64">
        <f t="shared" si="95"/>
        <v>0.4253083910562433</v>
      </c>
      <c r="S48" s="64">
        <f t="shared" si="95"/>
        <v>21.882695573529332</v>
      </c>
      <c r="T48" s="64">
        <f t="shared" si="95"/>
        <v>2.355762161741092</v>
      </c>
      <c r="U48" s="64">
        <f t="shared" si="95"/>
        <v>-3.5238642244313114</v>
      </c>
      <c r="V48" s="64">
        <f t="shared" si="95"/>
        <v>13.072538731409248</v>
      </c>
      <c r="W48" s="64">
        <f t="shared" si="95"/>
        <v>27.815610830924715</v>
      </c>
      <c r="X48" s="64">
        <f t="shared" si="95"/>
        <v>-7.8758954012618139</v>
      </c>
      <c r="Y48" s="64">
        <f t="shared" si="95"/>
        <v>-1.5193234538726708</v>
      </c>
      <c r="Z48" s="64">
        <f t="shared" si="95"/>
        <v>19.647491173277899</v>
      </c>
      <c r="AA48" s="64">
        <f t="shared" si="95"/>
        <v>20.857949272761481</v>
      </c>
      <c r="AB48" s="64">
        <f t="shared" si="95"/>
        <v>-5.9505766312997848</v>
      </c>
      <c r="AC48" s="64">
        <f t="shared" si="95"/>
        <v>-11.422181955909531</v>
      </c>
      <c r="AD48" s="64">
        <f t="shared" si="95"/>
        <v>19.13906229371355</v>
      </c>
      <c r="AE48" s="64">
        <f t="shared" si="95"/>
        <v>26.27722850277701</v>
      </c>
      <c r="AF48" s="64">
        <f t="shared" si="95"/>
        <v>2.7899432278994367</v>
      </c>
      <c r="AG48" s="64">
        <f t="shared" si="95"/>
        <v>-19.441964773430758</v>
      </c>
      <c r="AH48" s="64">
        <f t="shared" si="95"/>
        <v>-9.7350594666441967</v>
      </c>
      <c r="AI48" s="64">
        <f t="shared" ref="AI48:BN48" si="96">(AI8-AH8)/AH8*100</f>
        <v>11.511414367247246</v>
      </c>
      <c r="AJ48" s="64">
        <f t="shared" si="96"/>
        <v>8.3964106112791939</v>
      </c>
      <c r="AK48" s="64">
        <f t="shared" si="96"/>
        <v>-21.640305793039357</v>
      </c>
      <c r="AL48" s="64">
        <f t="shared" si="96"/>
        <v>3.7380963794946211</v>
      </c>
      <c r="AM48" s="64">
        <f t="shared" si="96"/>
        <v>21.206252123683313</v>
      </c>
      <c r="AN48" s="64">
        <f t="shared" si="96"/>
        <v>6.1261248633343639</v>
      </c>
      <c r="AO48" s="64">
        <f t="shared" si="96"/>
        <v>-17.412620108964834</v>
      </c>
      <c r="AP48" s="64">
        <f t="shared" si="96"/>
        <v>3.694631464423622</v>
      </c>
      <c r="AQ48" s="64">
        <f t="shared" si="96"/>
        <v>39.930236630827494</v>
      </c>
      <c r="AR48" s="64">
        <f t="shared" si="96"/>
        <v>-0.49678922402688663</v>
      </c>
      <c r="AS48" s="64">
        <f t="shared" si="96"/>
        <v>-10.341941510357531</v>
      </c>
      <c r="AT48" s="64">
        <f t="shared" si="96"/>
        <v>-5.8531385937884117</v>
      </c>
      <c r="AU48" s="64">
        <f t="shared" si="96"/>
        <v>32.121307319430102</v>
      </c>
      <c r="AV48" s="64">
        <f t="shared" si="96"/>
        <v>27.910965911077362</v>
      </c>
      <c r="AW48" s="64">
        <f t="shared" si="96"/>
        <v>-13.909620086061128</v>
      </c>
      <c r="AX48" s="64">
        <f t="shared" si="96"/>
        <v>0.47582920152954161</v>
      </c>
      <c r="AY48" s="64">
        <f t="shared" si="96"/>
        <v>15.893516970019808</v>
      </c>
      <c r="AZ48" s="64">
        <f t="shared" si="96"/>
        <v>2.7666563015829562</v>
      </c>
      <c r="BA48" s="64">
        <f t="shared" si="96"/>
        <v>-6.4800449458662799</v>
      </c>
      <c r="BB48" s="64">
        <f t="shared" si="96"/>
        <v>4.5222370650660464</v>
      </c>
      <c r="BC48" s="64">
        <f t="shared" si="96"/>
        <v>32.254868653308954</v>
      </c>
      <c r="BD48" s="64">
        <f t="shared" si="96"/>
        <v>6.5774736625895853</v>
      </c>
      <c r="BE48" s="64">
        <f t="shared" si="96"/>
        <v>-14.754662127315981</v>
      </c>
      <c r="BF48" s="64">
        <f t="shared" si="96"/>
        <v>-14.925732884035256</v>
      </c>
      <c r="BG48" s="64">
        <f t="shared" si="96"/>
        <v>24.236774097020707</v>
      </c>
      <c r="BH48" s="64">
        <f t="shared" si="96"/>
        <v>6.0272635525725882</v>
      </c>
      <c r="BI48" s="64">
        <f t="shared" si="96"/>
        <v>-11.689206647053268</v>
      </c>
      <c r="BJ48" s="64">
        <f t="shared" si="96"/>
        <v>-15.624958256660687</v>
      </c>
      <c r="BK48" s="64">
        <f t="shared" si="96"/>
        <v>44.036274208422995</v>
      </c>
      <c r="BL48" s="64">
        <f t="shared" si="96"/>
        <v>9.9749226336570267</v>
      </c>
      <c r="BM48" s="64">
        <f t="shared" si="96"/>
        <v>-4.8589379715207528</v>
      </c>
      <c r="BN48" s="64">
        <f t="shared" si="96"/>
        <v>-11.231514533401326</v>
      </c>
      <c r="BO48" s="64">
        <f t="shared" ref="BO48:CC48" si="97">(BO8-BN8)/BN8*100</f>
        <v>14.959069366652306</v>
      </c>
      <c r="BP48" s="64">
        <f t="shared" si="97"/>
        <v>14.034430202633486</v>
      </c>
      <c r="BQ48" s="64">
        <f t="shared" si="97"/>
        <v>-4.428133216476775</v>
      </c>
      <c r="BR48" s="64">
        <f t="shared" si="97"/>
        <v>-18.611155689034593</v>
      </c>
      <c r="BS48" s="64">
        <f t="shared" si="97"/>
        <v>13.943269203684402</v>
      </c>
      <c r="BT48" s="64">
        <f t="shared" si="97"/>
        <v>9.1839509530048691</v>
      </c>
      <c r="BU48" s="64">
        <f t="shared" si="97"/>
        <v>-15.253815151926823</v>
      </c>
      <c r="BV48" s="64">
        <f t="shared" si="97"/>
        <v>3.6976675839589621</v>
      </c>
      <c r="BW48" s="64">
        <f t="shared" si="97"/>
        <v>2.0276711411125135</v>
      </c>
      <c r="BX48" s="64">
        <f t="shared" si="97"/>
        <v>20.502525252525253</v>
      </c>
      <c r="BY48" s="64">
        <f t="shared" si="97"/>
        <v>-10.392087009367337</v>
      </c>
      <c r="BZ48" s="64">
        <f t="shared" si="97"/>
        <v>-5.0724976613657624</v>
      </c>
      <c r="CA48" s="64">
        <f t="shared" si="97"/>
        <v>-4.0797221058855406</v>
      </c>
      <c r="CB48" s="64">
        <f t="shared" si="97"/>
        <v>13.29651984076024</v>
      </c>
      <c r="CC48" s="64">
        <f t="shared" si="97"/>
        <v>-8.8275299238302498</v>
      </c>
      <c r="CD48" s="64">
        <f t="shared" si="84"/>
        <v>-8.4638718981550554</v>
      </c>
      <c r="CE48" s="64">
        <f t="shared" si="85"/>
        <v>2.7245069810398217</v>
      </c>
      <c r="CF48" s="64">
        <f t="shared" si="86"/>
        <v>3.3714995901314224</v>
      </c>
      <c r="CG48" s="64">
        <f t="shared" si="87"/>
        <v>-3.3382789317507418</v>
      </c>
      <c r="CH48" s="64">
        <f t="shared" si="88"/>
        <v>-8.2594543096832247</v>
      </c>
      <c r="CI48" s="64">
        <f t="shared" si="89"/>
        <v>22.630242889286333</v>
      </c>
      <c r="CJ48" s="64">
        <f t="shared" si="90"/>
        <v>-1.2114511538190116</v>
      </c>
      <c r="CK48" s="64">
        <f t="shared" si="91"/>
        <v>5.7148299838079817</v>
      </c>
      <c r="CL48" s="175"/>
      <c r="CM48" s="175"/>
      <c r="CN48" s="175"/>
      <c r="CO48" s="175"/>
      <c r="CP48" s="175"/>
    </row>
    <row r="49" spans="1:94">
      <c r="A49" s="2" t="s">
        <v>3</v>
      </c>
      <c r="B49" s="138"/>
      <c r="C49" s="66">
        <f t="shared" ref="C49:AH49" si="98">(C9-B9)/B9*100</f>
        <v>7.7074729522986205</v>
      </c>
      <c r="D49" s="66">
        <f t="shared" si="98"/>
        <v>8.9012350000498248</v>
      </c>
      <c r="E49" s="66">
        <f t="shared" si="98"/>
        <v>-11.284205640743442</v>
      </c>
      <c r="F49" s="66">
        <f t="shared" si="98"/>
        <v>7.3622384180703184</v>
      </c>
      <c r="G49" s="66">
        <f t="shared" si="98"/>
        <v>5.4941111635173812</v>
      </c>
      <c r="H49" s="66">
        <f t="shared" si="98"/>
        <v>4.8462750927672094</v>
      </c>
      <c r="I49" s="66">
        <f t="shared" si="98"/>
        <v>-7.7203134851633273</v>
      </c>
      <c r="J49" s="66">
        <f t="shared" si="98"/>
        <v>9.5578787497739839</v>
      </c>
      <c r="K49" s="66">
        <f t="shared" si="98"/>
        <v>7.3449182935824782</v>
      </c>
      <c r="L49" s="66">
        <f t="shared" si="98"/>
        <v>3.7985142746395271</v>
      </c>
      <c r="M49" s="66">
        <f t="shared" si="98"/>
        <v>-9.4137178201411853</v>
      </c>
      <c r="N49" s="66">
        <f t="shared" si="98"/>
        <v>2.3260126256962699</v>
      </c>
      <c r="O49" s="66">
        <f t="shared" si="98"/>
        <v>2.000526684374643</v>
      </c>
      <c r="P49" s="66">
        <f t="shared" si="98"/>
        <v>3.6263853061992588</v>
      </c>
      <c r="Q49" s="66">
        <f t="shared" si="98"/>
        <v>-13.409728296677169</v>
      </c>
      <c r="R49" s="66">
        <f t="shared" si="98"/>
        <v>5.0293913884207511</v>
      </c>
      <c r="S49" s="66">
        <f t="shared" si="98"/>
        <v>4.2402871022418056</v>
      </c>
      <c r="T49" s="66">
        <f t="shared" si="98"/>
        <v>13.102642281517667</v>
      </c>
      <c r="U49" s="66">
        <f t="shared" si="98"/>
        <v>-10.170862872580461</v>
      </c>
      <c r="V49" s="66">
        <f t="shared" si="98"/>
        <v>11.157498712674919</v>
      </c>
      <c r="W49" s="66">
        <f t="shared" si="98"/>
        <v>5.3774157757969041</v>
      </c>
      <c r="X49" s="66">
        <f t="shared" si="98"/>
        <v>13.692560440438829</v>
      </c>
      <c r="Y49" s="66">
        <f t="shared" si="98"/>
        <v>-8.577401482480969</v>
      </c>
      <c r="Z49" s="66">
        <f t="shared" si="98"/>
        <v>8.1752206232756119</v>
      </c>
      <c r="AA49" s="66">
        <f t="shared" si="98"/>
        <v>2.2714350929468936</v>
      </c>
      <c r="AB49" s="66">
        <f t="shared" si="98"/>
        <v>7.0242077376272594</v>
      </c>
      <c r="AC49" s="66">
        <f t="shared" si="98"/>
        <v>-5.1352649629407798</v>
      </c>
      <c r="AD49" s="66">
        <f t="shared" si="98"/>
        <v>7.7064649884658829</v>
      </c>
      <c r="AE49" s="66">
        <f t="shared" si="98"/>
        <v>8.480718821820707</v>
      </c>
      <c r="AF49" s="66">
        <f t="shared" si="98"/>
        <v>10.519044782913985</v>
      </c>
      <c r="AG49" s="66">
        <f t="shared" si="98"/>
        <v>-4.7828468224277314</v>
      </c>
      <c r="AH49" s="66">
        <f t="shared" si="98"/>
        <v>1.5389295104635274</v>
      </c>
      <c r="AI49" s="66">
        <f t="shared" ref="AI49:BN49" si="99">(AI9-AH9)/AH9*100</f>
        <v>-0.58240049555890105</v>
      </c>
      <c r="AJ49" s="66">
        <f t="shared" si="99"/>
        <v>6.7529966338405103</v>
      </c>
      <c r="AK49" s="66">
        <f t="shared" si="99"/>
        <v>-6.8217605693958721</v>
      </c>
      <c r="AL49" s="66">
        <f t="shared" si="99"/>
        <v>7.1380160471333065</v>
      </c>
      <c r="AM49" s="66">
        <f t="shared" si="99"/>
        <v>3.5487560649035328</v>
      </c>
      <c r="AN49" s="66">
        <f t="shared" si="99"/>
        <v>9.9152078867142048</v>
      </c>
      <c r="AO49" s="66">
        <f t="shared" si="99"/>
        <v>-6.7486938250923796</v>
      </c>
      <c r="AP49" s="66">
        <f t="shared" si="99"/>
        <v>-0.881438079982658</v>
      </c>
      <c r="AQ49" s="66">
        <f t="shared" si="99"/>
        <v>11.378113395299613</v>
      </c>
      <c r="AR49" s="66">
        <f t="shared" si="99"/>
        <v>7.9688570579737359</v>
      </c>
      <c r="AS49" s="66">
        <f t="shared" si="99"/>
        <v>-12.398294704910805</v>
      </c>
      <c r="AT49" s="66">
        <f t="shared" si="99"/>
        <v>-6.2609945572072334</v>
      </c>
      <c r="AU49" s="66">
        <f t="shared" si="99"/>
        <v>7.8632954300213731</v>
      </c>
      <c r="AV49" s="66">
        <f t="shared" si="99"/>
        <v>9.5722429638502948</v>
      </c>
      <c r="AW49" s="66">
        <f t="shared" si="99"/>
        <v>-13.501712623534617</v>
      </c>
      <c r="AX49" s="66">
        <f t="shared" si="99"/>
        <v>18.382072944273769</v>
      </c>
      <c r="AY49" s="66">
        <f t="shared" si="99"/>
        <v>-1.8623368524005115</v>
      </c>
      <c r="AZ49" s="66">
        <f t="shared" si="99"/>
        <v>6.8830889212206561</v>
      </c>
      <c r="BA49" s="66">
        <f t="shared" si="99"/>
        <v>-9.6638322126949951</v>
      </c>
      <c r="BB49" s="66">
        <f t="shared" si="99"/>
        <v>20.967865391051557</v>
      </c>
      <c r="BC49" s="66">
        <f t="shared" si="99"/>
        <v>5.9923284170716293</v>
      </c>
      <c r="BD49" s="66">
        <f t="shared" si="99"/>
        <v>8.3344553790116205</v>
      </c>
      <c r="BE49" s="66">
        <f t="shared" si="99"/>
        <v>-16.489459877929445</v>
      </c>
      <c r="BF49" s="66">
        <f t="shared" si="99"/>
        <v>12.680610474007487</v>
      </c>
      <c r="BG49" s="66">
        <f t="shared" si="99"/>
        <v>-1.9326267766671794</v>
      </c>
      <c r="BH49" s="66">
        <f t="shared" si="99"/>
        <v>7.8563018425030879</v>
      </c>
      <c r="BI49" s="66">
        <f t="shared" si="99"/>
        <v>-16.846133272560337</v>
      </c>
      <c r="BJ49" s="66">
        <f t="shared" si="99"/>
        <v>19.156514229853482</v>
      </c>
      <c r="BK49" s="66">
        <f t="shared" si="99"/>
        <v>-0.39555991659511841</v>
      </c>
      <c r="BL49" s="66">
        <f t="shared" si="99"/>
        <v>3.5079887941384724</v>
      </c>
      <c r="BM49" s="66">
        <f t="shared" si="99"/>
        <v>-21.778570897464494</v>
      </c>
      <c r="BN49" s="66">
        <f t="shared" si="99"/>
        <v>22.560836501901139</v>
      </c>
      <c r="BO49" s="66">
        <f t="shared" ref="BO49:CC49" si="100">(BO9-BN9)/BN9*100</f>
        <v>8.1809297780259662</v>
      </c>
      <c r="BP49" s="66">
        <f t="shared" si="100"/>
        <v>2.2942028362082563</v>
      </c>
      <c r="BQ49" s="66">
        <f t="shared" si="100"/>
        <v>-22.550847338837414</v>
      </c>
      <c r="BR49" s="66">
        <f t="shared" si="100"/>
        <v>30.233652471359022</v>
      </c>
      <c r="BS49" s="66">
        <f t="shared" si="100"/>
        <v>6.7372634036521299</v>
      </c>
      <c r="BT49" s="66">
        <f t="shared" si="100"/>
        <v>-2.3969481550920499</v>
      </c>
      <c r="BU49" s="66">
        <f t="shared" si="100"/>
        <v>-22.211698792769958</v>
      </c>
      <c r="BV49" s="66">
        <f t="shared" si="100"/>
        <v>21.763212950577906</v>
      </c>
      <c r="BW49" s="66">
        <f t="shared" si="100"/>
        <v>14.570804872896275</v>
      </c>
      <c r="BX49" s="66">
        <f t="shared" si="100"/>
        <v>1.9520350087890745</v>
      </c>
      <c r="BY49" s="66">
        <f t="shared" si="100"/>
        <v>-18.167568936206127</v>
      </c>
      <c r="BZ49" s="66">
        <f t="shared" si="100"/>
        <v>24.469950346981776</v>
      </c>
      <c r="CA49" s="66">
        <f t="shared" si="100"/>
        <v>9.9279110784928797</v>
      </c>
      <c r="CB49" s="66">
        <f t="shared" si="100"/>
        <v>-2.6263648698124182</v>
      </c>
      <c r="CC49" s="66">
        <f t="shared" si="100"/>
        <v>-20.043792230196733</v>
      </c>
      <c r="CD49" s="66">
        <f t="shared" si="84"/>
        <v>25.537329534452713</v>
      </c>
      <c r="CE49" s="66">
        <f t="shared" si="85"/>
        <v>8.5384395037789478</v>
      </c>
      <c r="CF49" s="66">
        <f t="shared" si="86"/>
        <v>-1.8981688253684681</v>
      </c>
      <c r="CG49" s="66">
        <f t="shared" si="87"/>
        <v>-22.680711048569005</v>
      </c>
      <c r="CH49" s="66">
        <f t="shared" si="88"/>
        <v>21.71131868425983</v>
      </c>
      <c r="CI49" s="66">
        <f t="shared" si="89"/>
        <v>14.471687740516767</v>
      </c>
      <c r="CJ49" s="66">
        <f t="shared" si="90"/>
        <v>-4.8630321192561858</v>
      </c>
      <c r="CK49" s="66">
        <f t="shared" si="91"/>
        <v>-24.625185514240428</v>
      </c>
      <c r="CL49" s="175"/>
      <c r="CM49" s="175"/>
      <c r="CN49" s="175"/>
      <c r="CO49" s="175"/>
      <c r="CP49" s="175"/>
    </row>
    <row r="50" spans="1:94">
      <c r="A50" s="3" t="s">
        <v>4</v>
      </c>
      <c r="B50" s="136"/>
      <c r="C50" s="63">
        <f t="shared" ref="C50:AH50" si="101">(C10-B10)/B10*100</f>
        <v>10.087506523704398</v>
      </c>
      <c r="D50" s="63">
        <f t="shared" si="101"/>
        <v>12.199355437256553</v>
      </c>
      <c r="E50" s="63">
        <f t="shared" si="101"/>
        <v>-10.876959669010819</v>
      </c>
      <c r="F50" s="63">
        <f t="shared" si="101"/>
        <v>1.9511858138508043</v>
      </c>
      <c r="G50" s="63">
        <f t="shared" si="101"/>
        <v>7.1248771361317091</v>
      </c>
      <c r="H50" s="63">
        <f t="shared" si="101"/>
        <v>7.6756813045849261</v>
      </c>
      <c r="I50" s="63">
        <f t="shared" si="101"/>
        <v>-5.9322698934788871</v>
      </c>
      <c r="J50" s="63">
        <f t="shared" si="101"/>
        <v>4.7179752403127067</v>
      </c>
      <c r="K50" s="63">
        <f t="shared" si="101"/>
        <v>8.3330201815651783</v>
      </c>
      <c r="L50" s="63">
        <f t="shared" si="101"/>
        <v>5.5408800843825166</v>
      </c>
      <c r="M50" s="63">
        <f t="shared" si="101"/>
        <v>-8.767631795135479</v>
      </c>
      <c r="N50" s="63">
        <f t="shared" si="101"/>
        <v>-1.2147045158623808</v>
      </c>
      <c r="O50" s="63">
        <f t="shared" si="101"/>
        <v>1.1453871440805401</v>
      </c>
      <c r="P50" s="63">
        <f t="shared" si="101"/>
        <v>6.3441486442953607</v>
      </c>
      <c r="Q50" s="63">
        <f t="shared" si="101"/>
        <v>-13.797087113208567</v>
      </c>
      <c r="R50" s="63">
        <f t="shared" si="101"/>
        <v>3.76375664339677</v>
      </c>
      <c r="S50" s="63">
        <f t="shared" si="101"/>
        <v>3.1528208120386898</v>
      </c>
      <c r="T50" s="63">
        <f t="shared" si="101"/>
        <v>16.084916270319944</v>
      </c>
      <c r="U50" s="63">
        <f t="shared" si="101"/>
        <v>-6.0158591397732399</v>
      </c>
      <c r="V50" s="63">
        <f t="shared" si="101"/>
        <v>7.3600051357023757</v>
      </c>
      <c r="W50" s="63">
        <f t="shared" si="101"/>
        <v>5.071130227673013</v>
      </c>
      <c r="X50" s="63">
        <f t="shared" si="101"/>
        <v>17.846196712814574</v>
      </c>
      <c r="Y50" s="63">
        <f t="shared" si="101"/>
        <v>-5.8513387093463747</v>
      </c>
      <c r="Z50" s="63">
        <f t="shared" si="101"/>
        <v>5.4479965915341859</v>
      </c>
      <c r="AA50" s="63">
        <f t="shared" si="101"/>
        <v>1.1630626298555564</v>
      </c>
      <c r="AB50" s="63">
        <f t="shared" si="101"/>
        <v>8.8900726338602318</v>
      </c>
      <c r="AC50" s="63">
        <f t="shared" si="101"/>
        <v>-2.3209006229825953</v>
      </c>
      <c r="AD50" s="63">
        <f t="shared" si="101"/>
        <v>5.5372416472038841</v>
      </c>
      <c r="AE50" s="63">
        <f t="shared" si="101"/>
        <v>8.8043992332168983</v>
      </c>
      <c r="AF50" s="63">
        <f t="shared" si="101"/>
        <v>12.264939780624866</v>
      </c>
      <c r="AG50" s="63">
        <f t="shared" si="101"/>
        <v>-3.4320724203305621</v>
      </c>
      <c r="AH50" s="63">
        <f t="shared" si="101"/>
        <v>1.5810612938997937</v>
      </c>
      <c r="AI50" s="63">
        <f t="shared" ref="AI50:BN50" si="102">(AI10-AH10)/AH10*100</f>
        <v>-2.0417728247508844</v>
      </c>
      <c r="AJ50" s="63">
        <f t="shared" si="102"/>
        <v>8.0364483593263429</v>
      </c>
      <c r="AK50" s="63">
        <f t="shared" si="102"/>
        <v>-4.8484500577586784</v>
      </c>
      <c r="AL50" s="63">
        <f t="shared" si="102"/>
        <v>3.5810158269373922</v>
      </c>
      <c r="AM50" s="63">
        <f t="shared" si="102"/>
        <v>1.3975006597346409</v>
      </c>
      <c r="AN50" s="63">
        <f t="shared" si="102"/>
        <v>11.86535232790898</v>
      </c>
      <c r="AO50" s="63">
        <f t="shared" si="102"/>
        <v>-5.2541230925201603</v>
      </c>
      <c r="AP50" s="63">
        <f t="shared" si="102"/>
        <v>-4.3927223873355645</v>
      </c>
      <c r="AQ50" s="63">
        <f t="shared" si="102"/>
        <v>11.739689222280058</v>
      </c>
      <c r="AR50" s="63">
        <f t="shared" si="102"/>
        <v>9.312488840632394</v>
      </c>
      <c r="AS50" s="63">
        <f t="shared" si="102"/>
        <v>-11.856935277883149</v>
      </c>
      <c r="AT50" s="63">
        <f t="shared" si="102"/>
        <v>-10.624068168317768</v>
      </c>
      <c r="AU50" s="63">
        <f t="shared" si="102"/>
        <v>5.83601773775891</v>
      </c>
      <c r="AV50" s="63">
        <f t="shared" si="102"/>
        <v>11.453306619016107</v>
      </c>
      <c r="AW50" s="63">
        <f t="shared" si="102"/>
        <v>-12.181453329803734</v>
      </c>
      <c r="AX50" s="63">
        <f t="shared" si="102"/>
        <v>14.393987431924234</v>
      </c>
      <c r="AY50" s="63">
        <f t="shared" si="102"/>
        <v>-4.712141189251752</v>
      </c>
      <c r="AZ50" s="63">
        <f t="shared" si="102"/>
        <v>8.6910317947769578</v>
      </c>
      <c r="BA50" s="63">
        <f t="shared" si="102"/>
        <v>-5.932909217249497</v>
      </c>
      <c r="BB50" s="63">
        <f t="shared" si="102"/>
        <v>10.282648735396203</v>
      </c>
      <c r="BC50" s="63">
        <f t="shared" si="102"/>
        <v>2.5862433838280507</v>
      </c>
      <c r="BD50" s="63">
        <f t="shared" si="102"/>
        <v>8.9023835512009146</v>
      </c>
      <c r="BE50" s="63">
        <f t="shared" si="102"/>
        <v>-16.003477737088502</v>
      </c>
      <c r="BF50" s="63">
        <f t="shared" si="102"/>
        <v>8.6254873757918133</v>
      </c>
      <c r="BG50" s="63">
        <f t="shared" si="102"/>
        <v>-8.811132610468162</v>
      </c>
      <c r="BH50" s="63">
        <f t="shared" si="102"/>
        <v>10.383682259215576</v>
      </c>
      <c r="BI50" s="63">
        <f t="shared" si="102"/>
        <v>-11.399858649253355</v>
      </c>
      <c r="BJ50" s="63">
        <f t="shared" si="102"/>
        <v>9.5133978704054432</v>
      </c>
      <c r="BK50" s="63">
        <f t="shared" si="102"/>
        <v>-6.1129385964912286</v>
      </c>
      <c r="BL50" s="63">
        <f t="shared" si="102"/>
        <v>9.9429329794293295</v>
      </c>
      <c r="BM50" s="63">
        <f t="shared" si="102"/>
        <v>-18.408536732575264</v>
      </c>
      <c r="BN50" s="63">
        <f t="shared" si="102"/>
        <v>11.554621848739496</v>
      </c>
      <c r="BO50" s="63">
        <f t="shared" ref="BO50:CC50" si="103">(BO10-BN10)/BN10*100</f>
        <v>-6.6470385400917751</v>
      </c>
      <c r="BP50" s="63">
        <f t="shared" si="103"/>
        <v>13.41951981815599</v>
      </c>
      <c r="BQ50" s="63">
        <f t="shared" si="103"/>
        <v>-20.674883511197955</v>
      </c>
      <c r="BR50" s="63">
        <f t="shared" si="103"/>
        <v>24.096005052897521</v>
      </c>
      <c r="BS50" s="63">
        <f t="shared" si="103"/>
        <v>-9.1818297493319765</v>
      </c>
      <c r="BT50" s="63">
        <f t="shared" si="103"/>
        <v>8.7454815479025978</v>
      </c>
      <c r="BU50" s="63">
        <f t="shared" si="103"/>
        <v>-20.640074211502782</v>
      </c>
      <c r="BV50" s="63">
        <f t="shared" si="103"/>
        <v>15.936099746736801</v>
      </c>
      <c r="BW50" s="63">
        <f t="shared" si="103"/>
        <v>1.1202599002968688E-2</v>
      </c>
      <c r="BX50" s="63">
        <f t="shared" si="103"/>
        <v>16.645197423690846</v>
      </c>
      <c r="BY50" s="63">
        <f t="shared" si="103"/>
        <v>-12.745474624285782</v>
      </c>
      <c r="BZ50" s="63">
        <f t="shared" si="103"/>
        <v>19.237859402944007</v>
      </c>
      <c r="CA50" s="63">
        <f t="shared" si="103"/>
        <v>-1.7306227934559386</v>
      </c>
      <c r="CB50" s="63">
        <f t="shared" si="103"/>
        <v>12.31361683142743</v>
      </c>
      <c r="CC50" s="63">
        <f t="shared" si="103"/>
        <v>-15.770107252618596</v>
      </c>
      <c r="CD50" s="63">
        <f t="shared" si="84"/>
        <v>14.65696981731533</v>
      </c>
      <c r="CE50" s="63">
        <f t="shared" si="85"/>
        <v>-4.3448141493299852</v>
      </c>
      <c r="CF50" s="63">
        <f t="shared" si="86"/>
        <v>14.556646901733581</v>
      </c>
      <c r="CG50" s="63">
        <f t="shared" si="87"/>
        <v>-21.816349915049983</v>
      </c>
      <c r="CH50" s="63">
        <f t="shared" si="88"/>
        <v>15.919140871762478</v>
      </c>
      <c r="CI50" s="63">
        <f t="shared" si="89"/>
        <v>5.1836512261580383</v>
      </c>
      <c r="CJ50" s="63">
        <f t="shared" si="90"/>
        <v>8.2834227923652417</v>
      </c>
      <c r="CK50" s="63">
        <f t="shared" si="91"/>
        <v>-24.135885167464117</v>
      </c>
      <c r="CL50" s="175"/>
      <c r="CM50" s="175"/>
      <c r="CN50" s="175"/>
      <c r="CO50" s="175"/>
      <c r="CP50" s="175"/>
    </row>
    <row r="51" spans="1:94">
      <c r="A51" s="3" t="s">
        <v>5</v>
      </c>
      <c r="B51" s="136"/>
      <c r="C51" s="63">
        <f t="shared" ref="C51:AH51" si="104">(C11-B11)/B11*100</f>
        <v>0.92788037887879316</v>
      </c>
      <c r="D51" s="63">
        <f t="shared" si="104"/>
        <v>6.7965985221999166</v>
      </c>
      <c r="E51" s="63">
        <f t="shared" si="104"/>
        <v>-12.649070742691723</v>
      </c>
      <c r="F51" s="63">
        <f t="shared" si="104"/>
        <v>5.7331332518496243</v>
      </c>
      <c r="G51" s="63">
        <f t="shared" si="104"/>
        <v>2.0086414487031079</v>
      </c>
      <c r="H51" s="63">
        <f t="shared" si="104"/>
        <v>7.9552119708881683</v>
      </c>
      <c r="I51" s="63">
        <f t="shared" si="104"/>
        <v>-15.550782283422201</v>
      </c>
      <c r="J51" s="63">
        <f t="shared" si="104"/>
        <v>8.9152516234075296</v>
      </c>
      <c r="K51" s="63">
        <f t="shared" si="104"/>
        <v>10.029872737241629</v>
      </c>
      <c r="L51" s="63">
        <f t="shared" si="104"/>
        <v>3.1144065522444699</v>
      </c>
      <c r="M51" s="63">
        <f t="shared" si="104"/>
        <v>-12.031987337851746</v>
      </c>
      <c r="N51" s="63">
        <f t="shared" si="104"/>
        <v>5.2443902942599108</v>
      </c>
      <c r="O51" s="63">
        <f t="shared" si="104"/>
        <v>10.240058000841676</v>
      </c>
      <c r="P51" s="63">
        <f t="shared" si="104"/>
        <v>-0.47142663064014456</v>
      </c>
      <c r="Q51" s="63">
        <f t="shared" si="104"/>
        <v>-10.743789410640316</v>
      </c>
      <c r="R51" s="63">
        <f t="shared" si="104"/>
        <v>-8.5698605195181763</v>
      </c>
      <c r="S51" s="63">
        <f t="shared" si="104"/>
        <v>17.752632559516574</v>
      </c>
      <c r="T51" s="63">
        <f t="shared" si="104"/>
        <v>16.356152669836625</v>
      </c>
      <c r="U51" s="63">
        <f t="shared" si="104"/>
        <v>-26.445482325510145</v>
      </c>
      <c r="V51" s="63">
        <f t="shared" si="104"/>
        <v>13.001888587187638</v>
      </c>
      <c r="W51" s="63">
        <f t="shared" si="104"/>
        <v>14.467303717000235</v>
      </c>
      <c r="X51" s="63">
        <f t="shared" si="104"/>
        <v>7.8892907797376619</v>
      </c>
      <c r="Y51" s="63">
        <f t="shared" si="104"/>
        <v>-21.046337145816281</v>
      </c>
      <c r="Z51" s="63">
        <f t="shared" si="104"/>
        <v>4.4686424853248683</v>
      </c>
      <c r="AA51" s="63">
        <f t="shared" si="104"/>
        <v>11.771799528289852</v>
      </c>
      <c r="AB51" s="63">
        <f t="shared" si="104"/>
        <v>8.3552128336417884</v>
      </c>
      <c r="AC51" s="63">
        <f t="shared" si="104"/>
        <v>-17.218952497926001</v>
      </c>
      <c r="AD51" s="63">
        <f t="shared" si="104"/>
        <v>6.8954709581348554</v>
      </c>
      <c r="AE51" s="63">
        <f t="shared" si="104"/>
        <v>15.572880712045043</v>
      </c>
      <c r="AF51" s="63">
        <f t="shared" si="104"/>
        <v>13.558649740176151</v>
      </c>
      <c r="AG51" s="63">
        <f t="shared" si="104"/>
        <v>-14.056428333968057</v>
      </c>
      <c r="AH51" s="63">
        <f t="shared" si="104"/>
        <v>-20.169450671476369</v>
      </c>
      <c r="AI51" s="63">
        <f t="shared" ref="AI51:BN51" si="105">(AI11-AH11)/AH11*100</f>
        <v>16.595348778633269</v>
      </c>
      <c r="AJ51" s="63">
        <f t="shared" si="105"/>
        <v>13.257034566133679</v>
      </c>
      <c r="AK51" s="63">
        <f t="shared" si="105"/>
        <v>-22.38861377286198</v>
      </c>
      <c r="AL51" s="63">
        <f t="shared" si="105"/>
        <v>14.311545729269366</v>
      </c>
      <c r="AM51" s="63">
        <f t="shared" si="105"/>
        <v>8.193905242467542</v>
      </c>
      <c r="AN51" s="63">
        <f t="shared" si="105"/>
        <v>15.652499843514512</v>
      </c>
      <c r="AO51" s="63">
        <f t="shared" si="105"/>
        <v>-22.531668732419547</v>
      </c>
      <c r="AP51" s="63">
        <f t="shared" si="105"/>
        <v>2.4983670622312983</v>
      </c>
      <c r="AQ51" s="63">
        <f t="shared" si="105"/>
        <v>12.650279461374192</v>
      </c>
      <c r="AR51" s="63">
        <f t="shared" si="105"/>
        <v>10.092472472313805</v>
      </c>
      <c r="AS51" s="63">
        <f t="shared" si="105"/>
        <v>-23.249393311740377</v>
      </c>
      <c r="AT51" s="63">
        <f t="shared" si="105"/>
        <v>6.1658277263476435</v>
      </c>
      <c r="AU51" s="63">
        <f t="shared" si="105"/>
        <v>20.804768602595498</v>
      </c>
      <c r="AV51" s="63">
        <f t="shared" si="105"/>
        <v>12.1731920973866</v>
      </c>
      <c r="AW51" s="63">
        <f t="shared" si="105"/>
        <v>-27.056498388150303</v>
      </c>
      <c r="AX51" s="63">
        <f t="shared" si="105"/>
        <v>12.844422252285122</v>
      </c>
      <c r="AY51" s="63">
        <f t="shared" si="105"/>
        <v>16.412003820182647</v>
      </c>
      <c r="AZ51" s="63">
        <f t="shared" si="105"/>
        <v>10.460983112924335</v>
      </c>
      <c r="BA51" s="63">
        <f t="shared" si="105"/>
        <v>-35.793901443165396</v>
      </c>
      <c r="BB51" s="63">
        <f t="shared" si="105"/>
        <v>36.91680174245591</v>
      </c>
      <c r="BC51" s="63">
        <f t="shared" si="105"/>
        <v>17.555499090077927</v>
      </c>
      <c r="BD51" s="63">
        <f t="shared" si="105"/>
        <v>13.327199791254904</v>
      </c>
      <c r="BE51" s="63">
        <f t="shared" si="105"/>
        <v>-42.133473849789723</v>
      </c>
      <c r="BF51" s="63">
        <f t="shared" si="105"/>
        <v>102.82412120354338</v>
      </c>
      <c r="BG51" s="63">
        <f t="shared" si="105"/>
        <v>19.908216949358724</v>
      </c>
      <c r="BH51" s="63">
        <f t="shared" si="105"/>
        <v>21.268855740950499</v>
      </c>
      <c r="BI51" s="63">
        <f t="shared" si="105"/>
        <v>-38.773834988815473</v>
      </c>
      <c r="BJ51" s="63">
        <f t="shared" si="105"/>
        <v>82.042813761570557</v>
      </c>
      <c r="BK51" s="63">
        <f t="shared" si="105"/>
        <v>12.682191321829453</v>
      </c>
      <c r="BL51" s="63">
        <f t="shared" si="105"/>
        <v>-6.9506393101397554</v>
      </c>
      <c r="BM51" s="63">
        <f t="shared" si="105"/>
        <v>-36.550291603419346</v>
      </c>
      <c r="BN51" s="63">
        <f t="shared" si="105"/>
        <v>69.629816167212283</v>
      </c>
      <c r="BO51" s="63">
        <f t="shared" ref="BO51:CC51" si="106">(BO11-BN11)/BN11*100</f>
        <v>43.9875296912114</v>
      </c>
      <c r="BP51" s="63">
        <f t="shared" si="106"/>
        <v>-12.14558201876482</v>
      </c>
      <c r="BQ51" s="63">
        <f t="shared" si="106"/>
        <v>-37.912216875953526</v>
      </c>
      <c r="BR51" s="63">
        <f t="shared" si="106"/>
        <v>64.700878933938185</v>
      </c>
      <c r="BS51" s="63">
        <f t="shared" si="106"/>
        <v>39.679807195730767</v>
      </c>
      <c r="BT51" s="63">
        <f t="shared" si="106"/>
        <v>-14.222331772245504</v>
      </c>
      <c r="BU51" s="63">
        <f t="shared" si="106"/>
        <v>-34.832375478927204</v>
      </c>
      <c r="BV51" s="63">
        <f t="shared" si="106"/>
        <v>40.420371867421181</v>
      </c>
      <c r="BW51" s="63">
        <f t="shared" si="106"/>
        <v>40.440676191971534</v>
      </c>
      <c r="BX51" s="63">
        <f t="shared" si="106"/>
        <v>-14.772303793694567</v>
      </c>
      <c r="BY51" s="63">
        <f t="shared" si="106"/>
        <v>-35.190205509400961</v>
      </c>
      <c r="BZ51" s="63">
        <f t="shared" si="106"/>
        <v>41.370935096478206</v>
      </c>
      <c r="CA51" s="63">
        <f t="shared" si="106"/>
        <v>38.46520950653813</v>
      </c>
      <c r="CB51" s="63">
        <f t="shared" si="106"/>
        <v>-17.977528089887642</v>
      </c>
      <c r="CC51" s="63">
        <f t="shared" si="106"/>
        <v>-35.028153626355156</v>
      </c>
      <c r="CD51" s="63">
        <f t="shared" si="84"/>
        <v>52.257146552839217</v>
      </c>
      <c r="CE51" s="63">
        <f t="shared" si="85"/>
        <v>33.777928808087673</v>
      </c>
      <c r="CF51" s="63">
        <f t="shared" si="86"/>
        <v>-17.114370991299928</v>
      </c>
      <c r="CG51" s="63">
        <f t="shared" si="87"/>
        <v>-33.745786086423536</v>
      </c>
      <c r="CH51" s="63">
        <f t="shared" si="88"/>
        <v>39.953743856605954</v>
      </c>
      <c r="CI51" s="63">
        <f t="shared" si="89"/>
        <v>36.186738277215454</v>
      </c>
      <c r="CJ51" s="63">
        <f t="shared" si="90"/>
        <v>-17.297658051207378</v>
      </c>
      <c r="CK51" s="63">
        <f t="shared" si="91"/>
        <v>-35.041449636857166</v>
      </c>
      <c r="CL51" s="175"/>
      <c r="CM51" s="175"/>
      <c r="CN51" s="175"/>
      <c r="CO51" s="175"/>
      <c r="CP51" s="175"/>
    </row>
    <row r="52" spans="1:94">
      <c r="A52" s="68" t="s">
        <v>6</v>
      </c>
      <c r="B52" s="137"/>
      <c r="C52" s="64">
        <f t="shared" ref="C52:AH52" si="107">(C12-B12)/B12*100</f>
        <v>3.122841734597277</v>
      </c>
      <c r="D52" s="64">
        <f t="shared" si="107"/>
        <v>-11.028247045329472</v>
      </c>
      <c r="E52" s="64">
        <f t="shared" si="107"/>
        <v>-12.271448397207084</v>
      </c>
      <c r="F52" s="64">
        <f t="shared" si="107"/>
        <v>59.537205810420332</v>
      </c>
      <c r="G52" s="64">
        <f t="shared" si="107"/>
        <v>0.50869390546843196</v>
      </c>
      <c r="H52" s="64">
        <f t="shared" si="107"/>
        <v>-16.651535931371491</v>
      </c>
      <c r="I52" s="64">
        <f t="shared" si="107"/>
        <v>-8.8118715727265506</v>
      </c>
      <c r="J52" s="64">
        <f t="shared" si="107"/>
        <v>50.366146188808322</v>
      </c>
      <c r="K52" s="64">
        <f t="shared" si="107"/>
        <v>-1.3429192118017661</v>
      </c>
      <c r="L52" s="64">
        <f t="shared" si="107"/>
        <v>-6.3001016750878343</v>
      </c>
      <c r="M52" s="64">
        <f t="shared" si="107"/>
        <v>-10.366912176722327</v>
      </c>
      <c r="N52" s="64">
        <f t="shared" si="107"/>
        <v>23.893754241135518</v>
      </c>
      <c r="O52" s="64">
        <f t="shared" si="107"/>
        <v>-2.5907833757499823</v>
      </c>
      <c r="P52" s="64">
        <f t="shared" si="107"/>
        <v>-7.2475213030011769</v>
      </c>
      <c r="Q52" s="64">
        <f t="shared" si="107"/>
        <v>-14.494200745195865</v>
      </c>
      <c r="R52" s="64">
        <f t="shared" si="107"/>
        <v>33.656645976897444</v>
      </c>
      <c r="S52" s="64">
        <f t="shared" si="107"/>
        <v>-3.4551371429265378</v>
      </c>
      <c r="T52" s="64">
        <f t="shared" si="107"/>
        <v>-7.9390483965208567</v>
      </c>
      <c r="U52" s="64">
        <f t="shared" si="107"/>
        <v>-15.056141893782318</v>
      </c>
      <c r="V52" s="64">
        <f t="shared" si="107"/>
        <v>39.020678902378044</v>
      </c>
      <c r="W52" s="64">
        <f t="shared" si="107"/>
        <v>-2.6030071773613117</v>
      </c>
      <c r="X52" s="64">
        <f t="shared" si="107"/>
        <v>-6.5371806978292746</v>
      </c>
      <c r="Y52" s="64">
        <f t="shared" si="107"/>
        <v>-13.079311658749374</v>
      </c>
      <c r="Z52" s="64">
        <f t="shared" si="107"/>
        <v>37.915640502628982</v>
      </c>
      <c r="AA52" s="64">
        <f t="shared" si="107"/>
        <v>0.34305143265527471</v>
      </c>
      <c r="AB52" s="64">
        <f t="shared" si="107"/>
        <v>-7.5472972498939823</v>
      </c>
      <c r="AC52" s="64">
        <f t="shared" si="107"/>
        <v>-12.364007482199355</v>
      </c>
      <c r="AD52" s="64">
        <f t="shared" si="107"/>
        <v>28.665805718562225</v>
      </c>
      <c r="AE52" s="64">
        <f t="shared" si="107"/>
        <v>-1.3246982631733883</v>
      </c>
      <c r="AF52" s="64">
        <f t="shared" si="107"/>
        <v>-7.6968973747016705</v>
      </c>
      <c r="AG52" s="64">
        <f t="shared" si="107"/>
        <v>-4.5701357466063381</v>
      </c>
      <c r="AH52" s="64">
        <f t="shared" si="107"/>
        <v>30.359682991261945</v>
      </c>
      <c r="AI52" s="64">
        <f t="shared" ref="AI52:BN52" si="108">(AI12-AH12)/AH12*100</f>
        <v>-3.1176929072486361</v>
      </c>
      <c r="AJ52" s="64">
        <f t="shared" si="108"/>
        <v>-10.05631536604988</v>
      </c>
      <c r="AK52" s="64">
        <f t="shared" si="108"/>
        <v>-6.4698867024448425</v>
      </c>
      <c r="AL52" s="64">
        <f t="shared" si="108"/>
        <v>34.746573159069172</v>
      </c>
      <c r="AM52" s="64">
        <f t="shared" si="108"/>
        <v>15.755855216465578</v>
      </c>
      <c r="AN52" s="64">
        <f t="shared" si="108"/>
        <v>-7.7457592479051707</v>
      </c>
      <c r="AO52" s="64">
        <f t="shared" si="108"/>
        <v>-2.4944616747895516</v>
      </c>
      <c r="AP52" s="64">
        <f t="shared" si="108"/>
        <v>23.801517698913994</v>
      </c>
      <c r="AQ52" s="64">
        <f t="shared" si="108"/>
        <v>8.3318040007340795</v>
      </c>
      <c r="AR52" s="64">
        <f t="shared" si="108"/>
        <v>-1.8973403354226666</v>
      </c>
      <c r="AS52" s="64">
        <f t="shared" si="108"/>
        <v>-7.5634605422206871</v>
      </c>
      <c r="AT52" s="64">
        <f t="shared" si="108"/>
        <v>14.440500653838969</v>
      </c>
      <c r="AU52" s="64">
        <f t="shared" si="108"/>
        <v>10.447273914462944</v>
      </c>
      <c r="AV52" s="64">
        <f t="shared" si="108"/>
        <v>-1.4779781259237363</v>
      </c>
      <c r="AW52" s="64">
        <f t="shared" si="108"/>
        <v>-10.603060306030605</v>
      </c>
      <c r="AX52" s="64">
        <f t="shared" si="108"/>
        <v>43.760907504363004</v>
      </c>
      <c r="AY52" s="64">
        <f t="shared" si="108"/>
        <v>1.7275592389401191</v>
      </c>
      <c r="AZ52" s="64">
        <f t="shared" si="108"/>
        <v>-2.5243832472748138</v>
      </c>
      <c r="BA52" s="64">
        <f t="shared" si="108"/>
        <v>-10.244849911712775</v>
      </c>
      <c r="BB52" s="64">
        <f t="shared" si="108"/>
        <v>64.990097971067712</v>
      </c>
      <c r="BC52" s="64">
        <f t="shared" si="108"/>
        <v>12.575516693163753</v>
      </c>
      <c r="BD52" s="64">
        <f t="shared" si="108"/>
        <v>4.7239090523937293</v>
      </c>
      <c r="BE52" s="64">
        <f t="shared" si="108"/>
        <v>-7.1134785247117529</v>
      </c>
      <c r="BF52" s="64">
        <f t="shared" si="108"/>
        <v>5.0813008130081307E-2</v>
      </c>
      <c r="BG52" s="64">
        <f t="shared" si="108"/>
        <v>6.8998041065080171</v>
      </c>
      <c r="BH52" s="64">
        <f t="shared" si="108"/>
        <v>-6.6105606081172805</v>
      </c>
      <c r="BI52" s="64">
        <f t="shared" si="108"/>
        <v>-16.14680232558139</v>
      </c>
      <c r="BJ52" s="64">
        <f t="shared" si="108"/>
        <v>14.038584874590484</v>
      </c>
      <c r="BK52" s="64">
        <f t="shared" si="108"/>
        <v>5.1755585955312355</v>
      </c>
      <c r="BL52" s="64">
        <f t="shared" si="108"/>
        <v>-3.8442083965604454</v>
      </c>
      <c r="BM52" s="64">
        <f t="shared" si="108"/>
        <v>-18.373788231757722</v>
      </c>
      <c r="BN52" s="64">
        <f t="shared" si="108"/>
        <v>22.389983428466213</v>
      </c>
      <c r="BO52" s="64">
        <f t="shared" ref="BO52:CC52" si="109">(BO12-BN12)/BN12*100</f>
        <v>13.946141116293065</v>
      </c>
      <c r="BP52" s="64">
        <f t="shared" si="109"/>
        <v>-5.0633747029310801</v>
      </c>
      <c r="BQ52" s="64">
        <f t="shared" si="109"/>
        <v>-9.55427299909603</v>
      </c>
      <c r="BR52" s="64">
        <f t="shared" si="109"/>
        <v>17.136926270469747</v>
      </c>
      <c r="BS52" s="64">
        <f t="shared" si="109"/>
        <v>10.114203202940404</v>
      </c>
      <c r="BT52" s="64">
        <f t="shared" si="109"/>
        <v>-8.9408118257137748</v>
      </c>
      <c r="BU52" s="64">
        <f t="shared" si="109"/>
        <v>-8.9546376906460701</v>
      </c>
      <c r="BV52" s="64">
        <f t="shared" si="109"/>
        <v>16.413832770148826</v>
      </c>
      <c r="BW52" s="64">
        <f t="shared" si="109"/>
        <v>16.149950592885375</v>
      </c>
      <c r="BX52" s="64">
        <f t="shared" si="109"/>
        <v>-2.084330302546924</v>
      </c>
      <c r="BY52" s="64">
        <f t="shared" si="109"/>
        <v>-9.2913385826771648</v>
      </c>
      <c r="BZ52" s="64">
        <f t="shared" si="109"/>
        <v>20.857279693486593</v>
      </c>
      <c r="CA52" s="64">
        <f t="shared" si="109"/>
        <v>5.3348523875569649</v>
      </c>
      <c r="CB52" s="64">
        <f t="shared" si="109"/>
        <v>-11.601222666353163</v>
      </c>
      <c r="CC52" s="64">
        <f t="shared" si="109"/>
        <v>-11.948079582934355</v>
      </c>
      <c r="CD52" s="64">
        <f t="shared" si="84"/>
        <v>27.060173997100051</v>
      </c>
      <c r="CE52" s="64">
        <f t="shared" si="85"/>
        <v>8.5825685892254295</v>
      </c>
      <c r="CF52" s="64">
        <f t="shared" si="86"/>
        <v>-12.751795410754948</v>
      </c>
      <c r="CG52" s="64">
        <f t="shared" si="87"/>
        <v>-10.379441879140733</v>
      </c>
      <c r="CH52" s="64">
        <f t="shared" si="88"/>
        <v>16.879480286738353</v>
      </c>
      <c r="CI52" s="64">
        <f t="shared" si="89"/>
        <v>9.7029228557738385</v>
      </c>
      <c r="CJ52" s="64">
        <f t="shared" si="90"/>
        <v>-14.666957851059184</v>
      </c>
      <c r="CK52" s="64">
        <f t="shared" si="91"/>
        <v>-11.398884168500793</v>
      </c>
      <c r="CL52" s="175"/>
      <c r="CM52" s="175"/>
      <c r="CN52" s="175"/>
      <c r="CO52" s="175"/>
      <c r="CP52" s="175"/>
    </row>
    <row r="53" spans="1:94">
      <c r="A53" s="2" t="s">
        <v>7</v>
      </c>
      <c r="B53" s="138"/>
      <c r="C53" s="66">
        <f t="shared" ref="C53:AH53" si="110">(C13-B13)/B13*100</f>
        <v>0.37725788430741097</v>
      </c>
      <c r="D53" s="66">
        <f t="shared" si="110"/>
        <v>7.124239033963657</v>
      </c>
      <c r="E53" s="66">
        <f t="shared" si="110"/>
        <v>4.9412475451213753</v>
      </c>
      <c r="F53" s="66">
        <f t="shared" si="110"/>
        <v>1.5823480536411958</v>
      </c>
      <c r="G53" s="66">
        <f t="shared" si="110"/>
        <v>0.2709746941515469</v>
      </c>
      <c r="H53" s="66">
        <f t="shared" si="110"/>
        <v>6.379423170716839</v>
      </c>
      <c r="I53" s="66">
        <f t="shared" si="110"/>
        <v>5.0469488175976673</v>
      </c>
      <c r="J53" s="66">
        <f t="shared" si="110"/>
        <v>-0.74739144747280106</v>
      </c>
      <c r="K53" s="66">
        <f t="shared" si="110"/>
        <v>3.315209606746695</v>
      </c>
      <c r="L53" s="66">
        <f t="shared" si="110"/>
        <v>6.0355942490041068</v>
      </c>
      <c r="M53" s="66">
        <f t="shared" si="110"/>
        <v>2.0275071895609553</v>
      </c>
      <c r="N53" s="66">
        <f t="shared" si="110"/>
        <v>-2.5143422574798011</v>
      </c>
      <c r="O53" s="66">
        <f t="shared" si="110"/>
        <v>4.9321233927938417</v>
      </c>
      <c r="P53" s="66">
        <f t="shared" si="110"/>
        <v>1.6853561232477494</v>
      </c>
      <c r="Q53" s="66">
        <f t="shared" si="110"/>
        <v>2.4688232731060835</v>
      </c>
      <c r="R53" s="66">
        <f t="shared" si="110"/>
        <v>2.3337518299141546</v>
      </c>
      <c r="S53" s="66">
        <f t="shared" si="110"/>
        <v>1.6483706002767315</v>
      </c>
      <c r="T53" s="66">
        <f t="shared" si="110"/>
        <v>8.4421038453323174</v>
      </c>
      <c r="U53" s="66">
        <f t="shared" si="110"/>
        <v>6.4485301609766603</v>
      </c>
      <c r="V53" s="66">
        <f t="shared" si="110"/>
        <v>-1.9127170100509305</v>
      </c>
      <c r="W53" s="66">
        <f t="shared" si="110"/>
        <v>3.5157505296106972</v>
      </c>
      <c r="X53" s="66">
        <f t="shared" si="110"/>
        <v>9.4169662290295637</v>
      </c>
      <c r="Y53" s="66">
        <f t="shared" si="110"/>
        <v>5.2052904517995966</v>
      </c>
      <c r="Z53" s="66">
        <f t="shared" si="110"/>
        <v>-2.2247252354193607</v>
      </c>
      <c r="AA53" s="66">
        <f t="shared" si="110"/>
        <v>1.1401696909632693</v>
      </c>
      <c r="AB53" s="66">
        <f t="shared" si="110"/>
        <v>3.670567246176379</v>
      </c>
      <c r="AC53" s="66">
        <f t="shared" si="110"/>
        <v>7.3295713117561982</v>
      </c>
      <c r="AD53" s="66">
        <f t="shared" si="110"/>
        <v>6.5527102366079042</v>
      </c>
      <c r="AE53" s="66">
        <f t="shared" si="110"/>
        <v>1.3040065091203457</v>
      </c>
      <c r="AF53" s="66">
        <f t="shared" si="110"/>
        <v>5.5813415702623947</v>
      </c>
      <c r="AG53" s="66">
        <f t="shared" si="110"/>
        <v>9.5922864036908457</v>
      </c>
      <c r="AH53" s="66">
        <f t="shared" si="110"/>
        <v>0.53451526272357675</v>
      </c>
      <c r="AI53" s="66">
        <f t="shared" ref="AI53:BN53" si="111">(AI13-AH13)/AH13*100</f>
        <v>-0.48975134607596327</v>
      </c>
      <c r="AJ53" s="66">
        <f t="shared" si="111"/>
        <v>2.2251673202616997</v>
      </c>
      <c r="AK53" s="66">
        <f t="shared" si="111"/>
        <v>5.2292788121688112</v>
      </c>
      <c r="AL53" s="66">
        <f t="shared" si="111"/>
        <v>3.2703151390476761</v>
      </c>
      <c r="AM53" s="66">
        <f t="shared" si="111"/>
        <v>-1.4260686809766923</v>
      </c>
      <c r="AN53" s="66">
        <f t="shared" si="111"/>
        <v>5.5947394266928105</v>
      </c>
      <c r="AO53" s="66">
        <f t="shared" si="111"/>
        <v>4.095696366512537</v>
      </c>
      <c r="AP53" s="66">
        <f t="shared" si="111"/>
        <v>1.5163123092561337</v>
      </c>
      <c r="AQ53" s="66">
        <f t="shared" si="111"/>
        <v>9.7813548148786303E-2</v>
      </c>
      <c r="AR53" s="66">
        <f t="shared" si="111"/>
        <v>3.9517141993093334</v>
      </c>
      <c r="AS53" s="66">
        <f t="shared" si="111"/>
        <v>5.8877310144556745</v>
      </c>
      <c r="AT53" s="66">
        <f t="shared" si="111"/>
        <v>2.5897649846386748</v>
      </c>
      <c r="AU53" s="66">
        <f t="shared" si="111"/>
        <v>2.2192231154331448</v>
      </c>
      <c r="AV53" s="66">
        <f t="shared" si="111"/>
        <v>6.8132452298721367</v>
      </c>
      <c r="AW53" s="66">
        <f t="shared" si="111"/>
        <v>4.5187045104185568</v>
      </c>
      <c r="AX53" s="66">
        <f t="shared" si="111"/>
        <v>1.6503304856676786</v>
      </c>
      <c r="AY53" s="66">
        <f t="shared" si="111"/>
        <v>1.1663201933211786</v>
      </c>
      <c r="AZ53" s="66">
        <f t="shared" si="111"/>
        <v>6.2765569227394788</v>
      </c>
      <c r="BA53" s="66">
        <f t="shared" si="111"/>
        <v>4.7971595846882282</v>
      </c>
      <c r="BB53" s="66">
        <f t="shared" si="111"/>
        <v>-3.6585860065865705</v>
      </c>
      <c r="BC53" s="66">
        <f t="shared" si="111"/>
        <v>1.8388729632559875</v>
      </c>
      <c r="BD53" s="66">
        <f t="shared" si="111"/>
        <v>4.1688840915224761</v>
      </c>
      <c r="BE53" s="66">
        <f t="shared" si="111"/>
        <v>4.3807964275708215</v>
      </c>
      <c r="BF53" s="66">
        <f t="shared" si="111"/>
        <v>-1.114295612644405</v>
      </c>
      <c r="BG53" s="66">
        <f t="shared" si="111"/>
        <v>1.6078858702266565</v>
      </c>
      <c r="BH53" s="66">
        <f t="shared" si="111"/>
        <v>0.31889974709525415</v>
      </c>
      <c r="BI53" s="66">
        <f t="shared" si="111"/>
        <v>6.8117096705226619</v>
      </c>
      <c r="BJ53" s="66">
        <f t="shared" si="111"/>
        <v>-2.2598578335642312</v>
      </c>
      <c r="BK53" s="66">
        <f t="shared" si="111"/>
        <v>4.5899021123132409</v>
      </c>
      <c r="BL53" s="66">
        <f t="shared" si="111"/>
        <v>-8.8173430734597977E-2</v>
      </c>
      <c r="BM53" s="66">
        <f t="shared" si="111"/>
        <v>8.5238869989646506</v>
      </c>
      <c r="BN53" s="66">
        <f t="shared" si="111"/>
        <v>-5.0449983872359949</v>
      </c>
      <c r="BO53" s="66">
        <f t="shared" ref="BO53:CC53" si="112">(BO13-BN13)/BN13*100</f>
        <v>4.9522998459433341</v>
      </c>
      <c r="BP53" s="66">
        <f t="shared" si="112"/>
        <v>1.4122581086317325</v>
      </c>
      <c r="BQ53" s="66">
        <f t="shared" si="112"/>
        <v>8.0071742267253434</v>
      </c>
      <c r="BR53" s="66">
        <f t="shared" si="112"/>
        <v>-5.6568279811550051</v>
      </c>
      <c r="BS53" s="66">
        <f t="shared" si="112"/>
        <v>4.5808261721162502</v>
      </c>
      <c r="BT53" s="66">
        <f t="shared" si="112"/>
        <v>1.6872795991023672</v>
      </c>
      <c r="BU53" s="66">
        <f t="shared" si="112"/>
        <v>7.5808485572535558</v>
      </c>
      <c r="BV53" s="66">
        <f t="shared" si="112"/>
        <v>-5.0138233921871809</v>
      </c>
      <c r="BW53" s="66">
        <f t="shared" si="112"/>
        <v>3.4996346512949583</v>
      </c>
      <c r="BX53" s="66">
        <f t="shared" si="112"/>
        <v>1.4963072783680642</v>
      </c>
      <c r="BY53" s="66">
        <f t="shared" si="112"/>
        <v>4.9931214641234112</v>
      </c>
      <c r="BZ53" s="66">
        <f t="shared" si="112"/>
        <v>-2.8542825279631354</v>
      </c>
      <c r="CA53" s="66">
        <f t="shared" si="112"/>
        <v>-1.5912586856203257E-2</v>
      </c>
      <c r="CB53" s="66">
        <f t="shared" si="112"/>
        <v>2.8393330807123909</v>
      </c>
      <c r="CC53" s="66">
        <f t="shared" si="112"/>
        <v>4.8741124494736416</v>
      </c>
      <c r="CD53" s="66">
        <f t="shared" si="84"/>
        <v>-1.7742893180756163</v>
      </c>
      <c r="CE53" s="66">
        <f t="shared" si="85"/>
        <v>1.0358728194269076</v>
      </c>
      <c r="CF53" s="66">
        <f t="shared" si="86"/>
        <v>2.2561927588001431</v>
      </c>
      <c r="CG53" s="66">
        <f t="shared" si="87"/>
        <v>4.3820108018280024</v>
      </c>
      <c r="CH53" s="66">
        <f t="shared" si="88"/>
        <v>-2.3197577421997564</v>
      </c>
      <c r="CI53" s="66">
        <f t="shared" si="89"/>
        <v>1.9439530327365087</v>
      </c>
      <c r="CJ53" s="66">
        <f t="shared" si="90"/>
        <v>1.5794662722997188</v>
      </c>
      <c r="CK53" s="66">
        <f t="shared" si="91"/>
        <v>4.9217955864511262</v>
      </c>
      <c r="CL53" s="175"/>
      <c r="CM53" s="175"/>
      <c r="CN53" s="175"/>
      <c r="CO53" s="175"/>
      <c r="CP53" s="175"/>
    </row>
    <row r="54" spans="1:94">
      <c r="A54" s="3" t="s">
        <v>8</v>
      </c>
      <c r="B54" s="136"/>
      <c r="C54" s="63">
        <f t="shared" ref="C54:AH54" si="113">(C14-B14)/B14*100</f>
        <v>-2.5830228910276367</v>
      </c>
      <c r="D54" s="63">
        <f t="shared" si="113"/>
        <v>9.1655361876531565</v>
      </c>
      <c r="E54" s="63">
        <f t="shared" si="113"/>
        <v>16.979731053060483</v>
      </c>
      <c r="F54" s="63">
        <f t="shared" si="113"/>
        <v>-10.183598876749651</v>
      </c>
      <c r="G54" s="63">
        <f t="shared" si="113"/>
        <v>-1.3845175633421578</v>
      </c>
      <c r="H54" s="63">
        <f t="shared" si="113"/>
        <v>7.6683044116007686</v>
      </c>
      <c r="I54" s="63">
        <f t="shared" si="113"/>
        <v>19.400245586983232</v>
      </c>
      <c r="J54" s="63">
        <f t="shared" si="113"/>
        <v>-15.127099323214765</v>
      </c>
      <c r="K54" s="63">
        <f t="shared" si="113"/>
        <v>1.682830351225046</v>
      </c>
      <c r="L54" s="63">
        <f t="shared" si="113"/>
        <v>4.4361950438087012</v>
      </c>
      <c r="M54" s="63">
        <f t="shared" si="113"/>
        <v>12.153750196946469</v>
      </c>
      <c r="N54" s="63">
        <f t="shared" si="113"/>
        <v>-12.927854951686085</v>
      </c>
      <c r="O54" s="63">
        <f t="shared" si="113"/>
        <v>7.1444023682127709</v>
      </c>
      <c r="P54" s="63">
        <f t="shared" si="113"/>
        <v>-1.8500884676115905</v>
      </c>
      <c r="Q54" s="63">
        <f t="shared" si="113"/>
        <v>5.4787119987225994</v>
      </c>
      <c r="R54" s="63">
        <f t="shared" si="113"/>
        <v>-6.6011170300901814</v>
      </c>
      <c r="S54" s="63">
        <f t="shared" si="113"/>
        <v>0.11691533462847546</v>
      </c>
      <c r="T54" s="63">
        <f t="shared" si="113"/>
        <v>10.570197942831328</v>
      </c>
      <c r="U54" s="63">
        <f t="shared" si="113"/>
        <v>20.769178272047579</v>
      </c>
      <c r="V54" s="63">
        <f t="shared" si="113"/>
        <v>-6.0757854366387098</v>
      </c>
      <c r="W54" s="63">
        <f t="shared" si="113"/>
        <v>1.364253499684005</v>
      </c>
      <c r="X54" s="63">
        <f t="shared" si="113"/>
        <v>11.505635562497595</v>
      </c>
      <c r="Y54" s="63">
        <f t="shared" si="113"/>
        <v>14.355808783839136</v>
      </c>
      <c r="Z54" s="63">
        <f t="shared" si="113"/>
        <v>-9.4583915313138665</v>
      </c>
      <c r="AA54" s="63">
        <f t="shared" si="113"/>
        <v>-1.4009157260956089</v>
      </c>
      <c r="AB54" s="63">
        <f t="shared" si="113"/>
        <v>4.7612466642956548</v>
      </c>
      <c r="AC54" s="63">
        <f t="shared" si="113"/>
        <v>16.806396487281226</v>
      </c>
      <c r="AD54" s="63">
        <f t="shared" si="113"/>
        <v>-4.4709796301746954</v>
      </c>
      <c r="AE54" s="63">
        <f t="shared" si="113"/>
        <v>1.4498710964769475</v>
      </c>
      <c r="AF54" s="63">
        <f t="shared" si="113"/>
        <v>6.2182557845628645</v>
      </c>
      <c r="AG54" s="63">
        <f t="shared" si="113"/>
        <v>18.941375075188947</v>
      </c>
      <c r="AH54" s="63">
        <f t="shared" si="113"/>
        <v>-10.580017837810315</v>
      </c>
      <c r="AI54" s="63">
        <f t="shared" ref="AI54:BN54" si="114">(AI14-AH14)/AH14*100</f>
        <v>-2.1428386029670272</v>
      </c>
      <c r="AJ54" s="63">
        <f t="shared" si="114"/>
        <v>6.9854260044601473</v>
      </c>
      <c r="AK54" s="63">
        <f t="shared" si="114"/>
        <v>15.541324184288941</v>
      </c>
      <c r="AL54" s="63">
        <f t="shared" si="114"/>
        <v>-8.1253069675922625</v>
      </c>
      <c r="AM54" s="63">
        <f t="shared" si="114"/>
        <v>-3.9333958898879535</v>
      </c>
      <c r="AN54" s="63">
        <f t="shared" si="114"/>
        <v>14.078061048279187</v>
      </c>
      <c r="AO54" s="63">
        <f t="shared" si="114"/>
        <v>11.383343631984527</v>
      </c>
      <c r="AP54" s="63">
        <f t="shared" si="114"/>
        <v>-11.786784626018127</v>
      </c>
      <c r="AQ54" s="63">
        <f t="shared" si="114"/>
        <v>-2.3146453052463589</v>
      </c>
      <c r="AR54" s="63">
        <f t="shared" si="114"/>
        <v>9.5183112664896061</v>
      </c>
      <c r="AS54" s="63">
        <f t="shared" si="114"/>
        <v>14.608369844141089</v>
      </c>
      <c r="AT54" s="63">
        <f t="shared" si="114"/>
        <v>-10.40801010062291</v>
      </c>
      <c r="AU54" s="63">
        <f t="shared" si="114"/>
        <v>-1.5494013567256246</v>
      </c>
      <c r="AV54" s="63">
        <f t="shared" si="114"/>
        <v>9.7409650526832596</v>
      </c>
      <c r="AW54" s="63">
        <f t="shared" si="114"/>
        <v>12.980315503506695</v>
      </c>
      <c r="AX54" s="63">
        <f t="shared" si="114"/>
        <v>-6.1372116423342513</v>
      </c>
      <c r="AY54" s="63">
        <f t="shared" si="114"/>
        <v>-1.4224607197945105</v>
      </c>
      <c r="AZ54" s="63">
        <f t="shared" si="114"/>
        <v>7.9893150221962914</v>
      </c>
      <c r="BA54" s="63">
        <f t="shared" si="114"/>
        <v>13.786158648035393</v>
      </c>
      <c r="BB54" s="63">
        <f t="shared" si="114"/>
        <v>-1.7091901816883897</v>
      </c>
      <c r="BC54" s="63">
        <f t="shared" si="114"/>
        <v>-2.4656334612829425E-2</v>
      </c>
      <c r="BD54" s="63">
        <f t="shared" si="114"/>
        <v>4.848449839300903</v>
      </c>
      <c r="BE54" s="63">
        <f t="shared" si="114"/>
        <v>11.230685476961643</v>
      </c>
      <c r="BF54" s="63">
        <f t="shared" si="114"/>
        <v>-6.3030167598994176</v>
      </c>
      <c r="BG54" s="63">
        <f t="shared" si="114"/>
        <v>-1.0376271081925169E-2</v>
      </c>
      <c r="BH54" s="63">
        <f t="shared" si="114"/>
        <v>-0.27328069502449592</v>
      </c>
      <c r="BI54" s="63">
        <f t="shared" si="114"/>
        <v>14.482204115910092</v>
      </c>
      <c r="BJ54" s="63">
        <f t="shared" si="114"/>
        <v>0.22302628774368327</v>
      </c>
      <c r="BK54" s="63">
        <f t="shared" si="114"/>
        <v>8.6489898989898997</v>
      </c>
      <c r="BL54" s="63">
        <f t="shared" si="114"/>
        <v>-3.7205839628123183</v>
      </c>
      <c r="BM54" s="63">
        <f t="shared" si="114"/>
        <v>20.240273089036833</v>
      </c>
      <c r="BN54" s="63">
        <f t="shared" si="114"/>
        <v>-15.272527644890596</v>
      </c>
      <c r="BO54" s="63">
        <f t="shared" ref="BO54:CC54" si="115">(BO14-BN14)/BN14*100</f>
        <v>8.5508534192306271</v>
      </c>
      <c r="BP54" s="63">
        <f t="shared" si="115"/>
        <v>-0.34108156965738357</v>
      </c>
      <c r="BQ54" s="63">
        <f t="shared" si="115"/>
        <v>20.155038759689923</v>
      </c>
      <c r="BR54" s="63">
        <f t="shared" si="115"/>
        <v>-16.319874670654418</v>
      </c>
      <c r="BS54" s="63">
        <f t="shared" si="115"/>
        <v>7.3592484171829256</v>
      </c>
      <c r="BT54" s="63">
        <f t="shared" si="115"/>
        <v>-0.5405833861762841</v>
      </c>
      <c r="BU54" s="63">
        <f t="shared" si="115"/>
        <v>18.025470600423979</v>
      </c>
      <c r="BV54" s="63">
        <f t="shared" si="115"/>
        <v>-13.765395419187554</v>
      </c>
      <c r="BW54" s="63">
        <f t="shared" si="115"/>
        <v>4.4882937906193723</v>
      </c>
      <c r="BX54" s="63">
        <f t="shared" si="115"/>
        <v>1.9514096011750421</v>
      </c>
      <c r="BY54" s="63">
        <f t="shared" si="115"/>
        <v>13.393999088543582</v>
      </c>
      <c r="BZ54" s="63">
        <f t="shared" si="115"/>
        <v>-10.402675862784246</v>
      </c>
      <c r="CA54" s="63">
        <f t="shared" si="115"/>
        <v>2.315149761250181</v>
      </c>
      <c r="CB54" s="63">
        <f t="shared" si="115"/>
        <v>-1.296846273511526</v>
      </c>
      <c r="CC54" s="63">
        <f t="shared" si="115"/>
        <v>12.260541888154973</v>
      </c>
      <c r="CD54" s="63">
        <f t="shared" si="84"/>
        <v>-7.0733886407147413</v>
      </c>
      <c r="CE54" s="63">
        <f t="shared" si="85"/>
        <v>7.3233710581254803</v>
      </c>
      <c r="CF54" s="63">
        <f t="shared" si="86"/>
        <v>-2.4084975684668541</v>
      </c>
      <c r="CG54" s="63">
        <f t="shared" si="87"/>
        <v>13.567101156599964</v>
      </c>
      <c r="CH54" s="63">
        <f t="shared" si="88"/>
        <v>-8.3772112142626209</v>
      </c>
      <c r="CI54" s="63">
        <f t="shared" si="89"/>
        <v>8.3441505248963441</v>
      </c>
      <c r="CJ54" s="63">
        <f t="shared" si="90"/>
        <v>-3.8199371873909502</v>
      </c>
      <c r="CK54" s="63">
        <f t="shared" si="91"/>
        <v>13.290037007474059</v>
      </c>
      <c r="CL54" s="175"/>
      <c r="CM54" s="175"/>
      <c r="CN54" s="175"/>
      <c r="CO54" s="175"/>
      <c r="CP54" s="175"/>
    </row>
    <row r="55" spans="1:94">
      <c r="A55" s="3" t="s">
        <v>9</v>
      </c>
      <c r="B55" s="136"/>
      <c r="C55" s="63">
        <f t="shared" ref="C55:AH55" si="116">(C15-B15)/B15*100</f>
        <v>4.4774630263123045</v>
      </c>
      <c r="D55" s="63">
        <f t="shared" si="116"/>
        <v>14.744958870792066</v>
      </c>
      <c r="E55" s="63">
        <f t="shared" si="116"/>
        <v>4.8591138998066086</v>
      </c>
      <c r="F55" s="63">
        <f t="shared" si="116"/>
        <v>1.5628498137614493</v>
      </c>
      <c r="G55" s="63">
        <f t="shared" si="116"/>
        <v>-2.7976545699319386</v>
      </c>
      <c r="H55" s="63">
        <f t="shared" si="116"/>
        <v>12.208989552688164</v>
      </c>
      <c r="I55" s="63">
        <f t="shared" si="116"/>
        <v>2.9444609333489837</v>
      </c>
      <c r="J55" s="63">
        <f t="shared" si="116"/>
        <v>-2.3508996747283679</v>
      </c>
      <c r="K55" s="63">
        <f t="shared" si="116"/>
        <v>4.8194482623465813</v>
      </c>
      <c r="L55" s="63">
        <f t="shared" si="116"/>
        <v>11.385603666484254</v>
      </c>
      <c r="M55" s="63">
        <f t="shared" si="116"/>
        <v>-1.514289673709931</v>
      </c>
      <c r="N55" s="63">
        <f t="shared" si="116"/>
        <v>-4.5610188333567923</v>
      </c>
      <c r="O55" s="63">
        <f t="shared" si="116"/>
        <v>7.460652003072858</v>
      </c>
      <c r="P55" s="63">
        <f t="shared" si="116"/>
        <v>8.0395541428860327</v>
      </c>
      <c r="Q55" s="63">
        <f t="shared" si="116"/>
        <v>3.6041140112786607</v>
      </c>
      <c r="R55" s="63">
        <f t="shared" si="116"/>
        <v>-5.3780241729410143</v>
      </c>
      <c r="S55" s="63">
        <f t="shared" si="116"/>
        <v>7.278681209710304</v>
      </c>
      <c r="T55" s="63">
        <f t="shared" si="116"/>
        <v>9.1842884203154131</v>
      </c>
      <c r="U55" s="63">
        <f t="shared" si="116"/>
        <v>4.8986568208168437</v>
      </c>
      <c r="V55" s="63">
        <f t="shared" si="116"/>
        <v>-3.7333887981481686</v>
      </c>
      <c r="W55" s="63">
        <f t="shared" si="116"/>
        <v>8.9558177193239086</v>
      </c>
      <c r="X55" s="63">
        <f t="shared" si="116"/>
        <v>10.20093917761303</v>
      </c>
      <c r="Y55" s="63">
        <f t="shared" si="116"/>
        <v>5.5682821720097939</v>
      </c>
      <c r="Z55" s="63">
        <f t="shared" si="116"/>
        <v>-6.9903910036347927</v>
      </c>
      <c r="AA55" s="63">
        <f t="shared" si="116"/>
        <v>5.4698587439381576</v>
      </c>
      <c r="AB55" s="63">
        <f t="shared" si="116"/>
        <v>4.1614282172403687</v>
      </c>
      <c r="AC55" s="63">
        <f t="shared" si="116"/>
        <v>9.3486559912787364</v>
      </c>
      <c r="AD55" s="63">
        <f t="shared" si="116"/>
        <v>-2.7555836938227407</v>
      </c>
      <c r="AE55" s="63">
        <f t="shared" si="116"/>
        <v>3.2555379540284179</v>
      </c>
      <c r="AF55" s="63">
        <f t="shared" si="116"/>
        <v>5.3041634714382475</v>
      </c>
      <c r="AG55" s="63">
        <f t="shared" si="116"/>
        <v>11.140842562200003</v>
      </c>
      <c r="AH55" s="63">
        <f t="shared" si="116"/>
        <v>2.4053245557790386</v>
      </c>
      <c r="AI55" s="63">
        <f t="shared" ref="AI55:BN55" si="117">(AI15-AH15)/AH15*100</f>
        <v>1.9500251706566674</v>
      </c>
      <c r="AJ55" s="63">
        <f t="shared" si="117"/>
        <v>5.0124369867140732</v>
      </c>
      <c r="AK55" s="63">
        <f t="shared" si="117"/>
        <v>9.7974420623773781</v>
      </c>
      <c r="AL55" s="63">
        <f t="shared" si="117"/>
        <v>-5.1115621296230686E-2</v>
      </c>
      <c r="AM55" s="63">
        <f t="shared" si="117"/>
        <v>1.4145472962117236</v>
      </c>
      <c r="AN55" s="63">
        <f t="shared" si="117"/>
        <v>3.8760415091480551</v>
      </c>
      <c r="AO55" s="63">
        <f t="shared" si="117"/>
        <v>3.1014433218468409</v>
      </c>
      <c r="AP55" s="63">
        <f t="shared" si="117"/>
        <v>1.6065934157637307</v>
      </c>
      <c r="AQ55" s="63">
        <f t="shared" si="117"/>
        <v>-1.2455739015630192</v>
      </c>
      <c r="AR55" s="63">
        <f t="shared" si="117"/>
        <v>7.1093940784210146</v>
      </c>
      <c r="AS55" s="63">
        <f t="shared" si="117"/>
        <v>9.1909790555787367</v>
      </c>
      <c r="AT55" s="63">
        <f t="shared" si="117"/>
        <v>5.5725583776416272</v>
      </c>
      <c r="AU55" s="63">
        <f t="shared" si="117"/>
        <v>7.8468570975408607</v>
      </c>
      <c r="AV55" s="63">
        <f t="shared" si="117"/>
        <v>7.2321178420180416</v>
      </c>
      <c r="AW55" s="63">
        <f t="shared" si="117"/>
        <v>4.6853695095212711</v>
      </c>
      <c r="AX55" s="63">
        <f t="shared" si="117"/>
        <v>-12.542207170788405</v>
      </c>
      <c r="AY55" s="63">
        <f t="shared" si="117"/>
        <v>9.521590249845115</v>
      </c>
      <c r="AZ55" s="63">
        <f t="shared" si="117"/>
        <v>7.7241979626823385</v>
      </c>
      <c r="BA55" s="63">
        <f t="shared" si="117"/>
        <v>3.3538250606916842</v>
      </c>
      <c r="BB55" s="63">
        <f t="shared" si="117"/>
        <v>-15.311837376090773</v>
      </c>
      <c r="BC55" s="63">
        <f t="shared" si="117"/>
        <v>11.689789089574736</v>
      </c>
      <c r="BD55" s="63">
        <f t="shared" si="117"/>
        <v>4.1277741560849357</v>
      </c>
      <c r="BE55" s="63">
        <f t="shared" si="117"/>
        <v>7.5558648208194228</v>
      </c>
      <c r="BF55" s="63">
        <f t="shared" si="117"/>
        <v>-19.306291929486253</v>
      </c>
      <c r="BG55" s="63">
        <f t="shared" si="117"/>
        <v>10.205720563189546</v>
      </c>
      <c r="BH55" s="63">
        <f t="shared" si="117"/>
        <v>3.6143944455322923</v>
      </c>
      <c r="BI55" s="63">
        <f t="shared" si="117"/>
        <v>5.8051556036917926</v>
      </c>
      <c r="BJ55" s="63">
        <f t="shared" si="117"/>
        <v>-20.188841849668801</v>
      </c>
      <c r="BK55" s="63">
        <f t="shared" si="117"/>
        <v>13.837886251679354</v>
      </c>
      <c r="BL55" s="63">
        <f t="shared" si="117"/>
        <v>4.3876212955677945</v>
      </c>
      <c r="BM55" s="63">
        <f t="shared" si="117"/>
        <v>9.0545938748335555</v>
      </c>
      <c r="BN55" s="63">
        <f t="shared" si="117"/>
        <v>-11.037390282673302</v>
      </c>
      <c r="BO55" s="63">
        <f t="shared" ref="BO55:CC55" si="118">(BO15-BN15)/BN15*100</f>
        <v>12.567329604309094</v>
      </c>
      <c r="BP55" s="63">
        <f t="shared" si="118"/>
        <v>5.0955853596816123</v>
      </c>
      <c r="BQ55" s="63">
        <f t="shared" si="118"/>
        <v>2.6092286139567467</v>
      </c>
      <c r="BR55" s="63">
        <f t="shared" si="118"/>
        <v>-3.182865432204113</v>
      </c>
      <c r="BS55" s="63">
        <f t="shared" si="118"/>
        <v>9.4901286797109119</v>
      </c>
      <c r="BT55" s="63">
        <f t="shared" si="118"/>
        <v>4.3649755488921533</v>
      </c>
      <c r="BU55" s="63">
        <f t="shared" si="118"/>
        <v>1.2128808330119554</v>
      </c>
      <c r="BV55" s="63">
        <f t="shared" si="118"/>
        <v>-0.92971860770828163</v>
      </c>
      <c r="BW55" s="63">
        <f t="shared" si="118"/>
        <v>5.705659506547951</v>
      </c>
      <c r="BX55" s="63">
        <f t="shared" si="118"/>
        <v>6.4619414932324259</v>
      </c>
      <c r="BY55" s="63">
        <f t="shared" si="118"/>
        <v>1.9822282980177717</v>
      </c>
      <c r="BZ55" s="63">
        <f t="shared" si="118"/>
        <v>-7.3693029490616624</v>
      </c>
      <c r="CA55" s="63">
        <f t="shared" si="118"/>
        <v>7.4219456604319669</v>
      </c>
      <c r="CB55" s="63">
        <f t="shared" si="118"/>
        <v>5.114086048665488</v>
      </c>
      <c r="CC55" s="63">
        <f t="shared" si="118"/>
        <v>2.4702829130755184</v>
      </c>
      <c r="CD55" s="63">
        <f t="shared" si="84"/>
        <v>-7.3134888374710769</v>
      </c>
      <c r="CE55" s="63">
        <f t="shared" si="85"/>
        <v>3.9941976183247312</v>
      </c>
      <c r="CF55" s="63">
        <f t="shared" si="86"/>
        <v>3.1628118208064362</v>
      </c>
      <c r="CG55" s="63">
        <f t="shared" si="87"/>
        <v>4.2748883718005155</v>
      </c>
      <c r="CH55" s="63">
        <f t="shared" si="88"/>
        <v>-8.1615729083425048</v>
      </c>
      <c r="CI55" s="63">
        <f t="shared" si="89"/>
        <v>3.8532260712526676</v>
      </c>
      <c r="CJ55" s="63">
        <f t="shared" si="90"/>
        <v>5.8001486001549241</v>
      </c>
      <c r="CK55" s="63">
        <f t="shared" si="91"/>
        <v>3.8535098466963511</v>
      </c>
      <c r="CL55" s="175"/>
      <c r="CM55" s="175"/>
      <c r="CN55" s="175"/>
      <c r="CO55" s="175"/>
      <c r="CP55" s="175"/>
    </row>
    <row r="56" spans="1:94">
      <c r="A56" s="3" t="s">
        <v>10</v>
      </c>
      <c r="B56" s="136"/>
      <c r="C56" s="63">
        <f t="shared" ref="C56:AH56" si="119">(C16-B16)/B16*100</f>
        <v>-0.72379299631548233</v>
      </c>
      <c r="D56" s="63">
        <f t="shared" si="119"/>
        <v>3.8738594525372179</v>
      </c>
      <c r="E56" s="63">
        <f t="shared" si="119"/>
        <v>-2.1196640468485137</v>
      </c>
      <c r="F56" s="63">
        <f t="shared" si="119"/>
        <v>11.353225363322267</v>
      </c>
      <c r="G56" s="63">
        <f t="shared" si="119"/>
        <v>1.2583862963146248</v>
      </c>
      <c r="H56" s="63">
        <f t="shared" si="119"/>
        <v>3.7289413604596797</v>
      </c>
      <c r="I56" s="63">
        <f t="shared" si="119"/>
        <v>-2.477519317233396</v>
      </c>
      <c r="J56" s="63">
        <f t="shared" si="119"/>
        <v>11.86470390520881</v>
      </c>
      <c r="K56" s="63">
        <f t="shared" si="119"/>
        <v>3.646302488863661</v>
      </c>
      <c r="L56" s="63">
        <f t="shared" si="119"/>
        <v>4.9763083956378846</v>
      </c>
      <c r="M56" s="63">
        <f t="shared" si="119"/>
        <v>-1.9859167867864187</v>
      </c>
      <c r="N56" s="63">
        <f t="shared" si="119"/>
        <v>3.9470152085975414</v>
      </c>
      <c r="O56" s="63">
        <f t="shared" si="119"/>
        <v>2.7661516541252951</v>
      </c>
      <c r="P56" s="63">
        <f t="shared" si="119"/>
        <v>-1.4623975043597903</v>
      </c>
      <c r="Q56" s="63">
        <f t="shared" si="119"/>
        <v>1.0702873116568021</v>
      </c>
      <c r="R56" s="63">
        <f t="shared" si="119"/>
        <v>12.355381585966761</v>
      </c>
      <c r="S56" s="63">
        <f t="shared" si="119"/>
        <v>-0.53245425060731555</v>
      </c>
      <c r="T56" s="63">
        <f t="shared" si="119"/>
        <v>7.8879193729526511</v>
      </c>
      <c r="U56" s="63">
        <f t="shared" si="119"/>
        <v>1.5600785857452453</v>
      </c>
      <c r="V56" s="63">
        <f t="shared" si="119"/>
        <v>-1.2162345800178125</v>
      </c>
      <c r="W56" s="63">
        <f t="shared" si="119"/>
        <v>1.8340234822979109</v>
      </c>
      <c r="X56" s="63">
        <f t="shared" si="119"/>
        <v>9.3943347040762486</v>
      </c>
      <c r="Y56" s="63">
        <f t="shared" si="119"/>
        <v>0.78664404084754125</v>
      </c>
      <c r="Z56" s="63">
        <f t="shared" si="119"/>
        <v>3.0548695329066673</v>
      </c>
      <c r="AA56" s="63">
        <f t="shared" si="119"/>
        <v>1.1619860726409323</v>
      </c>
      <c r="AB56" s="63">
        <f t="shared" si="119"/>
        <v>3.4606654402021717</v>
      </c>
      <c r="AC56" s="63">
        <f t="shared" si="119"/>
        <v>2.0709074001548022</v>
      </c>
      <c r="AD56" s="63">
        <f t="shared" si="119"/>
        <v>18.192190010041529</v>
      </c>
      <c r="AE56" s="63">
        <f t="shared" si="119"/>
        <v>0.42470436551283863</v>
      </c>
      <c r="AF56" s="63">
        <f t="shared" si="119"/>
        <v>6.434872986574308</v>
      </c>
      <c r="AG56" s="63">
        <f t="shared" si="119"/>
        <v>6.0168125287885763</v>
      </c>
      <c r="AH56" s="63">
        <f t="shared" si="119"/>
        <v>5.7867267691304969</v>
      </c>
      <c r="AI56" s="63">
        <f t="shared" ref="AI56:BN56" si="120">(AI16-AH16)/AH16*100</f>
        <v>-0.86236062203935804</v>
      </c>
      <c r="AJ56" s="63">
        <f t="shared" si="120"/>
        <v>-1.3568241377051355</v>
      </c>
      <c r="AK56" s="63">
        <f t="shared" si="120"/>
        <v>-1.870512283759505</v>
      </c>
      <c r="AL56" s="63">
        <f t="shared" si="120"/>
        <v>14.052530946029949</v>
      </c>
      <c r="AM56" s="63">
        <f t="shared" si="120"/>
        <v>-2.8026708632460791</v>
      </c>
      <c r="AN56" s="63">
        <f t="shared" si="120"/>
        <v>2.7338820401081971</v>
      </c>
      <c r="AO56" s="63">
        <f t="shared" si="120"/>
        <v>0.85935940285466039</v>
      </c>
      <c r="AP56" s="63">
        <f t="shared" si="120"/>
        <v>10.973508783287516</v>
      </c>
      <c r="AQ56" s="63">
        <f t="shared" si="120"/>
        <v>1.3954757208209174</v>
      </c>
      <c r="AR56" s="63">
        <f t="shared" si="120"/>
        <v>-0.60574515201060108</v>
      </c>
      <c r="AS56" s="63">
        <f t="shared" si="120"/>
        <v>-0.15891289586895124</v>
      </c>
      <c r="AT56" s="63">
        <f t="shared" si="120"/>
        <v>9.6060291149174457</v>
      </c>
      <c r="AU56" s="63">
        <f t="shared" si="120"/>
        <v>0.6050489305899488</v>
      </c>
      <c r="AV56" s="63">
        <f t="shared" si="120"/>
        <v>5.8194309611497674</v>
      </c>
      <c r="AW56" s="63">
        <f t="shared" si="120"/>
        <v>-3.8533689454204378E-2</v>
      </c>
      <c r="AX56" s="63">
        <f t="shared" si="120"/>
        <v>17.989475317846669</v>
      </c>
      <c r="AY56" s="63">
        <f t="shared" si="120"/>
        <v>-3.4715392576855209</v>
      </c>
      <c r="AZ56" s="63">
        <f t="shared" si="120"/>
        <v>5.4737833594976495</v>
      </c>
      <c r="BA56" s="63">
        <f t="shared" si="120"/>
        <v>3.1746116796751718</v>
      </c>
      <c r="BB56" s="63">
        <f t="shared" si="120"/>
        <v>1.0305148376248574</v>
      </c>
      <c r="BC56" s="63">
        <f t="shared" si="120"/>
        <v>-4.9688016132719497</v>
      </c>
      <c r="BD56" s="63">
        <f t="shared" si="120"/>
        <v>3.7217236545916075</v>
      </c>
      <c r="BE56" s="63">
        <f t="shared" si="120"/>
        <v>0.96021826658620923</v>
      </c>
      <c r="BF56" s="63">
        <f t="shared" si="120"/>
        <v>12.351201386976765</v>
      </c>
      <c r="BG56" s="63">
        <f t="shared" si="120"/>
        <v>-3.4571112287183245</v>
      </c>
      <c r="BH56" s="63">
        <f t="shared" si="120"/>
        <v>-1.3070822456855287</v>
      </c>
      <c r="BI56" s="63">
        <f t="shared" si="120"/>
        <v>6.2688487675419191</v>
      </c>
      <c r="BJ56" s="63">
        <f t="shared" si="120"/>
        <v>5.1170475758034408</v>
      </c>
      <c r="BK56" s="63">
        <f t="shared" si="120"/>
        <v>-3.7832519408214442</v>
      </c>
      <c r="BL56" s="63">
        <f t="shared" si="120"/>
        <v>-0.23569611413179031</v>
      </c>
      <c r="BM56" s="63">
        <f t="shared" si="120"/>
        <v>4.6263078288478612</v>
      </c>
      <c r="BN56" s="63">
        <f t="shared" si="120"/>
        <v>4.8399044205495816</v>
      </c>
      <c r="BO56" s="63">
        <f t="shared" ref="BO56:CC56" si="121">(BO16-BN16)/BN16*100</f>
        <v>-2.6016797529372884</v>
      </c>
      <c r="BP56" s="63">
        <f t="shared" si="121"/>
        <v>-6.9031684373098701E-2</v>
      </c>
      <c r="BQ56" s="63">
        <f t="shared" si="121"/>
        <v>4.4831340959383672</v>
      </c>
      <c r="BR56" s="63">
        <f t="shared" si="121"/>
        <v>1.9722539725229162</v>
      </c>
      <c r="BS56" s="63">
        <f t="shared" si="121"/>
        <v>-0.94287786544759222</v>
      </c>
      <c r="BT56" s="63">
        <f t="shared" si="121"/>
        <v>1.0128688706456623</v>
      </c>
      <c r="BU56" s="63">
        <f t="shared" si="121"/>
        <v>6.8498566768804974</v>
      </c>
      <c r="BV56" s="63">
        <f t="shared" si="121"/>
        <v>-0.68660705108438691</v>
      </c>
      <c r="BW56" s="63">
        <f t="shared" si="121"/>
        <v>0.60131233052513922</v>
      </c>
      <c r="BX56" s="63">
        <f t="shared" si="121"/>
        <v>-2.5235846630248036</v>
      </c>
      <c r="BY56" s="63">
        <f t="shared" si="121"/>
        <v>2.6174142480211082</v>
      </c>
      <c r="BZ56" s="63">
        <f t="shared" si="121"/>
        <v>6.1915046796256297</v>
      </c>
      <c r="CA56" s="63">
        <f t="shared" si="121"/>
        <v>-7.5331719128329295</v>
      </c>
      <c r="CB56" s="63">
        <f t="shared" si="121"/>
        <v>4.7825540472599295</v>
      </c>
      <c r="CC56" s="63">
        <f t="shared" si="121"/>
        <v>3.3987084907735063</v>
      </c>
      <c r="CD56" s="63">
        <f t="shared" si="84"/>
        <v>4.7593727643612596</v>
      </c>
      <c r="CE56" s="63">
        <f t="shared" si="85"/>
        <v>-5.4964424470058413</v>
      </c>
      <c r="CF56" s="63">
        <f t="shared" si="86"/>
        <v>4.3259606464528106</v>
      </c>
      <c r="CG56" s="63">
        <f t="shared" si="87"/>
        <v>-0.27331866897552304</v>
      </c>
      <c r="CH56" s="63">
        <f t="shared" si="88"/>
        <v>5.4935565921740519</v>
      </c>
      <c r="CI56" s="63">
        <f t="shared" si="89"/>
        <v>-3.944980248407417</v>
      </c>
      <c r="CJ56" s="63">
        <f t="shared" si="90"/>
        <v>2.77134547340731</v>
      </c>
      <c r="CK56" s="63">
        <f t="shared" si="91"/>
        <v>1.4528543360311481</v>
      </c>
      <c r="CL56" s="175"/>
      <c r="CM56" s="175"/>
      <c r="CN56" s="175"/>
      <c r="CO56" s="175"/>
      <c r="CP56" s="175"/>
    </row>
    <row r="57" spans="1:94">
      <c r="A57" s="3" t="s">
        <v>11</v>
      </c>
      <c r="B57" s="136"/>
      <c r="C57" s="63">
        <f t="shared" ref="C57:AH57" si="122">(C17-B17)/B17*100</f>
        <v>4.5009598853012056</v>
      </c>
      <c r="D57" s="63">
        <f t="shared" si="122"/>
        <v>5.4367050498716942</v>
      </c>
      <c r="E57" s="63">
        <f t="shared" si="122"/>
        <v>-0.29969664865003554</v>
      </c>
      <c r="F57" s="63">
        <f t="shared" si="122"/>
        <v>3.7307293114969364</v>
      </c>
      <c r="G57" s="63">
        <f t="shared" si="122"/>
        <v>5.0680433449462967</v>
      </c>
      <c r="H57" s="63">
        <f t="shared" si="122"/>
        <v>4.8992751050742918</v>
      </c>
      <c r="I57" s="63">
        <f t="shared" si="122"/>
        <v>-0.20739014184161642</v>
      </c>
      <c r="J57" s="63">
        <f t="shared" si="122"/>
        <v>0.26936282375940462</v>
      </c>
      <c r="K57" s="63">
        <f t="shared" si="122"/>
        <v>4.7800230525073975</v>
      </c>
      <c r="L57" s="63">
        <f t="shared" si="122"/>
        <v>4.7266948372938495</v>
      </c>
      <c r="M57" s="63">
        <f t="shared" si="122"/>
        <v>-0.44374340321640382</v>
      </c>
      <c r="N57" s="63">
        <f t="shared" si="122"/>
        <v>6.3925758748249404</v>
      </c>
      <c r="O57" s="63">
        <f t="shared" si="122"/>
        <v>2.1206424951938274</v>
      </c>
      <c r="P57" s="63">
        <f t="shared" si="122"/>
        <v>4.7919630678512215</v>
      </c>
      <c r="Q57" s="63">
        <f t="shared" si="122"/>
        <v>-1.63470916218146</v>
      </c>
      <c r="R57" s="63">
        <f t="shared" si="122"/>
        <v>6.1312546640451702</v>
      </c>
      <c r="S57" s="63">
        <f t="shared" si="122"/>
        <v>3.0562259290341829</v>
      </c>
      <c r="T57" s="63">
        <f t="shared" si="122"/>
        <v>8.1822980819089697</v>
      </c>
      <c r="U57" s="63">
        <f t="shared" si="122"/>
        <v>-1.627956919167473</v>
      </c>
      <c r="V57" s="63">
        <f t="shared" si="122"/>
        <v>9.4150072751405816</v>
      </c>
      <c r="W57" s="63">
        <f t="shared" si="122"/>
        <v>4.878112591356385</v>
      </c>
      <c r="X57" s="63">
        <f t="shared" si="122"/>
        <v>5.7592615656287744</v>
      </c>
      <c r="Y57" s="63">
        <f t="shared" si="122"/>
        <v>-1.6290175418863289</v>
      </c>
      <c r="Z57" s="63">
        <f t="shared" si="122"/>
        <v>6.4560829189053424</v>
      </c>
      <c r="AA57" s="63">
        <f t="shared" si="122"/>
        <v>-1.371521374215495</v>
      </c>
      <c r="AB57" s="63">
        <f t="shared" si="122"/>
        <v>1.1121226459762663</v>
      </c>
      <c r="AC57" s="63">
        <f t="shared" si="122"/>
        <v>-9.3557681325876871E-2</v>
      </c>
      <c r="AD57" s="63">
        <f t="shared" si="122"/>
        <v>16.801967579479708</v>
      </c>
      <c r="AE57" s="63">
        <f t="shared" si="122"/>
        <v>0.93814711538444706</v>
      </c>
      <c r="AF57" s="63">
        <f t="shared" si="122"/>
        <v>3.5292864545182163</v>
      </c>
      <c r="AG57" s="63">
        <f t="shared" si="122"/>
        <v>1.8624624436211688</v>
      </c>
      <c r="AH57" s="63">
        <f t="shared" si="122"/>
        <v>12.019512169275902</v>
      </c>
      <c r="AI57" s="63">
        <f t="shared" ref="AI57:BN57" si="123">(AI17-AH17)/AH17*100</f>
        <v>-0.42928516179230014</v>
      </c>
      <c r="AJ57" s="63">
        <f t="shared" si="123"/>
        <v>0.93535261467936248</v>
      </c>
      <c r="AK57" s="63">
        <f t="shared" si="123"/>
        <v>0.64386572989759161</v>
      </c>
      <c r="AL57" s="63">
        <f t="shared" si="123"/>
        <v>3.7222033388580655</v>
      </c>
      <c r="AM57" s="63">
        <f t="shared" si="123"/>
        <v>4.4153935779551494</v>
      </c>
      <c r="AN57" s="63">
        <f t="shared" si="123"/>
        <v>2.6224836550157891</v>
      </c>
      <c r="AO57" s="63">
        <f t="shared" si="123"/>
        <v>1.4923106556897225</v>
      </c>
      <c r="AP57" s="63">
        <f t="shared" si="123"/>
        <v>1.824927728488412</v>
      </c>
      <c r="AQ57" s="63">
        <f t="shared" si="123"/>
        <v>2.7151443812385199</v>
      </c>
      <c r="AR57" s="63">
        <f t="shared" si="123"/>
        <v>3.7467571114401883</v>
      </c>
      <c r="AS57" s="63">
        <f t="shared" si="123"/>
        <v>3.8358261718374589</v>
      </c>
      <c r="AT57" s="63">
        <f t="shared" si="123"/>
        <v>4.0556785259829757</v>
      </c>
      <c r="AU57" s="63">
        <f t="shared" si="123"/>
        <v>4.3059382466897178</v>
      </c>
      <c r="AV57" s="63">
        <f t="shared" si="123"/>
        <v>4.3781381662351224</v>
      </c>
      <c r="AW57" s="63">
        <f t="shared" si="123"/>
        <v>4.0253086677244498</v>
      </c>
      <c r="AX57" s="63">
        <f t="shared" si="123"/>
        <v>-6.7203934155349394</v>
      </c>
      <c r="AY57" s="63">
        <f t="shared" si="123"/>
        <v>9.8751233041140942</v>
      </c>
      <c r="AZ57" s="63">
        <f t="shared" si="123"/>
        <v>2.8222887291128558</v>
      </c>
      <c r="BA57" s="63">
        <f t="shared" si="123"/>
        <v>-6.7176511759673927</v>
      </c>
      <c r="BB57" s="63">
        <f t="shared" si="123"/>
        <v>-5.2295194638599058</v>
      </c>
      <c r="BC57" s="63">
        <f t="shared" si="123"/>
        <v>17.657922508274059</v>
      </c>
      <c r="BD57" s="63">
        <f t="shared" si="123"/>
        <v>2.6157338693993353</v>
      </c>
      <c r="BE57" s="63">
        <f t="shared" si="123"/>
        <v>-8.3405738891894359</v>
      </c>
      <c r="BF57" s="63">
        <f t="shared" si="123"/>
        <v>6.8483621364969123</v>
      </c>
      <c r="BG57" s="63">
        <f t="shared" si="123"/>
        <v>20.443480051457268</v>
      </c>
      <c r="BH57" s="63">
        <f t="shared" si="123"/>
        <v>1.0259954586977631</v>
      </c>
      <c r="BI57" s="63">
        <f t="shared" si="123"/>
        <v>-7.2272287572850589</v>
      </c>
      <c r="BJ57" s="63">
        <f t="shared" si="123"/>
        <v>-2.6972217161724643</v>
      </c>
      <c r="BK57" s="63">
        <f t="shared" si="123"/>
        <v>23.891307853572005</v>
      </c>
      <c r="BL57" s="63">
        <f t="shared" si="123"/>
        <v>1.1519687601692157</v>
      </c>
      <c r="BM57" s="63">
        <f t="shared" si="123"/>
        <v>-4.6004375241281688</v>
      </c>
      <c r="BN57" s="63">
        <f t="shared" si="123"/>
        <v>-7.0614419639846231</v>
      </c>
      <c r="BO57" s="63">
        <f t="shared" ref="BO57:CC57" si="124">(BO17-BN17)/BN17*100</f>
        <v>21.618287373004357</v>
      </c>
      <c r="BP57" s="63">
        <f t="shared" si="124"/>
        <v>4.6124470433796763</v>
      </c>
      <c r="BQ57" s="63">
        <f t="shared" si="124"/>
        <v>3.0629705681040384</v>
      </c>
      <c r="BR57" s="63">
        <f t="shared" si="124"/>
        <v>-14.726880292213181</v>
      </c>
      <c r="BS57" s="63">
        <f t="shared" si="124"/>
        <v>15.368639667705089</v>
      </c>
      <c r="BT57" s="63">
        <f t="shared" si="124"/>
        <v>4.7873537353735376</v>
      </c>
      <c r="BU57" s="63">
        <f t="shared" si="124"/>
        <v>-0.7838084500993181</v>
      </c>
      <c r="BV57" s="63">
        <f t="shared" si="124"/>
        <v>-11.693090200746713</v>
      </c>
      <c r="BW57" s="63">
        <f t="shared" si="124"/>
        <v>10.631127450980392</v>
      </c>
      <c r="BX57" s="63">
        <f t="shared" si="124"/>
        <v>4.2481307117142064</v>
      </c>
      <c r="BY57" s="63">
        <f t="shared" si="124"/>
        <v>-0.52066730421846774</v>
      </c>
      <c r="BZ57" s="63">
        <f t="shared" si="124"/>
        <v>-10.387737662892544</v>
      </c>
      <c r="CA57" s="63">
        <f t="shared" si="124"/>
        <v>10.596579057154777</v>
      </c>
      <c r="CB57" s="63">
        <f t="shared" si="124"/>
        <v>2.0423559842646979</v>
      </c>
      <c r="CC57" s="63">
        <f t="shared" si="124"/>
        <v>-1.6740599915504857</v>
      </c>
      <c r="CD57" s="63">
        <f t="shared" si="84"/>
        <v>0.21483430903915354</v>
      </c>
      <c r="CE57" s="63">
        <f t="shared" si="85"/>
        <v>5.7344980974328736</v>
      </c>
      <c r="CF57" s="63">
        <f t="shared" si="86"/>
        <v>4.658117492016828</v>
      </c>
      <c r="CG57" s="63">
        <f t="shared" si="87"/>
        <v>-1.3318481208833786</v>
      </c>
      <c r="CH57" s="63">
        <f t="shared" si="88"/>
        <v>-4.8691896137044122</v>
      </c>
      <c r="CI57" s="63">
        <f t="shared" si="89"/>
        <v>3.2041690315257214</v>
      </c>
      <c r="CJ57" s="63">
        <f t="shared" si="90"/>
        <v>4.4745525447455252</v>
      </c>
      <c r="CK57" s="63">
        <f t="shared" si="91"/>
        <v>-0.7178063836914389</v>
      </c>
      <c r="CL57" s="175"/>
      <c r="CM57" s="175"/>
      <c r="CN57" s="175"/>
      <c r="CO57" s="175"/>
      <c r="CP57" s="175"/>
    </row>
    <row r="58" spans="1:94">
      <c r="A58" s="68" t="s">
        <v>12</v>
      </c>
      <c r="B58" s="137"/>
      <c r="C58" s="64">
        <f t="shared" ref="C58:AH58" si="125">(C18-B18)/B18*100</f>
        <v>2.9814420444174017</v>
      </c>
      <c r="D58" s="64">
        <f t="shared" si="125"/>
        <v>1.654357459379616</v>
      </c>
      <c r="E58" s="64">
        <f t="shared" si="125"/>
        <v>1.7727404824179018</v>
      </c>
      <c r="F58" s="64">
        <f t="shared" si="125"/>
        <v>2.4343232438606512</v>
      </c>
      <c r="G58" s="64">
        <f t="shared" si="125"/>
        <v>3.9305874973865778</v>
      </c>
      <c r="H58" s="64">
        <f t="shared" si="125"/>
        <v>3.1851404814591295</v>
      </c>
      <c r="I58" s="64">
        <f t="shared" si="125"/>
        <v>2.1575253444242266</v>
      </c>
      <c r="J58" s="64">
        <f t="shared" si="125"/>
        <v>2.111959287531807</v>
      </c>
      <c r="K58" s="64">
        <f t="shared" si="125"/>
        <v>2.4420632942935461</v>
      </c>
      <c r="L58" s="64">
        <f t="shared" si="125"/>
        <v>4.7676964242276823</v>
      </c>
      <c r="M58" s="64">
        <f t="shared" si="125"/>
        <v>0.67332249825864876</v>
      </c>
      <c r="N58" s="64">
        <f t="shared" si="125"/>
        <v>0.99169741697416969</v>
      </c>
      <c r="O58" s="64">
        <f t="shared" si="125"/>
        <v>5.1381593971226307</v>
      </c>
      <c r="P58" s="64">
        <f t="shared" si="125"/>
        <v>8.5360556038227635</v>
      </c>
      <c r="Q58" s="64">
        <f t="shared" si="125"/>
        <v>0.90054032419451668</v>
      </c>
      <c r="R58" s="64">
        <f t="shared" si="125"/>
        <v>1.3685045616818723</v>
      </c>
      <c r="S58" s="64">
        <f t="shared" si="125"/>
        <v>2.1130894149872823</v>
      </c>
      <c r="T58" s="64">
        <f t="shared" si="125"/>
        <v>4.5410998275531709</v>
      </c>
      <c r="U58" s="64">
        <f t="shared" si="125"/>
        <v>1.5212609970674487</v>
      </c>
      <c r="V58" s="64">
        <f t="shared" si="125"/>
        <v>3.105253655894566</v>
      </c>
      <c r="W58" s="64">
        <f t="shared" si="125"/>
        <v>3.4494834529854668</v>
      </c>
      <c r="X58" s="64">
        <f t="shared" si="125"/>
        <v>5.2979011509817191</v>
      </c>
      <c r="Y58" s="64">
        <f t="shared" si="125"/>
        <v>2.7809033917376627</v>
      </c>
      <c r="Z58" s="64">
        <f t="shared" si="125"/>
        <v>3.3625273694088209</v>
      </c>
      <c r="AA58" s="64">
        <f t="shared" si="125"/>
        <v>0.46905734604327431</v>
      </c>
      <c r="AB58" s="64">
        <f t="shared" si="125"/>
        <v>2.5</v>
      </c>
      <c r="AC58" s="64">
        <f t="shared" si="125"/>
        <v>4.3344108139876578</v>
      </c>
      <c r="AD58" s="64">
        <f t="shared" si="125"/>
        <v>8.224193775524574</v>
      </c>
      <c r="AE58" s="64">
        <f t="shared" si="125"/>
        <v>0.83279115159401429</v>
      </c>
      <c r="AF58" s="64">
        <f t="shared" si="125"/>
        <v>2.4519292811975739</v>
      </c>
      <c r="AG58" s="64">
        <f t="shared" si="125"/>
        <v>2.5569971029096865</v>
      </c>
      <c r="AH58" s="64">
        <f t="shared" si="125"/>
        <v>-1.6826332596413658</v>
      </c>
      <c r="AI58" s="64">
        <f t="shared" ref="AI58:BN58" si="126">(AI18-AH18)/AH18*100</f>
        <v>-0.12492192379762648</v>
      </c>
      <c r="AJ58" s="64">
        <f t="shared" si="126"/>
        <v>0.36272670419011882</v>
      </c>
      <c r="AK58" s="64">
        <f t="shared" si="126"/>
        <v>0.26171485543369893</v>
      </c>
      <c r="AL58" s="64">
        <f t="shared" si="126"/>
        <v>1.1932877563704165</v>
      </c>
      <c r="AM58" s="64">
        <f t="shared" si="126"/>
        <v>0.27023707161282401</v>
      </c>
      <c r="AN58" s="64">
        <f t="shared" si="126"/>
        <v>2.719588386622565</v>
      </c>
      <c r="AO58" s="64">
        <f t="shared" si="126"/>
        <v>1.8723911747167561</v>
      </c>
      <c r="AP58" s="64">
        <f t="shared" si="126"/>
        <v>1.2058066026691641</v>
      </c>
      <c r="AQ58" s="64">
        <f t="shared" si="126"/>
        <v>2.1283979178716019</v>
      </c>
      <c r="AR58" s="64">
        <f t="shared" si="126"/>
        <v>3.2959565069656813</v>
      </c>
      <c r="AS58" s="64">
        <f t="shared" si="126"/>
        <v>2.0394736842105265</v>
      </c>
      <c r="AT58" s="64">
        <f t="shared" si="126"/>
        <v>1.859015688802923</v>
      </c>
      <c r="AU58" s="64">
        <f t="shared" si="126"/>
        <v>2.3103702922249183</v>
      </c>
      <c r="AV58" s="64">
        <f t="shared" si="126"/>
        <v>4.2998556403382144</v>
      </c>
      <c r="AW58" s="64">
        <f t="shared" si="126"/>
        <v>2.7385071675729113</v>
      </c>
      <c r="AX58" s="64">
        <f t="shared" si="126"/>
        <v>1.2028483448806775</v>
      </c>
      <c r="AY58" s="64">
        <f t="shared" si="126"/>
        <v>4.2597698963582769</v>
      </c>
      <c r="AZ58" s="64">
        <f t="shared" si="126"/>
        <v>4.1860465116279073</v>
      </c>
      <c r="BA58" s="64">
        <f t="shared" si="126"/>
        <v>1.6631652661064427</v>
      </c>
      <c r="BB58" s="64">
        <f t="shared" si="126"/>
        <v>3.5646633373514724</v>
      </c>
      <c r="BC58" s="64">
        <f t="shared" si="126"/>
        <v>7.0169604256734281</v>
      </c>
      <c r="BD58" s="64">
        <f t="shared" si="126"/>
        <v>5.8188315724052204</v>
      </c>
      <c r="BE58" s="64">
        <f t="shared" si="126"/>
        <v>1.776668379707804</v>
      </c>
      <c r="BF58" s="64">
        <f t="shared" si="126"/>
        <v>-0.69249080285652453</v>
      </c>
      <c r="BG58" s="64">
        <f t="shared" si="126"/>
        <v>-1.5181230478680905</v>
      </c>
      <c r="BH58" s="64">
        <f t="shared" si="126"/>
        <v>1.3055022864729311</v>
      </c>
      <c r="BI58" s="64">
        <f t="shared" si="126"/>
        <v>2.0385875500546051</v>
      </c>
      <c r="BJ58" s="64">
        <f t="shared" si="126"/>
        <v>1.1344987513378524</v>
      </c>
      <c r="BK58" s="64">
        <f t="shared" si="126"/>
        <v>0.56441371525328066</v>
      </c>
      <c r="BL58" s="64">
        <f t="shared" si="126"/>
        <v>1.4662550862915673</v>
      </c>
      <c r="BM58" s="64">
        <f t="shared" si="126"/>
        <v>-0.22816842978635138</v>
      </c>
      <c r="BN58" s="64">
        <f t="shared" si="126"/>
        <v>2.9036729036729039</v>
      </c>
      <c r="BO58" s="64">
        <f t="shared" ref="BO58:CC58" si="127">(BO18-BN18)/BN18*100</f>
        <v>1.2324062226412553</v>
      </c>
      <c r="BP58" s="64">
        <f t="shared" si="127"/>
        <v>2.454763171899947</v>
      </c>
      <c r="BQ58" s="64">
        <f t="shared" si="127"/>
        <v>3.0972014804233492</v>
      </c>
      <c r="BR58" s="64">
        <f t="shared" si="127"/>
        <v>1.6374858294495527</v>
      </c>
      <c r="BS58" s="64">
        <f t="shared" si="127"/>
        <v>1.5057627958854876</v>
      </c>
      <c r="BT58" s="64">
        <f t="shared" si="127"/>
        <v>2.4906904340394358</v>
      </c>
      <c r="BU58" s="64">
        <f t="shared" si="127"/>
        <v>1.4652451009589613</v>
      </c>
      <c r="BV58" s="64">
        <f t="shared" si="127"/>
        <v>2.9762254182565306</v>
      </c>
      <c r="BW58" s="64">
        <f t="shared" si="127"/>
        <v>2.6906852126325389</v>
      </c>
      <c r="BX58" s="64">
        <f t="shared" si="127"/>
        <v>3.5916509381592099</v>
      </c>
      <c r="BY58" s="64">
        <f t="shared" si="127"/>
        <v>1.4361502599003269</v>
      </c>
      <c r="BZ58" s="64">
        <f t="shared" si="127"/>
        <v>3.1274763590258332</v>
      </c>
      <c r="CA58" s="64">
        <f t="shared" si="127"/>
        <v>1.306285538650684</v>
      </c>
      <c r="CB58" s="64">
        <f t="shared" si="127"/>
        <v>2.1642394822006472</v>
      </c>
      <c r="CC58" s="64">
        <f t="shared" si="127"/>
        <v>0.2276776875866165</v>
      </c>
      <c r="CD58" s="64">
        <f t="shared" si="84"/>
        <v>1.0222222222222224</v>
      </c>
      <c r="CE58" s="64">
        <f t="shared" si="85"/>
        <v>0.40084078799432954</v>
      </c>
      <c r="CF58" s="64">
        <f t="shared" si="86"/>
        <v>4.6545596182871609</v>
      </c>
      <c r="CG58" s="64">
        <f t="shared" si="87"/>
        <v>0.7397069085833915</v>
      </c>
      <c r="CH58" s="64">
        <f t="shared" si="88"/>
        <v>3.7545026323081188</v>
      </c>
      <c r="CI58" s="64">
        <f t="shared" si="89"/>
        <v>2.5370543463746826</v>
      </c>
      <c r="CJ58" s="64">
        <f t="shared" si="90"/>
        <v>2.0401962061032251</v>
      </c>
      <c r="CK58" s="64">
        <f t="shared" si="91"/>
        <v>-8.5081039690305019E-2</v>
      </c>
      <c r="CL58" s="175"/>
      <c r="CM58" s="175"/>
      <c r="CN58" s="175"/>
      <c r="CO58" s="175"/>
      <c r="CP58" s="175"/>
    </row>
    <row r="59" spans="1:94" hidden="1">
      <c r="A59" s="2" t="s">
        <v>13</v>
      </c>
      <c r="B59" s="138"/>
      <c r="C59" s="66">
        <f t="shared" ref="C59:AH59" si="128">(C19-B19)/B19*100</f>
        <v>7.0684797355052646</v>
      </c>
      <c r="D59" s="66">
        <f t="shared" si="128"/>
        <v>7.0266480881547704</v>
      </c>
      <c r="E59" s="66">
        <f t="shared" si="128"/>
        <v>-4.1930430397765601</v>
      </c>
      <c r="F59" s="66">
        <f t="shared" si="128"/>
        <v>3.0123285325132332</v>
      </c>
      <c r="G59" s="66">
        <f t="shared" si="128"/>
        <v>11.285271583729918</v>
      </c>
      <c r="H59" s="66">
        <f t="shared" si="128"/>
        <v>1.2844133509230753</v>
      </c>
      <c r="I59" s="66">
        <f t="shared" si="128"/>
        <v>-3.1175288162740404</v>
      </c>
      <c r="J59" s="66">
        <f t="shared" si="128"/>
        <v>2.2585754638428845</v>
      </c>
      <c r="K59" s="66">
        <f t="shared" si="128"/>
        <v>11.844400889246387</v>
      </c>
      <c r="L59" s="66">
        <f t="shared" si="128"/>
        <v>0.64128983610561852</v>
      </c>
      <c r="M59" s="66">
        <f t="shared" si="128"/>
        <v>-5.3092334716128589</v>
      </c>
      <c r="N59" s="66">
        <f t="shared" si="128"/>
        <v>0.15287592681597881</v>
      </c>
      <c r="O59" s="66">
        <f t="shared" si="128"/>
        <v>11.182976253677698</v>
      </c>
      <c r="P59" s="66">
        <f t="shared" si="128"/>
        <v>-0.49526433347229348</v>
      </c>
      <c r="Q59" s="66">
        <f t="shared" si="128"/>
        <v>-6.8805333196824385</v>
      </c>
      <c r="R59" s="66">
        <f t="shared" si="128"/>
        <v>4.2776564141129096</v>
      </c>
      <c r="S59" s="66">
        <f t="shared" si="128"/>
        <v>9.7758851512815266</v>
      </c>
      <c r="T59" s="66">
        <f t="shared" si="128"/>
        <v>4.9338820120890015</v>
      </c>
      <c r="U59" s="66">
        <f t="shared" si="128"/>
        <v>-2.5307475420547396</v>
      </c>
      <c r="V59" s="66">
        <f t="shared" si="128"/>
        <v>3.6311470349507964</v>
      </c>
      <c r="W59" s="66">
        <f t="shared" si="128"/>
        <v>10.062635527009771</v>
      </c>
      <c r="X59" s="66">
        <f t="shared" si="128"/>
        <v>8.0710767631020666</v>
      </c>
      <c r="Y59" s="66">
        <f t="shared" si="128"/>
        <v>-3.1369996792749855</v>
      </c>
      <c r="Z59" s="66">
        <f t="shared" si="128"/>
        <v>3.2508388073388397</v>
      </c>
      <c r="AA59" s="66">
        <f t="shared" si="128"/>
        <v>8.7625899411880983</v>
      </c>
      <c r="AB59" s="66">
        <f t="shared" si="128"/>
        <v>0.82023651573902068</v>
      </c>
      <c r="AC59" s="66">
        <f t="shared" si="128"/>
        <v>-0.71499927383512163</v>
      </c>
      <c r="AD59" s="66">
        <f t="shared" si="128"/>
        <v>8.1766523764276435</v>
      </c>
      <c r="AE59" s="66">
        <f t="shared" si="128"/>
        <v>11.932713244183377</v>
      </c>
      <c r="AF59" s="66">
        <f t="shared" si="128"/>
        <v>3.2754035407563546</v>
      </c>
      <c r="AG59" s="66">
        <f t="shared" si="128"/>
        <v>-0.96205857904780623</v>
      </c>
      <c r="AH59" s="66">
        <f t="shared" si="128"/>
        <v>-0.23477377771924662</v>
      </c>
      <c r="AI59" s="66">
        <f t="shared" ref="AI59:BN59" si="129">(AI19-AH19)/AH19*100</f>
        <v>5.9269602275481672</v>
      </c>
      <c r="AJ59" s="66">
        <f t="shared" si="129"/>
        <v>1.1345870425826161</v>
      </c>
      <c r="AK59" s="66">
        <f t="shared" si="129"/>
        <v>-3.4272235286981019</v>
      </c>
      <c r="AL59" s="66">
        <f t="shared" si="129"/>
        <v>4.531300221493999</v>
      </c>
      <c r="AM59" s="66">
        <f t="shared" si="129"/>
        <v>6.2983829412940642</v>
      </c>
      <c r="AN59" s="66">
        <f t="shared" si="129"/>
        <v>4.7306039467164931</v>
      </c>
      <c r="AO59" s="66">
        <f t="shared" si="129"/>
        <v>-3.6910894881307943</v>
      </c>
      <c r="AP59" s="66">
        <f t="shared" si="129"/>
        <v>1.9169166111267004</v>
      </c>
      <c r="AQ59" s="66">
        <f t="shared" si="129"/>
        <v>8.2693920952618178</v>
      </c>
      <c r="AR59" s="66">
        <f t="shared" si="129"/>
        <v>3.9151237995166928</v>
      </c>
      <c r="AS59" s="66">
        <f t="shared" si="129"/>
        <v>-2.9313215916925719</v>
      </c>
      <c r="AT59" s="66">
        <f t="shared" si="129"/>
        <v>0.44941957781502911</v>
      </c>
      <c r="AU59" s="66">
        <f t="shared" si="129"/>
        <v>7.8577693716014139</v>
      </c>
      <c r="AV59" s="66">
        <f t="shared" si="129"/>
        <v>9.8675153859218074</v>
      </c>
      <c r="AW59" s="66">
        <f t="shared" si="129"/>
        <v>-4.1753344778681072</v>
      </c>
      <c r="AX59" s="66">
        <f t="shared" si="129"/>
        <v>6.0185528201507852</v>
      </c>
      <c r="AY59" s="66">
        <f t="shared" si="129"/>
        <v>4.8418552765787348</v>
      </c>
      <c r="AZ59" s="66">
        <f t="shared" si="129"/>
        <v>5.0856510000563224</v>
      </c>
      <c r="BA59" s="66">
        <f t="shared" si="129"/>
        <v>-2.6265237411014275</v>
      </c>
      <c r="BB59" s="66">
        <f t="shared" si="129"/>
        <v>3.3776769496456951</v>
      </c>
      <c r="BC59" s="66">
        <f t="shared" si="129"/>
        <v>10.134932970895626</v>
      </c>
      <c r="BD59" s="66">
        <f t="shared" si="129"/>
        <v>3.6192549710134574</v>
      </c>
      <c r="BE59" s="66">
        <f t="shared" si="129"/>
        <v>-6.7027059411534546</v>
      </c>
      <c r="BF59" s="66">
        <f t="shared" si="129"/>
        <v>1.7655860817199311</v>
      </c>
      <c r="BG59" s="66">
        <f t="shared" si="129"/>
        <v>7.2311975603305658</v>
      </c>
      <c r="BH59" s="66">
        <f t="shared" si="129"/>
        <v>-0.35490370614348338</v>
      </c>
      <c r="BI59" s="66">
        <f t="shared" si="129"/>
        <v>-3.743407045778961</v>
      </c>
      <c r="BJ59" s="66">
        <f t="shared" si="129"/>
        <v>2.0481089956281084</v>
      </c>
      <c r="BK59" s="66">
        <f t="shared" si="129"/>
        <v>11.518733122548953</v>
      </c>
      <c r="BL59" s="66">
        <f t="shared" si="129"/>
        <v>-2.0719383316196471</v>
      </c>
      <c r="BM59" s="66">
        <f t="shared" si="129"/>
        <v>-2.2282279483714649</v>
      </c>
      <c r="BN59" s="66">
        <f t="shared" si="129"/>
        <v>0.62368543124209663</v>
      </c>
      <c r="BO59" s="66">
        <f t="shared" ref="BO59:CC59" si="130">(BO19-BN19)/BN19*100</f>
        <v>10.617767322903017</v>
      </c>
      <c r="BP59" s="66">
        <f t="shared" si="130"/>
        <v>0.99277257001929597</v>
      </c>
      <c r="BQ59" s="66">
        <f t="shared" si="130"/>
        <v>-2.7234956615132413</v>
      </c>
      <c r="BR59" s="66">
        <f t="shared" si="130"/>
        <v>-0.61654860622824503</v>
      </c>
      <c r="BS59" s="66">
        <f t="shared" si="130"/>
        <v>10.743103387788992</v>
      </c>
      <c r="BT59" s="66">
        <f t="shared" si="130"/>
        <v>-1.6180084952705791</v>
      </c>
      <c r="BU59" s="66">
        <f t="shared" si="130"/>
        <v>-3.5624010518689455</v>
      </c>
      <c r="BV59" s="66">
        <f t="shared" si="130"/>
        <v>1.5406489813408126</v>
      </c>
      <c r="BW59" s="66">
        <f t="shared" si="130"/>
        <v>10.429094815184241</v>
      </c>
      <c r="BX59" s="66">
        <f t="shared" si="130"/>
        <v>-0.45286483535571598</v>
      </c>
      <c r="BY59" s="66">
        <f t="shared" si="130"/>
        <v>-3.8064138197499786</v>
      </c>
      <c r="BZ59" s="66">
        <f t="shared" si="130"/>
        <v>3.325256870392205</v>
      </c>
      <c r="CA59" s="66">
        <f t="shared" si="130"/>
        <v>6.432471340039676</v>
      </c>
      <c r="CB59" s="66">
        <f t="shared" si="130"/>
        <v>-0.74438880706921939</v>
      </c>
      <c r="CC59" s="66">
        <f t="shared" si="130"/>
        <v>-4.7695244245232855</v>
      </c>
      <c r="CD59" s="66">
        <f t="shared" si="84"/>
        <v>4.5609110354352502</v>
      </c>
      <c r="CE59" s="66">
        <f t="shared" si="85"/>
        <v>6.4243325918349345</v>
      </c>
      <c r="CF59" s="66">
        <f t="shared" si="86"/>
        <v>-2.0415981503967595</v>
      </c>
      <c r="CG59" s="66">
        <f t="shared" si="87"/>
        <v>-4.1767580782750491</v>
      </c>
      <c r="CH59" s="66">
        <f t="shared" si="88"/>
        <v>3.9974701066851233</v>
      </c>
      <c r="CI59" s="66">
        <f t="shared" si="89"/>
        <v>8.8197292415872806</v>
      </c>
      <c r="CJ59" s="66">
        <f t="shared" si="90"/>
        <v>-2.4210726110888503</v>
      </c>
      <c r="CK59" s="66">
        <f t="shared" si="91"/>
        <v>-3.7085305496120511</v>
      </c>
      <c r="CL59" s="175"/>
      <c r="CM59" s="175"/>
      <c r="CN59" s="175"/>
      <c r="CO59" s="175"/>
      <c r="CP59" s="175"/>
    </row>
    <row r="60" spans="1:94" hidden="1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63"/>
      <c r="CB60" s="63"/>
      <c r="CC60" s="63"/>
      <c r="CD60" s="63"/>
      <c r="CE60" s="63"/>
      <c r="CF60" s="63"/>
      <c r="CG60" s="63"/>
      <c r="CH60" s="63"/>
      <c r="CI60" s="63"/>
      <c r="CJ60" s="63"/>
      <c r="CK60" s="63"/>
      <c r="CL60" s="175"/>
      <c r="CM60" s="175"/>
      <c r="CN60" s="175"/>
      <c r="CO60" s="175"/>
      <c r="CP60" s="175"/>
    </row>
    <row r="61" spans="1:94" ht="13.5" thickBot="1">
      <c r="A61" s="22" t="s">
        <v>207</v>
      </c>
      <c r="B61" s="139"/>
      <c r="C61" s="65">
        <f t="shared" ref="C61:AH61" si="131">(C21-B21)/B21*100</f>
        <v>7.0684797355052646</v>
      </c>
      <c r="D61" s="65">
        <f t="shared" si="131"/>
        <v>7.0266480881547704</v>
      </c>
      <c r="E61" s="65">
        <f t="shared" si="131"/>
        <v>-4.1930430397765601</v>
      </c>
      <c r="F61" s="65">
        <f t="shared" si="131"/>
        <v>3.0123285325132332</v>
      </c>
      <c r="G61" s="65">
        <f t="shared" si="131"/>
        <v>11.285271583729918</v>
      </c>
      <c r="H61" s="65">
        <f t="shared" si="131"/>
        <v>1.2844133509230753</v>
      </c>
      <c r="I61" s="65">
        <f t="shared" si="131"/>
        <v>-3.1175288162740404</v>
      </c>
      <c r="J61" s="65">
        <f t="shared" si="131"/>
        <v>2.2585754638428845</v>
      </c>
      <c r="K61" s="65">
        <f t="shared" si="131"/>
        <v>11.844400889246387</v>
      </c>
      <c r="L61" s="65">
        <f t="shared" si="131"/>
        <v>0.64128983610561852</v>
      </c>
      <c r="M61" s="65">
        <f t="shared" si="131"/>
        <v>-5.3092334716128589</v>
      </c>
      <c r="N61" s="65">
        <f t="shared" si="131"/>
        <v>0.15287592681597881</v>
      </c>
      <c r="O61" s="65">
        <f t="shared" si="131"/>
        <v>11.182976253677698</v>
      </c>
      <c r="P61" s="65">
        <f t="shared" si="131"/>
        <v>-0.49526433347229348</v>
      </c>
      <c r="Q61" s="65">
        <f t="shared" si="131"/>
        <v>-6.8805333196824385</v>
      </c>
      <c r="R61" s="65">
        <f t="shared" si="131"/>
        <v>4.2776564141129096</v>
      </c>
      <c r="S61" s="65">
        <f t="shared" si="131"/>
        <v>9.7758851512815266</v>
      </c>
      <c r="T61" s="65">
        <f t="shared" si="131"/>
        <v>4.9338820120890015</v>
      </c>
      <c r="U61" s="65">
        <f t="shared" si="131"/>
        <v>-2.5307475420547396</v>
      </c>
      <c r="V61" s="65">
        <f t="shared" si="131"/>
        <v>3.6311470349507964</v>
      </c>
      <c r="W61" s="65">
        <f t="shared" si="131"/>
        <v>10.062635527009771</v>
      </c>
      <c r="X61" s="65">
        <f t="shared" si="131"/>
        <v>8.0710767631020666</v>
      </c>
      <c r="Y61" s="65">
        <f t="shared" si="131"/>
        <v>-3.1369996792749855</v>
      </c>
      <c r="Z61" s="65">
        <f t="shared" si="131"/>
        <v>3.2508388073388397</v>
      </c>
      <c r="AA61" s="65">
        <f t="shared" si="131"/>
        <v>8.7625899411880983</v>
      </c>
      <c r="AB61" s="65">
        <f t="shared" si="131"/>
        <v>0.82023651573902068</v>
      </c>
      <c r="AC61" s="65">
        <f t="shared" si="131"/>
        <v>-0.71499927383512163</v>
      </c>
      <c r="AD61" s="65">
        <f t="shared" si="131"/>
        <v>8.1766523764276435</v>
      </c>
      <c r="AE61" s="65">
        <f t="shared" si="131"/>
        <v>11.932713244183377</v>
      </c>
      <c r="AF61" s="65">
        <f t="shared" si="131"/>
        <v>3.2754035407563546</v>
      </c>
      <c r="AG61" s="65">
        <f t="shared" si="131"/>
        <v>-0.96205857904780623</v>
      </c>
      <c r="AH61" s="65">
        <f t="shared" si="131"/>
        <v>-0.23477377771924662</v>
      </c>
      <c r="AI61" s="65">
        <f t="shared" ref="AI61:BN61" si="132">(AI21-AH21)/AH21*100</f>
        <v>5.9269602275481672</v>
      </c>
      <c r="AJ61" s="65">
        <f t="shared" si="132"/>
        <v>1.1345870425826161</v>
      </c>
      <c r="AK61" s="65">
        <f t="shared" si="132"/>
        <v>-3.4272235286981019</v>
      </c>
      <c r="AL61" s="65">
        <f t="shared" si="132"/>
        <v>4.531300221493999</v>
      </c>
      <c r="AM61" s="65">
        <f t="shared" si="132"/>
        <v>6.2983829412940642</v>
      </c>
      <c r="AN61" s="65">
        <f t="shared" si="132"/>
        <v>4.7306039467164931</v>
      </c>
      <c r="AO61" s="65">
        <f t="shared" si="132"/>
        <v>-3.6910894881307943</v>
      </c>
      <c r="AP61" s="65">
        <f t="shared" si="132"/>
        <v>1.9169166111267004</v>
      </c>
      <c r="AQ61" s="65">
        <f t="shared" si="132"/>
        <v>8.2693920952618178</v>
      </c>
      <c r="AR61" s="65">
        <f t="shared" si="132"/>
        <v>3.9151237995166928</v>
      </c>
      <c r="AS61" s="65">
        <f t="shared" si="132"/>
        <v>-2.9313215916925719</v>
      </c>
      <c r="AT61" s="65">
        <f t="shared" si="132"/>
        <v>0.44941957781502911</v>
      </c>
      <c r="AU61" s="65">
        <f t="shared" si="132"/>
        <v>7.8577693716014139</v>
      </c>
      <c r="AV61" s="65">
        <f t="shared" si="132"/>
        <v>9.8675153859218074</v>
      </c>
      <c r="AW61" s="65">
        <f t="shared" si="132"/>
        <v>-4.1753344778681072</v>
      </c>
      <c r="AX61" s="65">
        <f t="shared" si="132"/>
        <v>6.0185528201507852</v>
      </c>
      <c r="AY61" s="65">
        <f t="shared" si="132"/>
        <v>4.8418552765787348</v>
      </c>
      <c r="AZ61" s="65">
        <f t="shared" si="132"/>
        <v>5.0856510000563224</v>
      </c>
      <c r="BA61" s="65">
        <f t="shared" si="132"/>
        <v>-2.6265237411014275</v>
      </c>
      <c r="BB61" s="65">
        <f t="shared" si="132"/>
        <v>3.3776769496456951</v>
      </c>
      <c r="BC61" s="65">
        <f t="shared" si="132"/>
        <v>10.134932970895626</v>
      </c>
      <c r="BD61" s="65">
        <f t="shared" si="132"/>
        <v>3.6192549710134574</v>
      </c>
      <c r="BE61" s="65">
        <f t="shared" si="132"/>
        <v>-6.7027059411534546</v>
      </c>
      <c r="BF61" s="65">
        <f t="shared" si="132"/>
        <v>1.7655860817199311</v>
      </c>
      <c r="BG61" s="65">
        <f t="shared" si="132"/>
        <v>7.2311975603305658</v>
      </c>
      <c r="BH61" s="65">
        <f t="shared" si="132"/>
        <v>-0.35490370614348338</v>
      </c>
      <c r="BI61" s="65">
        <f t="shared" si="132"/>
        <v>-3.743407045778961</v>
      </c>
      <c r="BJ61" s="65">
        <f t="shared" si="132"/>
        <v>2.0481089956281084</v>
      </c>
      <c r="BK61" s="65">
        <f t="shared" si="132"/>
        <v>11.518733122548953</v>
      </c>
      <c r="BL61" s="65">
        <f t="shared" si="132"/>
        <v>-2.0719383316196471</v>
      </c>
      <c r="BM61" s="65">
        <f t="shared" si="132"/>
        <v>-2.2282279483714649</v>
      </c>
      <c r="BN61" s="65">
        <f t="shared" si="132"/>
        <v>0.62368543124209663</v>
      </c>
      <c r="BO61" s="65">
        <f t="shared" ref="BO61:CC61" si="133">(BO21-BN21)/BN21*100</f>
        <v>10.617767322903017</v>
      </c>
      <c r="BP61" s="65">
        <f t="shared" si="133"/>
        <v>0.99277257001929597</v>
      </c>
      <c r="BQ61" s="65">
        <f t="shared" si="133"/>
        <v>-2.7234956615132413</v>
      </c>
      <c r="BR61" s="65">
        <f t="shared" si="133"/>
        <v>-0.61654860622824503</v>
      </c>
      <c r="BS61" s="65">
        <f t="shared" si="133"/>
        <v>10.743103387788992</v>
      </c>
      <c r="BT61" s="65">
        <f t="shared" si="133"/>
        <v>-1.6180084952705791</v>
      </c>
      <c r="BU61" s="65">
        <f t="shared" si="133"/>
        <v>-3.5624010518689455</v>
      </c>
      <c r="BV61" s="65">
        <f t="shared" si="133"/>
        <v>1.5406489813408126</v>
      </c>
      <c r="BW61" s="65">
        <f t="shared" si="133"/>
        <v>10.429094815184241</v>
      </c>
      <c r="BX61" s="65">
        <f t="shared" si="133"/>
        <v>-0.45286483535571598</v>
      </c>
      <c r="BY61" s="65">
        <f t="shared" si="133"/>
        <v>-3.8064138197499786</v>
      </c>
      <c r="BZ61" s="65">
        <f t="shared" si="133"/>
        <v>3.325256870392205</v>
      </c>
      <c r="CA61" s="65">
        <f t="shared" si="133"/>
        <v>6.432471340039676</v>
      </c>
      <c r="CB61" s="65">
        <f t="shared" si="133"/>
        <v>-0.74438880706921939</v>
      </c>
      <c r="CC61" s="65">
        <f t="shared" si="133"/>
        <v>-4.7695244245232855</v>
      </c>
      <c r="CD61" s="65">
        <f t="shared" ref="CD61" si="134">(CD21-CC21)/CC21*100</f>
        <v>4.5609110354352502</v>
      </c>
      <c r="CE61" s="65">
        <f t="shared" ref="CE61" si="135">(CE21-CD21)/CD21*100</f>
        <v>6.4243325918349345</v>
      </c>
      <c r="CF61" s="65">
        <f t="shared" ref="CF61" si="136">(CF21-CE21)/CE21*100</f>
        <v>-2.0415981503967595</v>
      </c>
      <c r="CG61" s="65">
        <f t="shared" ref="CG61" si="137">(CG21-CF21)/CF21*100</f>
        <v>-4.1767580782750491</v>
      </c>
      <c r="CH61" s="65">
        <f t="shared" ref="CH61" si="138">(CH21-CG21)/CG21*100</f>
        <v>3.9974701066851233</v>
      </c>
      <c r="CI61" s="65">
        <f t="shared" ref="CI61" si="139">(CI21-CH21)/CH21*100</f>
        <v>8.8197292415872806</v>
      </c>
      <c r="CJ61" s="65">
        <f t="shared" ref="CJ61" si="140">(CJ21-CI21)/CI21*100</f>
        <v>-2.4210726110888503</v>
      </c>
      <c r="CK61" s="65">
        <f t="shared" ref="CK61" si="141">(CK21-CJ21)/CJ21*100</f>
        <v>-3.7085305496120511</v>
      </c>
      <c r="CL61" s="175"/>
      <c r="CM61" s="175"/>
      <c r="CN61" s="175"/>
      <c r="CO61" s="175"/>
      <c r="CP61" s="175"/>
    </row>
    <row r="62" spans="1:94">
      <c r="CL62" s="175"/>
      <c r="CM62" s="175"/>
      <c r="CN62" s="175"/>
      <c r="CO62" s="175"/>
      <c r="CP62" s="175"/>
    </row>
    <row r="63" spans="1:94" ht="18">
      <c r="A63" s="210" t="str">
        <f>A23</f>
        <v>KZN – Annual Gross Operating Surplus</v>
      </c>
      <c r="B63" s="216"/>
      <c r="C63" s="216"/>
      <c r="D63" s="216"/>
      <c r="E63" s="216"/>
      <c r="F63" s="216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7"/>
      <c r="AA63" s="217"/>
      <c r="AB63" s="217"/>
      <c r="AC63" s="217"/>
      <c r="AD63" s="217"/>
      <c r="AE63" s="217"/>
      <c r="AF63" s="217"/>
      <c r="AG63" s="217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7"/>
      <c r="AT63" s="217"/>
      <c r="AU63" s="217"/>
      <c r="AV63" s="217"/>
      <c r="AW63" s="217"/>
      <c r="AX63" s="217"/>
      <c r="AY63" s="217"/>
      <c r="AZ63" s="217"/>
      <c r="BA63" s="217"/>
      <c r="BB63" s="217"/>
      <c r="BC63" s="217"/>
      <c r="BD63" s="217"/>
      <c r="BE63" s="217"/>
      <c r="BF63" s="217"/>
      <c r="BG63" s="217"/>
      <c r="BH63" s="217"/>
      <c r="CL63" s="175"/>
      <c r="CM63" s="175"/>
      <c r="CN63" s="175"/>
      <c r="CO63" s="175"/>
      <c r="CP63" s="175"/>
    </row>
    <row r="64" spans="1:94" ht="13.5" thickBot="1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9" ht="13.5" thickBot="1">
      <c r="A65" s="52" t="s">
        <v>24</v>
      </c>
      <c r="B65" s="133" t="str">
        <f t="shared" ref="B65:AG65" si="142">B45</f>
        <v>1995q1</v>
      </c>
      <c r="C65" s="132" t="str">
        <f t="shared" si="142"/>
        <v>1995q2</v>
      </c>
      <c r="D65" s="132" t="str">
        <f t="shared" si="142"/>
        <v>1995q3</v>
      </c>
      <c r="E65" s="132" t="str">
        <f t="shared" si="142"/>
        <v>1995q4</v>
      </c>
      <c r="F65" s="132" t="str">
        <f t="shared" si="142"/>
        <v>1996q1</v>
      </c>
      <c r="G65" s="132" t="str">
        <f t="shared" si="142"/>
        <v>1996q2</v>
      </c>
      <c r="H65" s="132" t="str">
        <f t="shared" si="142"/>
        <v>1996q3</v>
      </c>
      <c r="I65" s="132" t="str">
        <f t="shared" si="142"/>
        <v>1996q4</v>
      </c>
      <c r="J65" s="132" t="str">
        <f t="shared" si="142"/>
        <v>1997q1</v>
      </c>
      <c r="K65" s="132" t="str">
        <f t="shared" si="142"/>
        <v>1997q2</v>
      </c>
      <c r="L65" s="132" t="str">
        <f t="shared" si="142"/>
        <v>1997q3</v>
      </c>
      <c r="M65" s="132" t="str">
        <f t="shared" si="142"/>
        <v>1997q4</v>
      </c>
      <c r="N65" s="132" t="str">
        <f t="shared" si="142"/>
        <v>1998q1</v>
      </c>
      <c r="O65" s="132" t="str">
        <f t="shared" si="142"/>
        <v>1998q2</v>
      </c>
      <c r="P65" s="132" t="str">
        <f t="shared" si="142"/>
        <v>1998q3</v>
      </c>
      <c r="Q65" s="132" t="str">
        <f t="shared" si="142"/>
        <v>1998q4</v>
      </c>
      <c r="R65" s="132" t="str">
        <f t="shared" si="142"/>
        <v>1999q1</v>
      </c>
      <c r="S65" s="132" t="str">
        <f t="shared" si="142"/>
        <v>1999q2</v>
      </c>
      <c r="T65" s="132" t="str">
        <f t="shared" si="142"/>
        <v>1999q3</v>
      </c>
      <c r="U65" s="132" t="str">
        <f t="shared" si="142"/>
        <v>1999q4</v>
      </c>
      <c r="V65" s="132" t="str">
        <f t="shared" si="142"/>
        <v>2000q1</v>
      </c>
      <c r="W65" s="132" t="str">
        <f t="shared" si="142"/>
        <v>2000q2</v>
      </c>
      <c r="X65" s="132" t="str">
        <f t="shared" si="142"/>
        <v>2000q3</v>
      </c>
      <c r="Y65" s="132" t="str">
        <f t="shared" si="142"/>
        <v>2000q4</v>
      </c>
      <c r="Z65" s="132" t="str">
        <f t="shared" si="142"/>
        <v>2001q1</v>
      </c>
      <c r="AA65" s="132" t="str">
        <f t="shared" si="142"/>
        <v>2001q2</v>
      </c>
      <c r="AB65" s="132" t="str">
        <f t="shared" si="142"/>
        <v>2001q3</v>
      </c>
      <c r="AC65" s="132" t="str">
        <f t="shared" si="142"/>
        <v>2001q4</v>
      </c>
      <c r="AD65" s="132" t="str">
        <f t="shared" si="142"/>
        <v>2002q1</v>
      </c>
      <c r="AE65" s="132" t="str">
        <f t="shared" si="142"/>
        <v>2002q2</v>
      </c>
      <c r="AF65" s="132" t="str">
        <f t="shared" si="142"/>
        <v>2002q3</v>
      </c>
      <c r="AG65" s="132" t="str">
        <f t="shared" si="142"/>
        <v>2002q4</v>
      </c>
      <c r="AH65" s="132" t="str">
        <f t="shared" ref="AH65:BM65" si="143">AH45</f>
        <v>2003q1</v>
      </c>
      <c r="AI65" s="132" t="str">
        <f t="shared" si="143"/>
        <v>2003q2</v>
      </c>
      <c r="AJ65" s="132" t="str">
        <f t="shared" si="143"/>
        <v>2003q3</v>
      </c>
      <c r="AK65" s="132" t="str">
        <f t="shared" si="143"/>
        <v>2003q4</v>
      </c>
      <c r="AL65" s="132" t="str">
        <f t="shared" si="143"/>
        <v>2004q1</v>
      </c>
      <c r="AM65" s="132" t="str">
        <f t="shared" si="143"/>
        <v>2004q2</v>
      </c>
      <c r="AN65" s="132" t="str">
        <f t="shared" si="143"/>
        <v>2004q3</v>
      </c>
      <c r="AO65" s="132" t="str">
        <f t="shared" si="143"/>
        <v>2004q4</v>
      </c>
      <c r="AP65" s="132" t="str">
        <f t="shared" si="143"/>
        <v>2005q1</v>
      </c>
      <c r="AQ65" s="132" t="str">
        <f t="shared" si="143"/>
        <v>2005q2</v>
      </c>
      <c r="AR65" s="132" t="str">
        <f t="shared" si="143"/>
        <v>2005q3</v>
      </c>
      <c r="AS65" s="132" t="str">
        <f t="shared" si="143"/>
        <v>2005q4</v>
      </c>
      <c r="AT65" s="132" t="str">
        <f t="shared" si="143"/>
        <v>2006q1</v>
      </c>
      <c r="AU65" s="132" t="str">
        <f t="shared" si="143"/>
        <v>2006q2</v>
      </c>
      <c r="AV65" s="132" t="str">
        <f t="shared" si="143"/>
        <v>2006q3</v>
      </c>
      <c r="AW65" s="132" t="str">
        <f t="shared" si="143"/>
        <v>2006q4</v>
      </c>
      <c r="AX65" s="132" t="str">
        <f t="shared" si="143"/>
        <v>2007q1</v>
      </c>
      <c r="AY65" s="132" t="str">
        <f t="shared" si="143"/>
        <v>2007q2</v>
      </c>
      <c r="AZ65" s="132" t="str">
        <f t="shared" si="143"/>
        <v>2007q3</v>
      </c>
      <c r="BA65" s="132" t="str">
        <f t="shared" si="143"/>
        <v>2007q4</v>
      </c>
      <c r="BB65" s="132" t="str">
        <f t="shared" si="143"/>
        <v>2008q1</v>
      </c>
      <c r="BC65" s="132" t="str">
        <f t="shared" si="143"/>
        <v>2008q2</v>
      </c>
      <c r="BD65" s="132" t="str">
        <f t="shared" si="143"/>
        <v>2008q3</v>
      </c>
      <c r="BE65" s="132" t="str">
        <f t="shared" si="143"/>
        <v>2008q4</v>
      </c>
      <c r="BF65" s="132" t="str">
        <f t="shared" si="143"/>
        <v>2009q1</v>
      </c>
      <c r="BG65" s="132" t="str">
        <f t="shared" si="143"/>
        <v>2009q2</v>
      </c>
      <c r="BH65" s="132" t="str">
        <f t="shared" si="143"/>
        <v>2009q3</v>
      </c>
      <c r="BI65" s="132" t="str">
        <f t="shared" si="143"/>
        <v>2009q4</v>
      </c>
      <c r="BJ65" s="132" t="str">
        <f t="shared" si="143"/>
        <v>2010q1</v>
      </c>
      <c r="BK65" s="132" t="str">
        <f t="shared" si="143"/>
        <v>2010q2</v>
      </c>
      <c r="BL65" s="132" t="str">
        <f t="shared" si="143"/>
        <v>2010q3</v>
      </c>
      <c r="BM65" s="132" t="str">
        <f t="shared" si="143"/>
        <v>2010q4</v>
      </c>
      <c r="BN65" s="132" t="str">
        <f t="shared" ref="BN65:CC65" si="144">BN45</f>
        <v>2011q1</v>
      </c>
      <c r="BO65" s="132" t="str">
        <f t="shared" si="144"/>
        <v>2011q2</v>
      </c>
      <c r="BP65" s="132" t="str">
        <f t="shared" si="144"/>
        <v>2011q3</v>
      </c>
      <c r="BQ65" s="132" t="str">
        <f t="shared" si="144"/>
        <v>2011q4</v>
      </c>
      <c r="BR65" s="132" t="str">
        <f t="shared" si="144"/>
        <v>2012q1</v>
      </c>
      <c r="BS65" s="132" t="str">
        <f t="shared" si="144"/>
        <v>2012q2</v>
      </c>
      <c r="BT65" s="132" t="str">
        <f t="shared" si="144"/>
        <v>2012q3</v>
      </c>
      <c r="BU65" s="132" t="str">
        <f t="shared" si="144"/>
        <v>2012q4</v>
      </c>
      <c r="BV65" s="132" t="str">
        <f t="shared" si="144"/>
        <v>2013q1</v>
      </c>
      <c r="BW65" s="132" t="str">
        <f t="shared" si="144"/>
        <v>2013q2</v>
      </c>
      <c r="BX65" s="132" t="str">
        <f t="shared" si="144"/>
        <v>2013q3</v>
      </c>
      <c r="BY65" s="132" t="str">
        <f t="shared" si="144"/>
        <v>2013q4</v>
      </c>
      <c r="BZ65" s="132" t="str">
        <f t="shared" si="144"/>
        <v>2014q1</v>
      </c>
      <c r="CA65" s="132" t="str">
        <f t="shared" si="144"/>
        <v>2014q2</v>
      </c>
      <c r="CB65" s="132" t="str">
        <f t="shared" si="144"/>
        <v>2014q3</v>
      </c>
      <c r="CC65" s="132" t="str">
        <f t="shared" si="144"/>
        <v>2014q4</v>
      </c>
      <c r="CD65" s="132" t="str">
        <f t="shared" ref="CD65:CE65" si="145">CD45</f>
        <v>2015q1</v>
      </c>
      <c r="CE65" s="132" t="str">
        <f t="shared" si="145"/>
        <v>2015q2</v>
      </c>
      <c r="CF65" s="132" t="str">
        <f t="shared" ref="CF65:CH65" si="146">CF45</f>
        <v>2015q3</v>
      </c>
      <c r="CG65" s="132" t="str">
        <f t="shared" si="146"/>
        <v>2015q4</v>
      </c>
      <c r="CH65" s="132" t="str">
        <f t="shared" si="146"/>
        <v>2016q1</v>
      </c>
      <c r="CI65" s="132" t="str">
        <f t="shared" ref="CI65" si="147">CI45</f>
        <v>2016q2</v>
      </c>
      <c r="CJ65" s="132" t="str">
        <f t="shared" ref="CJ65:CK65" si="148">CJ45</f>
        <v>2016q3</v>
      </c>
      <c r="CK65" s="132" t="str">
        <f t="shared" si="148"/>
        <v>2016q4</v>
      </c>
    </row>
    <row r="66" spans="1:89" ht="13.5" thickTop="1">
      <c r="A66" s="53" t="s">
        <v>0</v>
      </c>
      <c r="B66" s="135"/>
      <c r="C66" s="61">
        <f t="shared" ref="C66:AH66" si="149">(C26-B26)/B26*100</f>
        <v>60.348246045791583</v>
      </c>
      <c r="D66" s="61">
        <f t="shared" si="149"/>
        <v>1.5954983430094321</v>
      </c>
      <c r="E66" s="61">
        <f t="shared" si="149"/>
        <v>-26.334303123437568</v>
      </c>
      <c r="F66" s="61">
        <f t="shared" si="149"/>
        <v>-16.506923605023314</v>
      </c>
      <c r="G66" s="61">
        <f t="shared" si="149"/>
        <v>156.40448692824896</v>
      </c>
      <c r="H66" s="61">
        <f t="shared" si="149"/>
        <v>-31.621692656757805</v>
      </c>
      <c r="I66" s="61">
        <f t="shared" si="149"/>
        <v>-30.116902364431525</v>
      </c>
      <c r="J66" s="61">
        <f t="shared" si="149"/>
        <v>0.51718213834201421</v>
      </c>
      <c r="K66" s="61">
        <f t="shared" si="149"/>
        <v>118.18049570986997</v>
      </c>
      <c r="L66" s="61">
        <f t="shared" si="149"/>
        <v>-35.750017711098202</v>
      </c>
      <c r="M66" s="61">
        <f t="shared" si="149"/>
        <v>-35.707491984601774</v>
      </c>
      <c r="N66" s="61">
        <f t="shared" si="149"/>
        <v>29.796879378870912</v>
      </c>
      <c r="O66" s="61">
        <f t="shared" si="149"/>
        <v>95.009943630231589</v>
      </c>
      <c r="P66" s="61">
        <f t="shared" si="149"/>
        <v>-31.758706696622554</v>
      </c>
      <c r="Q66" s="61">
        <f t="shared" si="149"/>
        <v>-50.46905585719589</v>
      </c>
      <c r="R66" s="61">
        <f t="shared" si="149"/>
        <v>28.944253816102322</v>
      </c>
      <c r="S66" s="61">
        <f t="shared" si="149"/>
        <v>129.24992015332992</v>
      </c>
      <c r="T66" s="61">
        <f t="shared" si="149"/>
        <v>-33.185685706102262</v>
      </c>
      <c r="U66" s="61">
        <f t="shared" si="149"/>
        <v>-53.816159457355042</v>
      </c>
      <c r="V66" s="61">
        <f t="shared" si="149"/>
        <v>41.764533612829695</v>
      </c>
      <c r="W66" s="61">
        <f t="shared" si="149"/>
        <v>105.60890854451127</v>
      </c>
      <c r="X66" s="61">
        <f t="shared" si="149"/>
        <v>-3.2651435125377826</v>
      </c>
      <c r="Y66" s="61">
        <f t="shared" si="149"/>
        <v>-54.162087934529204</v>
      </c>
      <c r="Z66" s="61">
        <f t="shared" si="149"/>
        <v>41.084644249024251</v>
      </c>
      <c r="AA66" s="61">
        <f t="shared" si="149"/>
        <v>129.23477242033755</v>
      </c>
      <c r="AB66" s="61">
        <f t="shared" si="149"/>
        <v>-26.108278506854365</v>
      </c>
      <c r="AC66" s="61">
        <f t="shared" si="149"/>
        <v>-39.091426485431668</v>
      </c>
      <c r="AD66" s="61">
        <f t="shared" si="149"/>
        <v>13.554723191580342</v>
      </c>
      <c r="AE66" s="61">
        <f t="shared" si="149"/>
        <v>150.61979476715422</v>
      </c>
      <c r="AF66" s="61">
        <f t="shared" si="149"/>
        <v>-26.286540210112303</v>
      </c>
      <c r="AG66" s="61">
        <f t="shared" si="149"/>
        <v>-47.478280245427307</v>
      </c>
      <c r="AH66" s="61">
        <f t="shared" si="149"/>
        <v>-1.4428553147309169</v>
      </c>
      <c r="AI66" s="61">
        <f t="shared" ref="AI66:BN66" si="150">(AI26-AH26)/AH26*100</f>
        <v>155.16274806870308</v>
      </c>
      <c r="AJ66" s="61">
        <f t="shared" si="150"/>
        <v>-27.867102660689635</v>
      </c>
      <c r="AK66" s="61">
        <f t="shared" si="150"/>
        <v>-52.068912025492352</v>
      </c>
      <c r="AL66" s="61">
        <f t="shared" si="150"/>
        <v>12.834618196221594</v>
      </c>
      <c r="AM66" s="61">
        <f t="shared" si="150"/>
        <v>150.85535962027424</v>
      </c>
      <c r="AN66" s="61">
        <f t="shared" si="150"/>
        <v>-19.094693666680005</v>
      </c>
      <c r="AO66" s="61">
        <f t="shared" si="150"/>
        <v>-53.32478232340776</v>
      </c>
      <c r="AP66" s="61">
        <f t="shared" si="150"/>
        <v>19.493831560621857</v>
      </c>
      <c r="AQ66" s="61">
        <f t="shared" si="150"/>
        <v>78.652502451478796</v>
      </c>
      <c r="AR66" s="61">
        <f t="shared" si="150"/>
        <v>-6.5367315422323129</v>
      </c>
      <c r="AS66" s="61">
        <f t="shared" si="150"/>
        <v>-45.849238314920491</v>
      </c>
      <c r="AT66" s="61">
        <f t="shared" si="150"/>
        <v>23.164619262408035</v>
      </c>
      <c r="AU66" s="61">
        <f t="shared" si="150"/>
        <v>68.232586096176107</v>
      </c>
      <c r="AV66" s="61">
        <f t="shared" si="150"/>
        <v>19.069342728217876</v>
      </c>
      <c r="AW66" s="61">
        <f t="shared" si="150"/>
        <v>-45.502026853414812</v>
      </c>
      <c r="AX66" s="61">
        <f t="shared" si="150"/>
        <v>41.228986560728295</v>
      </c>
      <c r="AY66" s="61">
        <f t="shared" si="150"/>
        <v>69.922556644306525</v>
      </c>
      <c r="AZ66" s="61">
        <f t="shared" si="150"/>
        <v>-7.2690245273623537</v>
      </c>
      <c r="BA66" s="61">
        <f t="shared" si="150"/>
        <v>-48.680005585462581</v>
      </c>
      <c r="BB66" s="61">
        <f t="shared" si="150"/>
        <v>46.400070286052141</v>
      </c>
      <c r="BC66" s="61">
        <f t="shared" si="150"/>
        <v>101.29308076910866</v>
      </c>
      <c r="BD66" s="61">
        <f t="shared" si="150"/>
        <v>-15.448265727793167</v>
      </c>
      <c r="BE66" s="61">
        <f t="shared" si="150"/>
        <v>-57.19776532451607</v>
      </c>
      <c r="BF66" s="61">
        <f t="shared" si="150"/>
        <v>44.225594729823783</v>
      </c>
      <c r="BG66" s="61">
        <f t="shared" si="150"/>
        <v>99.254726999280138</v>
      </c>
      <c r="BH66" s="61">
        <f t="shared" si="150"/>
        <v>-31.452203828973285</v>
      </c>
      <c r="BI66" s="61">
        <f t="shared" si="150"/>
        <v>-51.801870458814335</v>
      </c>
      <c r="BJ66" s="61">
        <f t="shared" si="150"/>
        <v>49.751940644616639</v>
      </c>
      <c r="BK66" s="61">
        <f t="shared" si="150"/>
        <v>120.02696832710116</v>
      </c>
      <c r="BL66" s="61">
        <f t="shared" si="150"/>
        <v>-43.367436763370954</v>
      </c>
      <c r="BM66" s="61">
        <f t="shared" si="150"/>
        <v>-50.775619283012183</v>
      </c>
      <c r="BN66" s="61">
        <f t="shared" si="150"/>
        <v>72.037667178700175</v>
      </c>
      <c r="BO66" s="61">
        <f t="shared" ref="BO66:CC66" si="151">(BO26-BN26)/BN26*100</f>
        <v>107.3138258602653</v>
      </c>
      <c r="BP66" s="61">
        <f t="shared" si="151"/>
        <v>-23.858807383336295</v>
      </c>
      <c r="BQ66" s="61">
        <f t="shared" si="151"/>
        <v>-48.571376386026913</v>
      </c>
      <c r="BR66" s="61">
        <f t="shared" si="151"/>
        <v>13.226963399885156</v>
      </c>
      <c r="BS66" s="61">
        <f t="shared" si="151"/>
        <v>139.45626577057732</v>
      </c>
      <c r="BT66" s="61">
        <f t="shared" si="151"/>
        <v>-39.124826310766473</v>
      </c>
      <c r="BU66" s="61">
        <f t="shared" si="151"/>
        <v>-50.11746930988987</v>
      </c>
      <c r="BV66" s="61">
        <f t="shared" si="151"/>
        <v>52.715430230938345</v>
      </c>
      <c r="BW66" s="61">
        <f t="shared" si="151"/>
        <v>135.39460454503853</v>
      </c>
      <c r="BX66" s="61">
        <f t="shared" si="151"/>
        <v>-44.816810576722013</v>
      </c>
      <c r="BY66" s="61">
        <f t="shared" si="151"/>
        <v>-49.727389949801839</v>
      </c>
      <c r="BZ66" s="61">
        <f t="shared" si="151"/>
        <v>67.037718796762718</v>
      </c>
      <c r="CA66" s="61">
        <f t="shared" si="151"/>
        <v>126.81123932999148</v>
      </c>
      <c r="CB66" s="61">
        <f t="shared" si="151"/>
        <v>-38.057500985928243</v>
      </c>
      <c r="CC66" s="61">
        <f t="shared" si="151"/>
        <v>-56.77932738530378</v>
      </c>
      <c r="CD66" s="61">
        <f t="shared" ref="CD66:CD79" si="152">(CD26-CC26)/CC26*100</f>
        <v>88.727659163953703</v>
      </c>
      <c r="CE66" s="61">
        <f t="shared" ref="CE66:CE79" si="153">(CE26-CD26)/CD26*100</f>
        <v>91.637502227873256</v>
      </c>
      <c r="CF66" s="61">
        <f t="shared" ref="CF66:CF79" si="154">(CF26-CE26)/CE26*100</f>
        <v>-45.687741834283955</v>
      </c>
      <c r="CG66" s="61">
        <f t="shared" ref="CG66:CG79" si="155">(CG26-CF26)/CF26*100</f>
        <v>-44.857781712884062</v>
      </c>
      <c r="CH66" s="61">
        <f t="shared" ref="CH66:CH79" si="156">(CH26-CG26)/CG26*100</f>
        <v>107.3239372612996</v>
      </c>
      <c r="CI66" s="61">
        <f t="shared" ref="CI66:CI79" si="157">(CI26-CH26)/CH26*100</f>
        <v>63.64023445103475</v>
      </c>
      <c r="CJ66" s="61">
        <f t="shared" ref="CJ66:CJ79" si="158">(CJ26-CI26)/CI26*100</f>
        <v>-32.868843986149848</v>
      </c>
      <c r="CK66" s="61">
        <f t="shared" ref="CK66:CK79" si="159">(CK26-CJ26)/CJ26*100</f>
        <v>-45.182653853769992</v>
      </c>
    </row>
    <row r="67" spans="1:89">
      <c r="A67" s="54" t="s">
        <v>1</v>
      </c>
      <c r="B67" s="136"/>
      <c r="C67" s="63">
        <f t="shared" ref="C67:AH67" si="160">(C27-B27)/B27*100</f>
        <v>67.27110646146555</v>
      </c>
      <c r="D67" s="63">
        <f t="shared" si="160"/>
        <v>1.2595361505603762</v>
      </c>
      <c r="E67" s="63">
        <f t="shared" si="160"/>
        <v>-26.802747658866284</v>
      </c>
      <c r="F67" s="63">
        <f t="shared" si="160"/>
        <v>-21.355444386003526</v>
      </c>
      <c r="G67" s="63">
        <f t="shared" si="160"/>
        <v>184.41755018596777</v>
      </c>
      <c r="H67" s="63">
        <f t="shared" si="160"/>
        <v>-35.051267019538876</v>
      </c>
      <c r="I67" s="63">
        <f t="shared" si="160"/>
        <v>-31.553311413782865</v>
      </c>
      <c r="J67" s="63">
        <f t="shared" si="160"/>
        <v>0.91368230269298822</v>
      </c>
      <c r="K67" s="63">
        <f t="shared" si="160"/>
        <v>135.64043091229638</v>
      </c>
      <c r="L67" s="63">
        <f t="shared" si="160"/>
        <v>-39.288372035058046</v>
      </c>
      <c r="M67" s="63">
        <f t="shared" si="160"/>
        <v>-37.906274610533117</v>
      </c>
      <c r="N67" s="63">
        <f t="shared" si="160"/>
        <v>35.985513727862852</v>
      </c>
      <c r="O67" s="63">
        <f t="shared" si="160"/>
        <v>101.91303959543036</v>
      </c>
      <c r="P67" s="63">
        <f t="shared" si="160"/>
        <v>-36.353589247826953</v>
      </c>
      <c r="Q67" s="63">
        <f t="shared" si="160"/>
        <v>-56.730860157277974</v>
      </c>
      <c r="R67" s="63">
        <f t="shared" si="160"/>
        <v>41.095735297416901</v>
      </c>
      <c r="S67" s="63">
        <f t="shared" si="160"/>
        <v>155.12753894619934</v>
      </c>
      <c r="T67" s="63">
        <f t="shared" si="160"/>
        <v>-37.278032323051839</v>
      </c>
      <c r="U67" s="63">
        <f t="shared" si="160"/>
        <v>-63.266149990863418</v>
      </c>
      <c r="V67" s="63">
        <f t="shared" si="160"/>
        <v>55.743019166451866</v>
      </c>
      <c r="W67" s="63">
        <f t="shared" si="160"/>
        <v>133.57164612304254</v>
      </c>
      <c r="X67" s="63">
        <f t="shared" si="160"/>
        <v>-2.3582150406102631</v>
      </c>
      <c r="Y67" s="63">
        <f t="shared" si="160"/>
        <v>-63.931704992421956</v>
      </c>
      <c r="Z67" s="63">
        <f t="shared" si="160"/>
        <v>51.412760159175065</v>
      </c>
      <c r="AA67" s="63">
        <f t="shared" si="160"/>
        <v>173.01250781520869</v>
      </c>
      <c r="AB67" s="63">
        <f t="shared" si="160"/>
        <v>-29.712824488113753</v>
      </c>
      <c r="AC67" s="63">
        <f t="shared" si="160"/>
        <v>-45.711867174730472</v>
      </c>
      <c r="AD67" s="63">
        <f t="shared" si="160"/>
        <v>11.676963370669736</v>
      </c>
      <c r="AE67" s="63">
        <f t="shared" si="160"/>
        <v>202.07005668789253</v>
      </c>
      <c r="AF67" s="63">
        <f t="shared" si="160"/>
        <v>-31.316065648768138</v>
      </c>
      <c r="AG67" s="63">
        <f t="shared" si="160"/>
        <v>-54.736022282738595</v>
      </c>
      <c r="AH67" s="63">
        <f t="shared" si="160"/>
        <v>1.3818372373898755</v>
      </c>
      <c r="AI67" s="63">
        <f t="shared" ref="AI67:BN67" si="161">(AI27-AH27)/AH27*100</f>
        <v>215.49935372752222</v>
      </c>
      <c r="AJ67" s="63">
        <f t="shared" si="161"/>
        <v>-33.25056822457163</v>
      </c>
      <c r="AK67" s="63">
        <f t="shared" si="161"/>
        <v>-59.40461014712276</v>
      </c>
      <c r="AL67" s="63">
        <f t="shared" si="161"/>
        <v>16.833106313983791</v>
      </c>
      <c r="AM67" s="63">
        <f t="shared" si="161"/>
        <v>204.68508586421109</v>
      </c>
      <c r="AN67" s="63">
        <f t="shared" si="161"/>
        <v>-23.26037115319216</v>
      </c>
      <c r="AO67" s="63">
        <f t="shared" si="161"/>
        <v>-61.527743045516857</v>
      </c>
      <c r="AP67" s="63">
        <f t="shared" si="161"/>
        <v>30.906569788454487</v>
      </c>
      <c r="AQ67" s="63">
        <f t="shared" si="161"/>
        <v>92.608255439211902</v>
      </c>
      <c r="AR67" s="63">
        <f t="shared" si="161"/>
        <v>-8.1182052424895144</v>
      </c>
      <c r="AS67" s="63">
        <f t="shared" si="161"/>
        <v>-55.917498227269569</v>
      </c>
      <c r="AT67" s="63">
        <f t="shared" si="161"/>
        <v>41.401597276302631</v>
      </c>
      <c r="AU67" s="63">
        <f t="shared" si="161"/>
        <v>81.715089410344433</v>
      </c>
      <c r="AV67" s="63">
        <f t="shared" si="161"/>
        <v>16.669175288432044</v>
      </c>
      <c r="AW67" s="63">
        <f t="shared" si="161"/>
        <v>-54.904538953810444</v>
      </c>
      <c r="AX67" s="63">
        <f t="shared" si="161"/>
        <v>62.586165998317121</v>
      </c>
      <c r="AY67" s="63">
        <f t="shared" si="161"/>
        <v>89.490894407398528</v>
      </c>
      <c r="AZ67" s="63">
        <f t="shared" si="161"/>
        <v>-9.4920494163176237</v>
      </c>
      <c r="BA67" s="63">
        <f t="shared" si="161"/>
        <v>-59.293906412277643</v>
      </c>
      <c r="BB67" s="63">
        <f t="shared" si="161"/>
        <v>71.36515290571036</v>
      </c>
      <c r="BC67" s="63">
        <f t="shared" si="161"/>
        <v>125.31664929632507</v>
      </c>
      <c r="BD67" s="63">
        <f t="shared" si="161"/>
        <v>-19.947067566011476</v>
      </c>
      <c r="BE67" s="63">
        <f t="shared" si="161"/>
        <v>-68.73924984047855</v>
      </c>
      <c r="BF67" s="63">
        <f t="shared" si="161"/>
        <v>86.483213015402342</v>
      </c>
      <c r="BG67" s="63">
        <f t="shared" si="161"/>
        <v>125.27774527667319</v>
      </c>
      <c r="BH67" s="63">
        <f t="shared" si="161"/>
        <v>-38.622180517531504</v>
      </c>
      <c r="BI67" s="63">
        <f t="shared" si="161"/>
        <v>-65.057853327200959</v>
      </c>
      <c r="BJ67" s="63">
        <f t="shared" si="161"/>
        <v>103.04591656699162</v>
      </c>
      <c r="BK67" s="63">
        <f t="shared" si="161"/>
        <v>146.8909168081494</v>
      </c>
      <c r="BL67" s="63">
        <f t="shared" si="161"/>
        <v>-54.368848583831173</v>
      </c>
      <c r="BM67" s="63">
        <f t="shared" si="161"/>
        <v>-73.598945088066316</v>
      </c>
      <c r="BN67" s="63">
        <f t="shared" si="161"/>
        <v>223.27083245559325</v>
      </c>
      <c r="BO67" s="63">
        <f t="shared" ref="BO67:CC67" si="162">(BO27-BN27)/BN27*100</f>
        <v>152.14650969199667</v>
      </c>
      <c r="BP67" s="63">
        <f t="shared" si="162"/>
        <v>-32.245436966467004</v>
      </c>
      <c r="BQ67" s="63">
        <f t="shared" si="162"/>
        <v>-65.014617847695959</v>
      </c>
      <c r="BR67" s="63">
        <f t="shared" si="162"/>
        <v>46.662096972945911</v>
      </c>
      <c r="BS67" s="63">
        <f t="shared" si="162"/>
        <v>209.44493614869143</v>
      </c>
      <c r="BT67" s="63">
        <f t="shared" si="162"/>
        <v>-49.043883304731558</v>
      </c>
      <c r="BU67" s="63">
        <f t="shared" si="162"/>
        <v>-65.455857589607888</v>
      </c>
      <c r="BV67" s="63">
        <f t="shared" si="162"/>
        <v>104.96189673730902</v>
      </c>
      <c r="BW67" s="63">
        <f t="shared" si="162"/>
        <v>208.65154451156954</v>
      </c>
      <c r="BX67" s="63">
        <f t="shared" si="162"/>
        <v>-56.677007164487769</v>
      </c>
      <c r="BY67" s="63">
        <f t="shared" si="162"/>
        <v>-69.593385048162986</v>
      </c>
      <c r="BZ67" s="63">
        <f t="shared" si="162"/>
        <v>173.40928812940811</v>
      </c>
      <c r="CA67" s="63">
        <f t="shared" si="162"/>
        <v>195.15182707153889</v>
      </c>
      <c r="CB67" s="63">
        <f t="shared" si="162"/>
        <v>-46.697356490200178</v>
      </c>
      <c r="CC67" s="63">
        <f t="shared" si="162"/>
        <v>-73.926982465323221</v>
      </c>
      <c r="CD67" s="63">
        <f t="shared" si="152"/>
        <v>209.69699907734056</v>
      </c>
      <c r="CE67" s="63">
        <f t="shared" si="153"/>
        <v>124.6617766911166</v>
      </c>
      <c r="CF67" s="63">
        <f t="shared" si="154"/>
        <v>-54.01944424290793</v>
      </c>
      <c r="CG67" s="63">
        <f t="shared" si="155"/>
        <v>-60.710059171597628</v>
      </c>
      <c r="CH67" s="63">
        <f t="shared" si="156"/>
        <v>215.46987967643139</v>
      </c>
      <c r="CI67" s="63">
        <f t="shared" si="157"/>
        <v>74.897567221510926</v>
      </c>
      <c r="CJ67" s="63">
        <f t="shared" si="158"/>
        <v>-38.961894652073646</v>
      </c>
      <c r="CK67" s="63">
        <f t="shared" si="159"/>
        <v>-61.037481259370317</v>
      </c>
    </row>
    <row r="68" spans="1:89">
      <c r="A68" s="57" t="s">
        <v>2</v>
      </c>
      <c r="B68" s="137"/>
      <c r="C68" s="64">
        <f t="shared" ref="C68:AH68" si="163">(C28-B28)/B28*100</f>
        <v>24.413851134433312</v>
      </c>
      <c r="D68" s="64">
        <f t="shared" si="163"/>
        <v>3.9400908034565898</v>
      </c>
      <c r="E68" s="64">
        <f t="shared" si="163"/>
        <v>-23.149460504955979</v>
      </c>
      <c r="F68" s="64">
        <f t="shared" si="163"/>
        <v>14.889987166957022</v>
      </c>
      <c r="G68" s="64">
        <f t="shared" si="163"/>
        <v>32.232182430247178</v>
      </c>
      <c r="H68" s="64">
        <f t="shared" si="163"/>
        <v>1.0764879845704045</v>
      </c>
      <c r="I68" s="64">
        <f t="shared" si="163"/>
        <v>-21.31691523288999</v>
      </c>
      <c r="J68" s="64">
        <f t="shared" si="163"/>
        <v>-1.595909542378223</v>
      </c>
      <c r="K68" s="64">
        <f t="shared" si="163"/>
        <v>22.757181049352738</v>
      </c>
      <c r="L68" s="64">
        <f t="shared" si="163"/>
        <v>1.3706767261489401</v>
      </c>
      <c r="M68" s="64">
        <f t="shared" si="163"/>
        <v>-21.892310276788294</v>
      </c>
      <c r="N68" s="64">
        <f t="shared" si="163"/>
        <v>-1.1148321981197893</v>
      </c>
      <c r="O68" s="64">
        <f t="shared" si="163"/>
        <v>47.592991884438348</v>
      </c>
      <c r="P68" s="64">
        <f t="shared" si="163"/>
        <v>11.419317530894109</v>
      </c>
      <c r="Q68" s="64">
        <f t="shared" si="163"/>
        <v>-16.856521084385108</v>
      </c>
      <c r="R68" s="64">
        <f t="shared" si="163"/>
        <v>-5.0011572972569835</v>
      </c>
      <c r="S68" s="64">
        <f t="shared" si="163"/>
        <v>21.88269557352934</v>
      </c>
      <c r="T68" s="64">
        <f t="shared" si="163"/>
        <v>2.3557621617411018</v>
      </c>
      <c r="U68" s="64">
        <f t="shared" si="163"/>
        <v>-3.5238642244313305</v>
      </c>
      <c r="V68" s="64">
        <f t="shared" si="163"/>
        <v>13.439087850527716</v>
      </c>
      <c r="W68" s="64">
        <f t="shared" si="163"/>
        <v>27.81561083092469</v>
      </c>
      <c r="X68" s="64">
        <f t="shared" si="163"/>
        <v>-7.8758954012618121</v>
      </c>
      <c r="Y68" s="64">
        <f t="shared" si="163"/>
        <v>-1.5193234538726657</v>
      </c>
      <c r="Z68" s="64">
        <f t="shared" si="163"/>
        <v>20.702172933353395</v>
      </c>
      <c r="AA68" s="64">
        <f t="shared" si="163"/>
        <v>20.857949272761484</v>
      </c>
      <c r="AB68" s="64">
        <f t="shared" si="163"/>
        <v>-5.9505766312997856</v>
      </c>
      <c r="AC68" s="64">
        <f t="shared" si="163"/>
        <v>-11.422181955909526</v>
      </c>
      <c r="AD68" s="64">
        <f t="shared" si="163"/>
        <v>18.364560328548098</v>
      </c>
      <c r="AE68" s="64">
        <f t="shared" si="163"/>
        <v>26.277228502777</v>
      </c>
      <c r="AF68" s="64">
        <f t="shared" si="163"/>
        <v>2.7899432278994278</v>
      </c>
      <c r="AG68" s="64">
        <f t="shared" si="163"/>
        <v>-19.441964773430751</v>
      </c>
      <c r="AH68" s="64">
        <f t="shared" si="163"/>
        <v>-7.5738994982009871</v>
      </c>
      <c r="AI68" s="64">
        <f t="shared" ref="AI68:BN68" si="164">(AI28-AH28)/AH28*100</f>
        <v>11.511414367247246</v>
      </c>
      <c r="AJ68" s="64">
        <f t="shared" si="164"/>
        <v>8.3964106112791885</v>
      </c>
      <c r="AK68" s="64">
        <f t="shared" si="164"/>
        <v>-21.640305793039349</v>
      </c>
      <c r="AL68" s="64">
        <f t="shared" si="164"/>
        <v>4.2421011396105959</v>
      </c>
      <c r="AM68" s="64">
        <f t="shared" si="164"/>
        <v>21.20625212368331</v>
      </c>
      <c r="AN68" s="64">
        <f t="shared" si="164"/>
        <v>6.1261248633343479</v>
      </c>
      <c r="AO68" s="64">
        <f t="shared" si="164"/>
        <v>-17.412620108964834</v>
      </c>
      <c r="AP68" s="64">
        <f t="shared" si="164"/>
        <v>-3.7814398843720829</v>
      </c>
      <c r="AQ68" s="64">
        <f t="shared" si="164"/>
        <v>39.930236630827494</v>
      </c>
      <c r="AR68" s="64">
        <f t="shared" si="164"/>
        <v>-0.49678922402690473</v>
      </c>
      <c r="AS68" s="64">
        <f t="shared" si="164"/>
        <v>-10.341941510357518</v>
      </c>
      <c r="AT68" s="64">
        <f t="shared" si="164"/>
        <v>-8.4576454671612993</v>
      </c>
      <c r="AU68" s="64">
        <f t="shared" si="164"/>
        <v>32.121307319430116</v>
      </c>
      <c r="AV68" s="64">
        <f t="shared" si="164"/>
        <v>27.910965911077369</v>
      </c>
      <c r="AW68" s="64">
        <f t="shared" si="164"/>
        <v>-13.909620086061135</v>
      </c>
      <c r="AX68" s="64">
        <f t="shared" si="164"/>
        <v>3.6399741854699545</v>
      </c>
      <c r="AY68" s="64">
        <f t="shared" si="164"/>
        <v>15.893516970019789</v>
      </c>
      <c r="AZ68" s="64">
        <f t="shared" si="164"/>
        <v>2.7666563015829566</v>
      </c>
      <c r="BA68" s="64">
        <f t="shared" si="164"/>
        <v>-6.4800449458662746</v>
      </c>
      <c r="BB68" s="64">
        <f t="shared" si="164"/>
        <v>3.195950106234613</v>
      </c>
      <c r="BC68" s="64">
        <f t="shared" si="164"/>
        <v>32.254868653308968</v>
      </c>
      <c r="BD68" s="64">
        <f t="shared" si="164"/>
        <v>6.5774736625895809</v>
      </c>
      <c r="BE68" s="64">
        <f t="shared" si="164"/>
        <v>-14.75466212731599</v>
      </c>
      <c r="BF68" s="64">
        <f t="shared" si="164"/>
        <v>-12.761856183123033</v>
      </c>
      <c r="BG68" s="64">
        <f t="shared" si="164"/>
        <v>24.236774097020692</v>
      </c>
      <c r="BH68" s="64">
        <f t="shared" si="164"/>
        <v>6.0272635525725864</v>
      </c>
      <c r="BI68" s="64">
        <f t="shared" si="164"/>
        <v>-11.689206647053259</v>
      </c>
      <c r="BJ68" s="64">
        <f t="shared" si="164"/>
        <v>-14.057286861675649</v>
      </c>
      <c r="BK68" s="64">
        <f t="shared" si="164"/>
        <v>44.036274208422974</v>
      </c>
      <c r="BL68" s="64">
        <f t="shared" si="164"/>
        <v>9.9749226336570462</v>
      </c>
      <c r="BM68" s="64">
        <f t="shared" si="164"/>
        <v>-4.8589379715207688</v>
      </c>
      <c r="BN68" s="64">
        <f t="shared" si="164"/>
        <v>-12.391380133318183</v>
      </c>
      <c r="BO68" s="64">
        <f t="shared" ref="BO68:CC68" si="165">(BO28-BN28)/BN28*100</f>
        <v>14.959069366652322</v>
      </c>
      <c r="BP68" s="64">
        <f t="shared" si="165"/>
        <v>14.03443020263348</v>
      </c>
      <c r="BQ68" s="64">
        <f t="shared" si="165"/>
        <v>-4.4281332164767688</v>
      </c>
      <c r="BR68" s="64">
        <f t="shared" si="165"/>
        <v>-19.630680506358246</v>
      </c>
      <c r="BS68" s="64">
        <f t="shared" si="165"/>
        <v>13.943269203684391</v>
      </c>
      <c r="BT68" s="64">
        <f t="shared" si="165"/>
        <v>9.1839509530048797</v>
      </c>
      <c r="BU68" s="64">
        <f t="shared" si="165"/>
        <v>-15.253815151926823</v>
      </c>
      <c r="BV68" s="64">
        <f t="shared" si="165"/>
        <v>4.308854629772747</v>
      </c>
      <c r="BW68" s="64">
        <f t="shared" si="165"/>
        <v>2.0276711411125068</v>
      </c>
      <c r="BX68" s="64">
        <f t="shared" si="165"/>
        <v>20.502525252525245</v>
      </c>
      <c r="BY68" s="64">
        <f t="shared" si="165"/>
        <v>-10.392087009367348</v>
      </c>
      <c r="BZ68" s="64">
        <f t="shared" si="165"/>
        <v>-4.4315689242263829</v>
      </c>
      <c r="CA68" s="64">
        <f t="shared" si="165"/>
        <v>-4.5512605160106734</v>
      </c>
      <c r="CB68" s="64">
        <f t="shared" si="165"/>
        <v>13.296519840760212</v>
      </c>
      <c r="CC68" s="64">
        <f t="shared" si="165"/>
        <v>-8.8275299238302303</v>
      </c>
      <c r="CD68" s="64">
        <f t="shared" si="152"/>
        <v>-8.0116626751993749</v>
      </c>
      <c r="CE68" s="64">
        <f t="shared" si="153"/>
        <v>2.7245069810398244</v>
      </c>
      <c r="CF68" s="64">
        <f t="shared" si="154"/>
        <v>3.3714995901314104</v>
      </c>
      <c r="CG68" s="64">
        <f t="shared" si="155"/>
        <v>-3.3382789317507391</v>
      </c>
      <c r="CH68" s="64">
        <f t="shared" si="156"/>
        <v>-7.808463215739792</v>
      </c>
      <c r="CI68" s="64">
        <f t="shared" si="157"/>
        <v>22.630242889286329</v>
      </c>
      <c r="CJ68" s="64">
        <f t="shared" si="158"/>
        <v>-1.2114511538190174</v>
      </c>
      <c r="CK68" s="64">
        <f t="shared" si="159"/>
        <v>5.7148299838079906</v>
      </c>
    </row>
    <row r="69" spans="1:89">
      <c r="A69" s="53" t="s">
        <v>3</v>
      </c>
      <c r="B69" s="138"/>
      <c r="C69" s="66">
        <f t="shared" ref="C69:AH69" si="166">(C29-B29)/B29*100</f>
        <v>7.9264377559268349</v>
      </c>
      <c r="D69" s="66">
        <f t="shared" si="166"/>
        <v>8.6732503316225014</v>
      </c>
      <c r="E69" s="66">
        <f t="shared" si="166"/>
        <v>-11.242444226915598</v>
      </c>
      <c r="F69" s="66">
        <f t="shared" si="166"/>
        <v>7.6519447346727789</v>
      </c>
      <c r="G69" s="66">
        <f t="shared" si="166"/>
        <v>5.5696611772407838</v>
      </c>
      <c r="H69" s="66">
        <f t="shared" si="166"/>
        <v>4.4573742808804333</v>
      </c>
      <c r="I69" s="66">
        <f t="shared" si="166"/>
        <v>-7.4154179774497901</v>
      </c>
      <c r="J69" s="66">
        <f t="shared" si="166"/>
        <v>10.235836224710468</v>
      </c>
      <c r="K69" s="66">
        <f t="shared" si="166"/>
        <v>7.102379416780531</v>
      </c>
      <c r="L69" s="66">
        <f t="shared" si="166"/>
        <v>3.6703062211864061</v>
      </c>
      <c r="M69" s="66">
        <f t="shared" si="166"/>
        <v>-9.3285329303875919</v>
      </c>
      <c r="N69" s="66">
        <f t="shared" si="166"/>
        <v>1.4953663053207811</v>
      </c>
      <c r="O69" s="66">
        <f t="shared" si="166"/>
        <v>1.6548039862369226</v>
      </c>
      <c r="P69" s="66">
        <f t="shared" si="166"/>
        <v>3.7021455609600329</v>
      </c>
      <c r="Q69" s="66">
        <f t="shared" si="166"/>
        <v>-13.520859619415553</v>
      </c>
      <c r="R69" s="66">
        <f t="shared" si="166"/>
        <v>5.9429982761249667</v>
      </c>
      <c r="S69" s="66">
        <f t="shared" si="166"/>
        <v>3.7503995883620753</v>
      </c>
      <c r="T69" s="66">
        <f t="shared" si="166"/>
        <v>12.947566912534786</v>
      </c>
      <c r="U69" s="66">
        <f t="shared" si="166"/>
        <v>-9.4986290966639118</v>
      </c>
      <c r="V69" s="66">
        <f t="shared" si="166"/>
        <v>11.659067816699546</v>
      </c>
      <c r="W69" s="66">
        <f t="shared" si="166"/>
        <v>5.0748857209418157</v>
      </c>
      <c r="X69" s="66">
        <f t="shared" si="166"/>
        <v>13.906067792477542</v>
      </c>
      <c r="Y69" s="66">
        <f t="shared" si="166"/>
        <v>-8.1473184668281107</v>
      </c>
      <c r="Z69" s="66">
        <f t="shared" si="166"/>
        <v>10.763384150004933</v>
      </c>
      <c r="AA69" s="66">
        <f t="shared" si="166"/>
        <v>1.9865986977875962</v>
      </c>
      <c r="AB69" s="66">
        <f t="shared" si="166"/>
        <v>6.6750045178852027</v>
      </c>
      <c r="AC69" s="66">
        <f t="shared" si="166"/>
        <v>-4.9254707509580875</v>
      </c>
      <c r="AD69" s="66">
        <f t="shared" si="166"/>
        <v>4.9064525298797053</v>
      </c>
      <c r="AE69" s="66">
        <f t="shared" si="166"/>
        <v>8.3888480503196021</v>
      </c>
      <c r="AF69" s="66">
        <f t="shared" si="166"/>
        <v>10.57917233183875</v>
      </c>
      <c r="AG69" s="66">
        <f t="shared" si="166"/>
        <v>-4.5342130427145033</v>
      </c>
      <c r="AH69" s="66">
        <f t="shared" si="166"/>
        <v>2.1127939283879487</v>
      </c>
      <c r="AI69" s="66">
        <f t="shared" ref="AI69:BN69" si="167">(AI29-AH29)/AH29*100</f>
        <v>-0.9124431336700628</v>
      </c>
      <c r="AJ69" s="66">
        <f t="shared" si="167"/>
        <v>6.7654336714095455</v>
      </c>
      <c r="AK69" s="66">
        <f t="shared" si="167"/>
        <v>-6.4215608537551478</v>
      </c>
      <c r="AL69" s="66">
        <f t="shared" si="167"/>
        <v>6.720643093849783</v>
      </c>
      <c r="AM69" s="66">
        <f t="shared" si="167"/>
        <v>3.324055448728517</v>
      </c>
      <c r="AN69" s="66">
        <f t="shared" si="167"/>
        <v>9.9800727182625728</v>
      </c>
      <c r="AO69" s="66">
        <f t="shared" si="167"/>
        <v>-6.404333178802835</v>
      </c>
      <c r="AP69" s="66">
        <f t="shared" si="167"/>
        <v>-0.9546845910462719</v>
      </c>
      <c r="AQ69" s="66">
        <f t="shared" si="167"/>
        <v>11.383978127442539</v>
      </c>
      <c r="AR69" s="66">
        <f t="shared" si="167"/>
        <v>8.0246241457425018</v>
      </c>
      <c r="AS69" s="66">
        <f t="shared" si="167"/>
        <v>-12.217975994449205</v>
      </c>
      <c r="AT69" s="66">
        <f t="shared" si="167"/>
        <v>-7.2597032894330535</v>
      </c>
      <c r="AU69" s="66">
        <f t="shared" si="167"/>
        <v>7.5647141161734917</v>
      </c>
      <c r="AV69" s="66">
        <f t="shared" si="167"/>
        <v>9.6796280235094674</v>
      </c>
      <c r="AW69" s="66">
        <f t="shared" si="167"/>
        <v>-13.227217191189144</v>
      </c>
      <c r="AX69" s="66">
        <f t="shared" si="167"/>
        <v>18.129921929234271</v>
      </c>
      <c r="AY69" s="66">
        <f t="shared" si="167"/>
        <v>-2.267103029349157</v>
      </c>
      <c r="AZ69" s="66">
        <f t="shared" si="167"/>
        <v>6.9756724172518032</v>
      </c>
      <c r="BA69" s="66">
        <f t="shared" si="167"/>
        <v>-9.053354694606206</v>
      </c>
      <c r="BB69" s="66">
        <f t="shared" si="167"/>
        <v>19.899213652925187</v>
      </c>
      <c r="BC69" s="66">
        <f t="shared" si="167"/>
        <v>5.6264427166974667</v>
      </c>
      <c r="BD69" s="66">
        <f t="shared" si="167"/>
        <v>8.3128034498427752</v>
      </c>
      <c r="BE69" s="66">
        <f t="shared" si="167"/>
        <v>-16.130834981666485</v>
      </c>
      <c r="BF69" s="66">
        <f t="shared" si="167"/>
        <v>11.73424528070576</v>
      </c>
      <c r="BG69" s="66">
        <f t="shared" si="167"/>
        <v>-2.7896376610827738</v>
      </c>
      <c r="BH69" s="66">
        <f t="shared" si="167"/>
        <v>7.686144508702009</v>
      </c>
      <c r="BI69" s="66">
        <f t="shared" si="167"/>
        <v>-15.926172356255089</v>
      </c>
      <c r="BJ69" s="66">
        <f t="shared" si="167"/>
        <v>17.611250215168376</v>
      </c>
      <c r="BK69" s="66">
        <f t="shared" si="167"/>
        <v>-1.1597727563403586</v>
      </c>
      <c r="BL69" s="66">
        <f t="shared" si="167"/>
        <v>4.2557011912698135</v>
      </c>
      <c r="BM69" s="66">
        <f t="shared" si="167"/>
        <v>-21.081226290685866</v>
      </c>
      <c r="BN69" s="66">
        <f t="shared" si="167"/>
        <v>20.465302444262548</v>
      </c>
      <c r="BO69" s="66">
        <f t="shared" ref="BO69:CC69" si="168">(BO29-BN29)/BN29*100</f>
        <v>5.9776098352796829</v>
      </c>
      <c r="BP69" s="66">
        <f t="shared" si="168"/>
        <v>3.5903191533719419</v>
      </c>
      <c r="BQ69" s="66">
        <f t="shared" si="168"/>
        <v>-21.754558946038308</v>
      </c>
      <c r="BR69" s="66">
        <f t="shared" si="168"/>
        <v>28.869996116221898</v>
      </c>
      <c r="BS69" s="66">
        <f t="shared" si="168"/>
        <v>4.6155377987607418</v>
      </c>
      <c r="BT69" s="66">
        <f t="shared" si="168"/>
        <v>-1.2685348597589035</v>
      </c>
      <c r="BU69" s="66">
        <f t="shared" si="168"/>
        <v>-21.572861973310193</v>
      </c>
      <c r="BV69" s="66">
        <f t="shared" si="168"/>
        <v>20.71459306540218</v>
      </c>
      <c r="BW69" s="66">
        <f t="shared" si="168"/>
        <v>12.702374538767655</v>
      </c>
      <c r="BX69" s="66">
        <f t="shared" si="168"/>
        <v>3.5232141336100904</v>
      </c>
      <c r="BY69" s="66">
        <f t="shared" si="168"/>
        <v>-17.128365195203141</v>
      </c>
      <c r="BZ69" s="66">
        <f t="shared" si="168"/>
        <v>23.569865543787213</v>
      </c>
      <c r="CA69" s="66">
        <f t="shared" si="168"/>
        <v>8.1364049609017375</v>
      </c>
      <c r="CB69" s="66">
        <f t="shared" si="168"/>
        <v>-1.1220020673444759</v>
      </c>
      <c r="CC69" s="66">
        <f t="shared" si="168"/>
        <v>-19.157877537255935</v>
      </c>
      <c r="CD69" s="66">
        <f t="shared" si="152"/>
        <v>24.004886056023722</v>
      </c>
      <c r="CE69" s="66">
        <f t="shared" si="153"/>
        <v>6.7626792699444911</v>
      </c>
      <c r="CF69" s="66">
        <f t="shared" si="154"/>
        <v>-0.30882811143239225</v>
      </c>
      <c r="CG69" s="66">
        <f t="shared" si="155"/>
        <v>-22.116748569076154</v>
      </c>
      <c r="CH69" s="66">
        <f t="shared" si="156"/>
        <v>20.690699693678486</v>
      </c>
      <c r="CI69" s="66">
        <f t="shared" si="157"/>
        <v>12.983812217372897</v>
      </c>
      <c r="CJ69" s="66">
        <f t="shared" si="158"/>
        <v>-3.5539815794423726</v>
      </c>
      <c r="CK69" s="66">
        <f t="shared" si="159"/>
        <v>-24.085634188824123</v>
      </c>
    </row>
    <row r="70" spans="1:89">
      <c r="A70" s="54" t="s">
        <v>4</v>
      </c>
      <c r="B70" s="136"/>
      <c r="C70" s="63">
        <f t="shared" ref="C70:AH70" si="169">(C30-B30)/B30*100</f>
        <v>10.087506523704382</v>
      </c>
      <c r="D70" s="63">
        <f t="shared" si="169"/>
        <v>12.199355437256559</v>
      </c>
      <c r="E70" s="63">
        <f t="shared" si="169"/>
        <v>-10.876959669010827</v>
      </c>
      <c r="F70" s="63">
        <f t="shared" si="169"/>
        <v>2.301063894185412</v>
      </c>
      <c r="G70" s="63">
        <f t="shared" si="169"/>
        <v>7.1248771361316994</v>
      </c>
      <c r="H70" s="63">
        <f t="shared" si="169"/>
        <v>7.6756813045849377</v>
      </c>
      <c r="I70" s="63">
        <f t="shared" si="169"/>
        <v>-5.9322698934788871</v>
      </c>
      <c r="J70" s="63">
        <f t="shared" si="169"/>
        <v>4.6679931745038763</v>
      </c>
      <c r="K70" s="63">
        <f t="shared" si="169"/>
        <v>8.3330201815651783</v>
      </c>
      <c r="L70" s="63">
        <f t="shared" si="169"/>
        <v>5.5408800843825103</v>
      </c>
      <c r="M70" s="63">
        <f t="shared" si="169"/>
        <v>-8.7676317951354772</v>
      </c>
      <c r="N70" s="63">
        <f t="shared" si="169"/>
        <v>-1.462323671985541</v>
      </c>
      <c r="O70" s="63">
        <f t="shared" si="169"/>
        <v>1.145387144080533</v>
      </c>
      <c r="P70" s="63">
        <f t="shared" si="169"/>
        <v>6.3441486442953661</v>
      </c>
      <c r="Q70" s="63">
        <f t="shared" si="169"/>
        <v>-13.797087113208581</v>
      </c>
      <c r="R70" s="63">
        <f t="shared" si="169"/>
        <v>4.8376307278624218</v>
      </c>
      <c r="S70" s="63">
        <f t="shared" si="169"/>
        <v>3.1528208120386814</v>
      </c>
      <c r="T70" s="63">
        <f t="shared" si="169"/>
        <v>16.084916270319933</v>
      </c>
      <c r="U70" s="63">
        <f t="shared" si="169"/>
        <v>-6.0158591397732355</v>
      </c>
      <c r="V70" s="63">
        <f t="shared" si="169"/>
        <v>7.9059937316486053</v>
      </c>
      <c r="W70" s="63">
        <f t="shared" si="169"/>
        <v>5.0711302276730255</v>
      </c>
      <c r="X70" s="63">
        <f t="shared" si="169"/>
        <v>17.846196712814557</v>
      </c>
      <c r="Y70" s="63">
        <f t="shared" si="169"/>
        <v>-5.8513387093463587</v>
      </c>
      <c r="Z70" s="63">
        <f t="shared" si="169"/>
        <v>5.2550707557981085</v>
      </c>
      <c r="AA70" s="63">
        <f t="shared" si="169"/>
        <v>1.1630626298555535</v>
      </c>
      <c r="AB70" s="63">
        <f t="shared" si="169"/>
        <v>8.8900726338602265</v>
      </c>
      <c r="AC70" s="63">
        <f t="shared" si="169"/>
        <v>-2.3209006229825913</v>
      </c>
      <c r="AD70" s="63">
        <f t="shared" si="169"/>
        <v>5.3822951504894245</v>
      </c>
      <c r="AE70" s="63">
        <f t="shared" si="169"/>
        <v>8.8043992332169037</v>
      </c>
      <c r="AF70" s="63">
        <f t="shared" si="169"/>
        <v>12.26493978062487</v>
      </c>
      <c r="AG70" s="63">
        <f t="shared" si="169"/>
        <v>-3.4320724203305635</v>
      </c>
      <c r="AH70" s="63">
        <f t="shared" si="169"/>
        <v>2.2039961726372894</v>
      </c>
      <c r="AI70" s="63">
        <f t="shared" ref="AI70:BN70" si="170">(AI30-AH30)/AH30*100</f>
        <v>-2.04177282475088</v>
      </c>
      <c r="AJ70" s="63">
        <f t="shared" si="170"/>
        <v>8.0364483593263412</v>
      </c>
      <c r="AK70" s="63">
        <f t="shared" si="170"/>
        <v>-4.8484500577586767</v>
      </c>
      <c r="AL70" s="63">
        <f t="shared" si="170"/>
        <v>3.3823201906032154</v>
      </c>
      <c r="AM70" s="63">
        <f t="shared" si="170"/>
        <v>1.3975006597346278</v>
      </c>
      <c r="AN70" s="63">
        <f t="shared" si="170"/>
        <v>11.86535232790898</v>
      </c>
      <c r="AO70" s="63">
        <f t="shared" si="170"/>
        <v>-5.2541230925201647</v>
      </c>
      <c r="AP70" s="63">
        <f t="shared" si="170"/>
        <v>-4.4245696910980463</v>
      </c>
      <c r="AQ70" s="63">
        <f t="shared" si="170"/>
        <v>11.73968922228006</v>
      </c>
      <c r="AR70" s="63">
        <f t="shared" si="170"/>
        <v>9.3124888406323976</v>
      </c>
      <c r="AS70" s="63">
        <f t="shared" si="170"/>
        <v>-11.856935277883146</v>
      </c>
      <c r="AT70" s="63">
        <f t="shared" si="170"/>
        <v>-10.96164000349181</v>
      </c>
      <c r="AU70" s="63">
        <f t="shared" si="170"/>
        <v>5.8360177377589011</v>
      </c>
      <c r="AV70" s="63">
        <f t="shared" si="170"/>
        <v>11.453306619016116</v>
      </c>
      <c r="AW70" s="63">
        <f t="shared" si="170"/>
        <v>-12.181453329803723</v>
      </c>
      <c r="AX70" s="63">
        <f t="shared" si="170"/>
        <v>14.471820319614034</v>
      </c>
      <c r="AY70" s="63">
        <f t="shared" si="170"/>
        <v>-4.7121411892517608</v>
      </c>
      <c r="AZ70" s="63">
        <f t="shared" si="170"/>
        <v>8.6910317947769595</v>
      </c>
      <c r="BA70" s="63">
        <f t="shared" si="170"/>
        <v>-5.9329092172495042</v>
      </c>
      <c r="BB70" s="63">
        <f t="shared" si="170"/>
        <v>10.199086647424076</v>
      </c>
      <c r="BC70" s="63">
        <f t="shared" si="170"/>
        <v>2.5862433838280361</v>
      </c>
      <c r="BD70" s="63">
        <f t="shared" si="170"/>
        <v>8.9023835512009182</v>
      </c>
      <c r="BE70" s="63">
        <f t="shared" si="170"/>
        <v>-16.003477737088492</v>
      </c>
      <c r="BF70" s="63">
        <f t="shared" si="170"/>
        <v>8.8937961823822604</v>
      </c>
      <c r="BG70" s="63">
        <f t="shared" si="170"/>
        <v>-8.8111326104681584</v>
      </c>
      <c r="BH70" s="63">
        <f t="shared" si="170"/>
        <v>10.383682259215567</v>
      </c>
      <c r="BI70" s="63">
        <f t="shared" si="170"/>
        <v>-11.399858649253353</v>
      </c>
      <c r="BJ70" s="63">
        <f t="shared" si="170"/>
        <v>9.9350925943401389</v>
      </c>
      <c r="BK70" s="63">
        <f t="shared" si="170"/>
        <v>-6.1129385964912402</v>
      </c>
      <c r="BL70" s="63">
        <f t="shared" si="170"/>
        <v>9.9429329794293242</v>
      </c>
      <c r="BM70" s="63">
        <f t="shared" si="170"/>
        <v>-18.408536732575261</v>
      </c>
      <c r="BN70" s="63">
        <f t="shared" si="170"/>
        <v>11.410176403714143</v>
      </c>
      <c r="BO70" s="63">
        <f t="shared" ref="BO70:CC70" si="171">(BO30-BN30)/BN30*100</f>
        <v>-6.6470385400917653</v>
      </c>
      <c r="BP70" s="63">
        <f t="shared" si="171"/>
        <v>13.419519818155983</v>
      </c>
      <c r="BQ70" s="63">
        <f t="shared" si="171"/>
        <v>-20.674883511197955</v>
      </c>
      <c r="BR70" s="63">
        <f t="shared" si="171"/>
        <v>23.777040938693101</v>
      </c>
      <c r="BS70" s="63">
        <f t="shared" si="171"/>
        <v>-9.1818297493319747</v>
      </c>
      <c r="BT70" s="63">
        <f t="shared" si="171"/>
        <v>8.7454815479025854</v>
      </c>
      <c r="BU70" s="63">
        <f t="shared" si="171"/>
        <v>-20.640074211502775</v>
      </c>
      <c r="BV70" s="63">
        <f t="shared" si="171"/>
        <v>15.981707155885472</v>
      </c>
      <c r="BW70" s="63">
        <f t="shared" si="171"/>
        <v>1.1202599002973195E-2</v>
      </c>
      <c r="BX70" s="63">
        <f t="shared" si="171"/>
        <v>16.645197423690846</v>
      </c>
      <c r="BY70" s="63">
        <f t="shared" si="171"/>
        <v>-12.745474624285794</v>
      </c>
      <c r="BZ70" s="63">
        <f t="shared" si="171"/>
        <v>19.366878000997399</v>
      </c>
      <c r="CA70" s="63">
        <f t="shared" si="171"/>
        <v>-1.80290487359747</v>
      </c>
      <c r="CB70" s="63">
        <f t="shared" si="171"/>
        <v>12.313616831427428</v>
      </c>
      <c r="CC70" s="63">
        <f t="shared" si="171"/>
        <v>-15.77010725261859</v>
      </c>
      <c r="CD70" s="63">
        <f t="shared" si="152"/>
        <v>14.741367876855193</v>
      </c>
      <c r="CE70" s="63">
        <f t="shared" si="153"/>
        <v>-4.3448141493299719</v>
      </c>
      <c r="CF70" s="63">
        <f t="shared" si="154"/>
        <v>14.556646901733572</v>
      </c>
      <c r="CG70" s="63">
        <f t="shared" si="155"/>
        <v>-21.816349915049987</v>
      </c>
      <c r="CH70" s="63">
        <f t="shared" si="156"/>
        <v>16.004405242705008</v>
      </c>
      <c r="CI70" s="63">
        <f t="shared" si="157"/>
        <v>5.1836512261580365</v>
      </c>
      <c r="CJ70" s="63">
        <f t="shared" si="158"/>
        <v>8.2834227923652488</v>
      </c>
      <c r="CK70" s="63">
        <f t="shared" si="159"/>
        <v>-24.135885167464117</v>
      </c>
    </row>
    <row r="71" spans="1:89">
      <c r="A71" s="54" t="s">
        <v>5</v>
      </c>
      <c r="B71" s="136"/>
      <c r="C71" s="63">
        <f t="shared" ref="C71:AH71" si="172">(C31-B31)/B31*100</f>
        <v>0.92788037887880392</v>
      </c>
      <c r="D71" s="63">
        <f t="shared" si="172"/>
        <v>6.7965985221999077</v>
      </c>
      <c r="E71" s="63">
        <f t="shared" si="172"/>
        <v>-12.649070742691709</v>
      </c>
      <c r="F71" s="63">
        <f t="shared" si="172"/>
        <v>4.672038182766002</v>
      </c>
      <c r="G71" s="63">
        <f t="shared" si="172"/>
        <v>2.0086414487031119</v>
      </c>
      <c r="H71" s="63">
        <f t="shared" si="172"/>
        <v>7.9552119708881639</v>
      </c>
      <c r="I71" s="63">
        <f t="shared" si="172"/>
        <v>-15.550782283422196</v>
      </c>
      <c r="J71" s="63">
        <f t="shared" si="172"/>
        <v>8.4372256163376527</v>
      </c>
      <c r="K71" s="63">
        <f t="shared" si="172"/>
        <v>10.029872737241627</v>
      </c>
      <c r="L71" s="63">
        <f t="shared" si="172"/>
        <v>3.1144065522444628</v>
      </c>
      <c r="M71" s="63">
        <f t="shared" si="172"/>
        <v>-12.031987337851735</v>
      </c>
      <c r="N71" s="63">
        <f t="shared" si="172"/>
        <v>5.4560484532143123</v>
      </c>
      <c r="O71" s="63">
        <f t="shared" si="172"/>
        <v>10.24005800084168</v>
      </c>
      <c r="P71" s="63">
        <f t="shared" si="172"/>
        <v>-0.47142663064013851</v>
      </c>
      <c r="Q71" s="63">
        <f t="shared" si="172"/>
        <v>-10.743789410640323</v>
      </c>
      <c r="R71" s="63">
        <f t="shared" si="172"/>
        <v>-8.271692152942677</v>
      </c>
      <c r="S71" s="63">
        <f t="shared" si="172"/>
        <v>17.75263255951657</v>
      </c>
      <c r="T71" s="63">
        <f t="shared" si="172"/>
        <v>16.356152669836632</v>
      </c>
      <c r="U71" s="63">
        <f t="shared" si="172"/>
        <v>-26.445482325510145</v>
      </c>
      <c r="V71" s="63">
        <f t="shared" si="172"/>
        <v>14.674206434440979</v>
      </c>
      <c r="W71" s="63">
        <f t="shared" si="172"/>
        <v>14.467303717000229</v>
      </c>
      <c r="X71" s="63">
        <f t="shared" si="172"/>
        <v>7.8892907797376743</v>
      </c>
      <c r="Y71" s="63">
        <f t="shared" si="172"/>
        <v>-21.046337145816299</v>
      </c>
      <c r="Z71" s="63">
        <f t="shared" si="172"/>
        <v>7.1002936891207122</v>
      </c>
      <c r="AA71" s="63">
        <f t="shared" si="172"/>
        <v>11.771799528289854</v>
      </c>
      <c r="AB71" s="63">
        <f t="shared" si="172"/>
        <v>8.3552128336418026</v>
      </c>
      <c r="AC71" s="63">
        <f t="shared" si="172"/>
        <v>-17.218952497925997</v>
      </c>
      <c r="AD71" s="63">
        <f t="shared" si="172"/>
        <v>7.4688850086812826</v>
      </c>
      <c r="AE71" s="63">
        <f t="shared" si="172"/>
        <v>15.572880712045038</v>
      </c>
      <c r="AF71" s="63">
        <f t="shared" si="172"/>
        <v>13.558649740176151</v>
      </c>
      <c r="AG71" s="63">
        <f t="shared" si="172"/>
        <v>-14.056428333968066</v>
      </c>
      <c r="AH71" s="63">
        <f t="shared" si="172"/>
        <v>-21.650376419799922</v>
      </c>
      <c r="AI71" s="63">
        <f t="shared" ref="AI71:BN71" si="173">(AI31-AH31)/AH31*100</f>
        <v>16.595348778633262</v>
      </c>
      <c r="AJ71" s="63">
        <f t="shared" si="173"/>
        <v>13.25703456613369</v>
      </c>
      <c r="AK71" s="63">
        <f t="shared" si="173"/>
        <v>-22.388613772861987</v>
      </c>
      <c r="AL71" s="63">
        <f t="shared" si="173"/>
        <v>15.424004602252772</v>
      </c>
      <c r="AM71" s="63">
        <f t="shared" si="173"/>
        <v>8.1939052424675296</v>
      </c>
      <c r="AN71" s="63">
        <f t="shared" si="173"/>
        <v>15.652499843514519</v>
      </c>
      <c r="AO71" s="63">
        <f t="shared" si="173"/>
        <v>-22.531668732419561</v>
      </c>
      <c r="AP71" s="63">
        <f t="shared" si="173"/>
        <v>3.631754536103863</v>
      </c>
      <c r="AQ71" s="63">
        <f t="shared" si="173"/>
        <v>12.6502794613742</v>
      </c>
      <c r="AR71" s="63">
        <f t="shared" si="173"/>
        <v>10.092472472313792</v>
      </c>
      <c r="AS71" s="63">
        <f t="shared" si="173"/>
        <v>-23.249393311740363</v>
      </c>
      <c r="AT71" s="63">
        <f t="shared" si="173"/>
        <v>6.4437932035389567</v>
      </c>
      <c r="AU71" s="63">
        <f t="shared" si="173"/>
        <v>20.804768602595498</v>
      </c>
      <c r="AV71" s="63">
        <f t="shared" si="173"/>
        <v>12.173192097386606</v>
      </c>
      <c r="AW71" s="63">
        <f t="shared" si="173"/>
        <v>-27.056498388150303</v>
      </c>
      <c r="AX71" s="63">
        <f t="shared" si="173"/>
        <v>12.755350273869857</v>
      </c>
      <c r="AY71" s="63">
        <f t="shared" si="173"/>
        <v>16.412003820182633</v>
      </c>
      <c r="AZ71" s="63">
        <f t="shared" si="173"/>
        <v>10.460983112924344</v>
      </c>
      <c r="BA71" s="63">
        <f t="shared" si="173"/>
        <v>-35.793901443165396</v>
      </c>
      <c r="BB71" s="63">
        <f t="shared" si="173"/>
        <v>35.576246568616632</v>
      </c>
      <c r="BC71" s="63">
        <f t="shared" si="173"/>
        <v>17.555499090077923</v>
      </c>
      <c r="BD71" s="63">
        <f t="shared" si="173"/>
        <v>13.327199791254909</v>
      </c>
      <c r="BE71" s="63">
        <f t="shared" si="173"/>
        <v>-42.133473849789723</v>
      </c>
      <c r="BF71" s="63">
        <f t="shared" si="173"/>
        <v>97.622423575143088</v>
      </c>
      <c r="BG71" s="63">
        <f t="shared" si="173"/>
        <v>19.908216949358739</v>
      </c>
      <c r="BH71" s="63">
        <f t="shared" si="173"/>
        <v>21.268855740950489</v>
      </c>
      <c r="BI71" s="63">
        <f t="shared" si="173"/>
        <v>-38.773834988815466</v>
      </c>
      <c r="BJ71" s="63">
        <f t="shared" si="173"/>
        <v>79.866028323467958</v>
      </c>
      <c r="BK71" s="63">
        <f t="shared" si="173"/>
        <v>12.682191321829448</v>
      </c>
      <c r="BL71" s="63">
        <f t="shared" si="173"/>
        <v>-6.9506393101397626</v>
      </c>
      <c r="BM71" s="63">
        <f t="shared" si="173"/>
        <v>-36.550291603419346</v>
      </c>
      <c r="BN71" s="63">
        <f t="shared" si="173"/>
        <v>69.008099164410055</v>
      </c>
      <c r="BO71" s="63">
        <f t="shared" ref="BO71:CC71" si="174">(BO31-BN31)/BN31*100</f>
        <v>43.9875296912114</v>
      </c>
      <c r="BP71" s="63">
        <f t="shared" si="174"/>
        <v>-12.145582018764815</v>
      </c>
      <c r="BQ71" s="63">
        <f t="shared" si="174"/>
        <v>-37.912216875953519</v>
      </c>
      <c r="BR71" s="63">
        <f t="shared" si="174"/>
        <v>69.330158374220716</v>
      </c>
      <c r="BS71" s="63">
        <f t="shared" si="174"/>
        <v>39.679807195730753</v>
      </c>
      <c r="BT71" s="63">
        <f t="shared" si="174"/>
        <v>-14.222331772245489</v>
      </c>
      <c r="BU71" s="63">
        <f t="shared" si="174"/>
        <v>-34.832375478927212</v>
      </c>
      <c r="BV71" s="63">
        <f t="shared" si="174"/>
        <v>39.837702532414532</v>
      </c>
      <c r="BW71" s="63">
        <f t="shared" si="174"/>
        <v>40.440676191971548</v>
      </c>
      <c r="BX71" s="63">
        <f t="shared" si="174"/>
        <v>-14.772303793694586</v>
      </c>
      <c r="BY71" s="63">
        <f t="shared" si="174"/>
        <v>-35.190205509400954</v>
      </c>
      <c r="BZ71" s="63">
        <f t="shared" si="174"/>
        <v>40.14338422839603</v>
      </c>
      <c r="CA71" s="63">
        <f t="shared" si="174"/>
        <v>39.017967395419127</v>
      </c>
      <c r="CB71" s="63">
        <f t="shared" si="174"/>
        <v>-17.977528089887631</v>
      </c>
      <c r="CC71" s="63">
        <f t="shared" si="174"/>
        <v>-35.02815362635517</v>
      </c>
      <c r="CD71" s="63">
        <f t="shared" si="152"/>
        <v>51.651747549585167</v>
      </c>
      <c r="CE71" s="63">
        <f t="shared" si="153"/>
        <v>33.77792880808768</v>
      </c>
      <c r="CF71" s="63">
        <f t="shared" si="154"/>
        <v>-17.114370991299932</v>
      </c>
      <c r="CG71" s="63">
        <f t="shared" si="155"/>
        <v>-33.745786086423543</v>
      </c>
      <c r="CH71" s="63">
        <f t="shared" si="156"/>
        <v>39.395043687293658</v>
      </c>
      <c r="CI71" s="63">
        <f t="shared" si="157"/>
        <v>36.186738277215447</v>
      </c>
      <c r="CJ71" s="63">
        <f t="shared" si="158"/>
        <v>-17.297658051207378</v>
      </c>
      <c r="CK71" s="63">
        <f t="shared" si="159"/>
        <v>-35.041449636857166</v>
      </c>
    </row>
    <row r="72" spans="1:89">
      <c r="A72" s="57" t="s">
        <v>6</v>
      </c>
      <c r="B72" s="137"/>
      <c r="C72" s="64">
        <f t="shared" ref="C72:AH72" si="175">(C32-B32)/B32*100</f>
        <v>3.1228417345972757</v>
      </c>
      <c r="D72" s="64">
        <f t="shared" si="175"/>
        <v>-11.028247045329463</v>
      </c>
      <c r="E72" s="64">
        <f t="shared" si="175"/>
        <v>-12.271448397207099</v>
      </c>
      <c r="F72" s="64">
        <f t="shared" si="175"/>
        <v>53.678308882242952</v>
      </c>
      <c r="G72" s="64">
        <f t="shared" si="175"/>
        <v>0.50869390546842452</v>
      </c>
      <c r="H72" s="64">
        <f t="shared" si="175"/>
        <v>-16.651535931371487</v>
      </c>
      <c r="I72" s="64">
        <f t="shared" si="175"/>
        <v>-8.8118715727265435</v>
      </c>
      <c r="J72" s="64">
        <f t="shared" si="175"/>
        <v>53.675320852856423</v>
      </c>
      <c r="K72" s="64">
        <f t="shared" si="175"/>
        <v>-1.3429192118017532</v>
      </c>
      <c r="L72" s="64">
        <f t="shared" si="175"/>
        <v>-6.3001016750878467</v>
      </c>
      <c r="M72" s="64">
        <f t="shared" si="175"/>
        <v>-10.366912176722314</v>
      </c>
      <c r="N72" s="64">
        <f t="shared" si="175"/>
        <v>16.836919434307745</v>
      </c>
      <c r="O72" s="64">
        <f t="shared" si="175"/>
        <v>-2.5907833757499819</v>
      </c>
      <c r="P72" s="64">
        <f t="shared" si="175"/>
        <v>-7.2475213030011876</v>
      </c>
      <c r="Q72" s="64">
        <f t="shared" si="175"/>
        <v>-14.49420074519586</v>
      </c>
      <c r="R72" s="64">
        <f t="shared" si="175"/>
        <v>27.777070513571552</v>
      </c>
      <c r="S72" s="64">
        <f t="shared" si="175"/>
        <v>-3.4551371429265343</v>
      </c>
      <c r="T72" s="64">
        <f t="shared" si="175"/>
        <v>-7.9390483965208549</v>
      </c>
      <c r="U72" s="64">
        <f t="shared" si="175"/>
        <v>-15.056141893782318</v>
      </c>
      <c r="V72" s="64">
        <f t="shared" si="175"/>
        <v>38.391244116565289</v>
      </c>
      <c r="W72" s="64">
        <f t="shared" si="175"/>
        <v>-2.6030071773613259</v>
      </c>
      <c r="X72" s="64">
        <f t="shared" si="175"/>
        <v>-6.5371806978292772</v>
      </c>
      <c r="Y72" s="64">
        <f t="shared" si="175"/>
        <v>-13.079311658749363</v>
      </c>
      <c r="Z72" s="64">
        <f t="shared" si="175"/>
        <v>64.567120305720792</v>
      </c>
      <c r="AA72" s="64">
        <f t="shared" si="175"/>
        <v>0.34305143265528182</v>
      </c>
      <c r="AB72" s="64">
        <f t="shared" si="175"/>
        <v>-7.547297249893993</v>
      </c>
      <c r="AC72" s="64">
        <f t="shared" si="175"/>
        <v>-12.364007482199357</v>
      </c>
      <c r="AD72" s="64">
        <f t="shared" si="175"/>
        <v>-0.83519178321393894</v>
      </c>
      <c r="AE72" s="64">
        <f t="shared" si="175"/>
        <v>-1.3246982631734012</v>
      </c>
      <c r="AF72" s="64">
        <f t="shared" si="175"/>
        <v>-7.696897374701674</v>
      </c>
      <c r="AG72" s="64">
        <f t="shared" si="175"/>
        <v>-4.5701357466063381</v>
      </c>
      <c r="AH72" s="64">
        <f t="shared" si="175"/>
        <v>28.200717814514203</v>
      </c>
      <c r="AI72" s="64">
        <f t="shared" ref="AI72:BN72" si="176">(AI32-AH32)/AH32*100</f>
        <v>-3.1176929072486441</v>
      </c>
      <c r="AJ72" s="64">
        <f t="shared" si="176"/>
        <v>-10.056315366049869</v>
      </c>
      <c r="AK72" s="64">
        <f t="shared" si="176"/>
        <v>-6.4698867024448647</v>
      </c>
      <c r="AL72" s="64">
        <f t="shared" si="176"/>
        <v>35.606127523266544</v>
      </c>
      <c r="AM72" s="64">
        <f t="shared" si="176"/>
        <v>15.755855216465555</v>
      </c>
      <c r="AN72" s="64">
        <f t="shared" si="176"/>
        <v>-7.7457592479051653</v>
      </c>
      <c r="AO72" s="64">
        <f t="shared" si="176"/>
        <v>-2.4944616747895503</v>
      </c>
      <c r="AP72" s="64">
        <f t="shared" si="176"/>
        <v>25.722990040440852</v>
      </c>
      <c r="AQ72" s="64">
        <f t="shared" si="176"/>
        <v>8.3318040007340688</v>
      </c>
      <c r="AR72" s="64">
        <f t="shared" si="176"/>
        <v>-1.8973403354226506</v>
      </c>
      <c r="AS72" s="64">
        <f t="shared" si="176"/>
        <v>-7.5634605422206933</v>
      </c>
      <c r="AT72" s="64">
        <f t="shared" si="176"/>
        <v>11.683116891924119</v>
      </c>
      <c r="AU72" s="64">
        <f t="shared" si="176"/>
        <v>10.447273914462937</v>
      </c>
      <c r="AV72" s="64">
        <f t="shared" si="176"/>
        <v>-1.4779781259237426</v>
      </c>
      <c r="AW72" s="64">
        <f t="shared" si="176"/>
        <v>-10.603060306030594</v>
      </c>
      <c r="AX72" s="64">
        <f t="shared" si="176"/>
        <v>43.285004170917922</v>
      </c>
      <c r="AY72" s="64">
        <f t="shared" si="176"/>
        <v>1.7275592389401133</v>
      </c>
      <c r="AZ72" s="64">
        <f t="shared" si="176"/>
        <v>-2.5243832472748124</v>
      </c>
      <c r="BA72" s="64">
        <f t="shared" si="176"/>
        <v>-10.244849911712773</v>
      </c>
      <c r="BB72" s="64">
        <f t="shared" si="176"/>
        <v>65.390287087822202</v>
      </c>
      <c r="BC72" s="64">
        <f t="shared" si="176"/>
        <v>12.575516693163733</v>
      </c>
      <c r="BD72" s="64">
        <f t="shared" si="176"/>
        <v>4.7239090523937382</v>
      </c>
      <c r="BE72" s="64">
        <f t="shared" si="176"/>
        <v>-7.1134785247117431</v>
      </c>
      <c r="BF72" s="64">
        <f t="shared" si="176"/>
        <v>0.93170742498932291</v>
      </c>
      <c r="BG72" s="64">
        <f t="shared" si="176"/>
        <v>6.8998041065080216</v>
      </c>
      <c r="BH72" s="64">
        <f t="shared" si="176"/>
        <v>-6.6105606081172787</v>
      </c>
      <c r="BI72" s="64">
        <f t="shared" si="176"/>
        <v>-16.146802325581401</v>
      </c>
      <c r="BJ72" s="64">
        <f t="shared" si="176"/>
        <v>15.092646235916346</v>
      </c>
      <c r="BK72" s="64">
        <f t="shared" si="176"/>
        <v>5.175558595531248</v>
      </c>
      <c r="BL72" s="64">
        <f t="shared" si="176"/>
        <v>-3.8442083965604517</v>
      </c>
      <c r="BM72" s="64">
        <f t="shared" si="176"/>
        <v>-18.373788231757722</v>
      </c>
      <c r="BN72" s="64">
        <f t="shared" si="176"/>
        <v>22.484598127360034</v>
      </c>
      <c r="BO72" s="64">
        <f t="shared" ref="BO72:CC72" si="177">(BO32-BN32)/BN32*100</f>
        <v>13.946141116293061</v>
      </c>
      <c r="BP72" s="64">
        <f t="shared" si="177"/>
        <v>-5.0633747029310703</v>
      </c>
      <c r="BQ72" s="64">
        <f t="shared" si="177"/>
        <v>-9.5542729990960336</v>
      </c>
      <c r="BR72" s="64">
        <f t="shared" si="177"/>
        <v>15.811556762963047</v>
      </c>
      <c r="BS72" s="64">
        <f t="shared" si="177"/>
        <v>10.114203202940413</v>
      </c>
      <c r="BT72" s="64">
        <f t="shared" si="177"/>
        <v>-8.9408118257137854</v>
      </c>
      <c r="BU72" s="64">
        <f t="shared" si="177"/>
        <v>-8.9546376906460559</v>
      </c>
      <c r="BV72" s="64">
        <f t="shared" si="177"/>
        <v>16.538898585614607</v>
      </c>
      <c r="BW72" s="64">
        <f t="shared" si="177"/>
        <v>16.149950592885389</v>
      </c>
      <c r="BX72" s="64">
        <f t="shared" si="177"/>
        <v>-2.0843303025469231</v>
      </c>
      <c r="BY72" s="64">
        <f t="shared" si="177"/>
        <v>-9.2913385826771702</v>
      </c>
      <c r="BZ72" s="64">
        <f t="shared" si="177"/>
        <v>21.343986852286729</v>
      </c>
      <c r="CA72" s="64">
        <f t="shared" si="177"/>
        <v>5.1011592209256262</v>
      </c>
      <c r="CB72" s="64">
        <f t="shared" si="177"/>
        <v>-11.601222666353157</v>
      </c>
      <c r="CC72" s="64">
        <f t="shared" si="177"/>
        <v>-11.94807958293436</v>
      </c>
      <c r="CD72" s="64">
        <f t="shared" si="152"/>
        <v>27.342693187508733</v>
      </c>
      <c r="CE72" s="64">
        <f t="shared" si="153"/>
        <v>8.5825685892254384</v>
      </c>
      <c r="CF72" s="64">
        <f t="shared" si="154"/>
        <v>-12.751795410754946</v>
      </c>
      <c r="CG72" s="64">
        <f t="shared" si="155"/>
        <v>-10.379441879140742</v>
      </c>
      <c r="CH72" s="64">
        <f t="shared" si="156"/>
        <v>17.138786064867116</v>
      </c>
      <c r="CI72" s="64">
        <f t="shared" si="157"/>
        <v>9.7029228557738225</v>
      </c>
      <c r="CJ72" s="64">
        <f t="shared" si="158"/>
        <v>-14.66695785105918</v>
      </c>
      <c r="CK72" s="64">
        <f t="shared" si="159"/>
        <v>-11.398884168500796</v>
      </c>
    </row>
    <row r="73" spans="1:89">
      <c r="A73" s="53" t="s">
        <v>7</v>
      </c>
      <c r="B73" s="138"/>
      <c r="C73" s="66">
        <f t="shared" ref="C73:AH73" si="178">(C33-B33)/B33*100</f>
        <v>0.73624780533205458</v>
      </c>
      <c r="D73" s="66">
        <f t="shared" si="178"/>
        <v>7.8592353160074619</v>
      </c>
      <c r="E73" s="66">
        <f t="shared" si="178"/>
        <v>5.2168501840148309</v>
      </c>
      <c r="F73" s="66">
        <f t="shared" si="178"/>
        <v>0.66470642074143749</v>
      </c>
      <c r="G73" s="66">
        <f t="shared" si="178"/>
        <v>1.1283474459085514E-2</v>
      </c>
      <c r="H73" s="66">
        <f t="shared" si="178"/>
        <v>6.9283967477959489</v>
      </c>
      <c r="I73" s="66">
        <f t="shared" si="178"/>
        <v>5.1237597920815272</v>
      </c>
      <c r="J73" s="66">
        <f t="shared" si="178"/>
        <v>-2.193518194962242</v>
      </c>
      <c r="K73" s="66">
        <f t="shared" si="178"/>
        <v>3.4253930010125613</v>
      </c>
      <c r="L73" s="66">
        <f t="shared" si="178"/>
        <v>6.4837943128389908</v>
      </c>
      <c r="M73" s="66">
        <f t="shared" si="178"/>
        <v>1.9015894707476024</v>
      </c>
      <c r="N73" s="66">
        <f t="shared" si="178"/>
        <v>-2.6698634823880707</v>
      </c>
      <c r="O73" s="66">
        <f t="shared" si="178"/>
        <v>5.1844217822654599</v>
      </c>
      <c r="P73" s="66">
        <f t="shared" si="178"/>
        <v>2.2942774394464722</v>
      </c>
      <c r="Q73" s="66">
        <f t="shared" si="178"/>
        <v>2.5866503775740979</v>
      </c>
      <c r="R73" s="66">
        <f t="shared" si="178"/>
        <v>0.99719108336176732</v>
      </c>
      <c r="S73" s="66">
        <f t="shared" si="178"/>
        <v>2.1370519820366463</v>
      </c>
      <c r="T73" s="66">
        <f t="shared" si="178"/>
        <v>8.5281831835244741</v>
      </c>
      <c r="U73" s="66">
        <f t="shared" si="178"/>
        <v>6.4594335544525734</v>
      </c>
      <c r="V73" s="66">
        <f t="shared" si="178"/>
        <v>-3.1024400279540276</v>
      </c>
      <c r="W73" s="66">
        <f t="shared" si="178"/>
        <v>3.9710829858135122</v>
      </c>
      <c r="X73" s="66">
        <f t="shared" si="178"/>
        <v>9.4651492151552752</v>
      </c>
      <c r="Y73" s="66">
        <f t="shared" si="178"/>
        <v>5.3785571599827708</v>
      </c>
      <c r="Z73" s="66">
        <f t="shared" si="178"/>
        <v>-2.4521669159696389</v>
      </c>
      <c r="AA73" s="66">
        <f t="shared" si="178"/>
        <v>1.3807582595064587</v>
      </c>
      <c r="AB73" s="66">
        <f t="shared" si="178"/>
        <v>3.7173177843873728</v>
      </c>
      <c r="AC73" s="66">
        <f t="shared" si="178"/>
        <v>7.8326041119921985</v>
      </c>
      <c r="AD73" s="66">
        <f t="shared" si="178"/>
        <v>4.9052998379805608</v>
      </c>
      <c r="AE73" s="66">
        <f t="shared" si="178"/>
        <v>1.4864660115772195</v>
      </c>
      <c r="AF73" s="66">
        <f t="shared" si="178"/>
        <v>5.5150806729926058</v>
      </c>
      <c r="AG73" s="66">
        <f t="shared" si="178"/>
        <v>10.003582156848601</v>
      </c>
      <c r="AH73" s="66">
        <f t="shared" si="178"/>
        <v>0.84031127434886066</v>
      </c>
      <c r="AI73" s="66">
        <f t="shared" ref="AI73:BN73" si="179">(AI33-AH33)/AH33*100</f>
        <v>-0.32043074548036099</v>
      </c>
      <c r="AJ73" s="66">
        <f t="shared" si="179"/>
        <v>2.6960011941620996</v>
      </c>
      <c r="AK73" s="66">
        <f t="shared" si="179"/>
        <v>6.0951832568110014</v>
      </c>
      <c r="AL73" s="66">
        <f t="shared" si="179"/>
        <v>2.1981378464389421</v>
      </c>
      <c r="AM73" s="66">
        <f t="shared" si="179"/>
        <v>-1.149840495941427</v>
      </c>
      <c r="AN73" s="66">
        <f t="shared" si="179"/>
        <v>5.733922976783683</v>
      </c>
      <c r="AO73" s="66">
        <f t="shared" si="179"/>
        <v>4.2985746457333693</v>
      </c>
      <c r="AP73" s="66">
        <f t="shared" si="179"/>
        <v>2.4223120892312116</v>
      </c>
      <c r="AQ73" s="66">
        <f t="shared" si="179"/>
        <v>-7.7616971232986456E-2</v>
      </c>
      <c r="AR73" s="66">
        <f t="shared" si="179"/>
        <v>4.4429262434664993</v>
      </c>
      <c r="AS73" s="66">
        <f t="shared" si="179"/>
        <v>6.4877559494820227</v>
      </c>
      <c r="AT73" s="66">
        <f t="shared" si="179"/>
        <v>1.8912088110795189</v>
      </c>
      <c r="AU73" s="66">
        <f t="shared" si="179"/>
        <v>2.7055546263293677</v>
      </c>
      <c r="AV73" s="66">
        <f t="shared" si="179"/>
        <v>6.9234533399771774</v>
      </c>
      <c r="AW73" s="66">
        <f t="shared" si="179"/>
        <v>4.8478609526247185</v>
      </c>
      <c r="AX73" s="66">
        <f t="shared" si="179"/>
        <v>-4.6900787648006668E-2</v>
      </c>
      <c r="AY73" s="66">
        <f t="shared" si="179"/>
        <v>2.0295784455050314</v>
      </c>
      <c r="AZ73" s="66">
        <f t="shared" si="179"/>
        <v>6.4432311047721456</v>
      </c>
      <c r="BA73" s="66">
        <f t="shared" si="179"/>
        <v>4.8315054238043835</v>
      </c>
      <c r="BB73" s="66">
        <f t="shared" si="179"/>
        <v>-4.7563718358823115</v>
      </c>
      <c r="BC73" s="66">
        <f t="shared" si="179"/>
        <v>2.9105144965188487</v>
      </c>
      <c r="BD73" s="66">
        <f t="shared" si="179"/>
        <v>4.1848649733599332</v>
      </c>
      <c r="BE73" s="66">
        <f t="shared" si="179"/>
        <v>4.8306683592768458</v>
      </c>
      <c r="BF73" s="66">
        <f t="shared" si="179"/>
        <v>-2.561309951530971</v>
      </c>
      <c r="BG73" s="66">
        <f t="shared" si="179"/>
        <v>2.4974914119194782</v>
      </c>
      <c r="BH73" s="66">
        <f t="shared" si="179"/>
        <v>0.62317458385046665</v>
      </c>
      <c r="BI73" s="66">
        <f t="shared" si="179"/>
        <v>6.8238318388502295</v>
      </c>
      <c r="BJ73" s="66">
        <f t="shared" si="179"/>
        <v>-3.6845130356169551</v>
      </c>
      <c r="BK73" s="66">
        <f t="shared" si="179"/>
        <v>5.7522383033793538</v>
      </c>
      <c r="BL73" s="66">
        <f t="shared" si="179"/>
        <v>0.15240562249954825</v>
      </c>
      <c r="BM73" s="66">
        <f t="shared" si="179"/>
        <v>8.8898752684217452</v>
      </c>
      <c r="BN73" s="66">
        <f t="shared" si="179"/>
        <v>-5.967190742041276</v>
      </c>
      <c r="BO73" s="66">
        <f t="shared" ref="BO73:CC73" si="180">(BO33-BN33)/BN33*100</f>
        <v>5.9787101945107555</v>
      </c>
      <c r="BP73" s="66">
        <f t="shared" si="180"/>
        <v>1.7126272662412771</v>
      </c>
      <c r="BQ73" s="66">
        <f t="shared" si="180"/>
        <v>8.0035369263430223</v>
      </c>
      <c r="BR73" s="66">
        <f t="shared" si="180"/>
        <v>-6.7588229618973923</v>
      </c>
      <c r="BS73" s="66">
        <f t="shared" si="180"/>
        <v>5.2870325424219073</v>
      </c>
      <c r="BT73" s="66">
        <f t="shared" si="180"/>
        <v>1.8871317080892809</v>
      </c>
      <c r="BU73" s="66">
        <f t="shared" si="180"/>
        <v>7.2836832862620815</v>
      </c>
      <c r="BV73" s="66">
        <f t="shared" si="180"/>
        <v>-5.0074348631710253</v>
      </c>
      <c r="BW73" s="66">
        <f t="shared" si="180"/>
        <v>3.8450832444839094</v>
      </c>
      <c r="BX73" s="66">
        <f t="shared" si="180"/>
        <v>2.0607713462979347</v>
      </c>
      <c r="BY73" s="66">
        <f t="shared" si="180"/>
        <v>4.9827788365586816</v>
      </c>
      <c r="BZ73" s="66">
        <f t="shared" si="180"/>
        <v>-3.5775627163625394</v>
      </c>
      <c r="CA73" s="66">
        <f t="shared" si="180"/>
        <v>0.8538737388018226</v>
      </c>
      <c r="CB73" s="66">
        <f t="shared" si="180"/>
        <v>2.8593319911130686</v>
      </c>
      <c r="CC73" s="66">
        <f t="shared" si="180"/>
        <v>4.8499631638469678</v>
      </c>
      <c r="CD73" s="66">
        <f t="shared" si="152"/>
        <v>-2.4739665541550186</v>
      </c>
      <c r="CE73" s="66">
        <f t="shared" si="153"/>
        <v>1.6812942891171163</v>
      </c>
      <c r="CF73" s="66">
        <f t="shared" si="154"/>
        <v>2.157747391608646</v>
      </c>
      <c r="CG73" s="66">
        <f t="shared" si="155"/>
        <v>4.7148849986307777</v>
      </c>
      <c r="CH73" s="66">
        <f t="shared" si="156"/>
        <v>-3.1265209395099789</v>
      </c>
      <c r="CI73" s="66">
        <f t="shared" si="157"/>
        <v>2.465483017179805</v>
      </c>
      <c r="CJ73" s="66">
        <f t="shared" si="158"/>
        <v>1.7434260549160439</v>
      </c>
      <c r="CK73" s="66">
        <f t="shared" si="159"/>
        <v>5.1263503260707752</v>
      </c>
    </row>
    <row r="74" spans="1:89">
      <c r="A74" s="60" t="s">
        <v>8</v>
      </c>
      <c r="B74" s="136"/>
      <c r="C74" s="63">
        <f t="shared" ref="C74:AH74" si="181">(C34-B34)/B34*100</f>
        <v>-2.5830228910276278</v>
      </c>
      <c r="D74" s="63">
        <f t="shared" si="181"/>
        <v>9.1655361876531405</v>
      </c>
      <c r="E74" s="63">
        <f t="shared" si="181"/>
        <v>16.97973105306049</v>
      </c>
      <c r="F74" s="63">
        <f t="shared" si="181"/>
        <v>-11.442030712237234</v>
      </c>
      <c r="G74" s="63">
        <f t="shared" si="181"/>
        <v>-1.3845175633421731</v>
      </c>
      <c r="H74" s="63">
        <f t="shared" si="181"/>
        <v>7.6683044116007872</v>
      </c>
      <c r="I74" s="63">
        <f t="shared" si="181"/>
        <v>19.400245586983221</v>
      </c>
      <c r="J74" s="63">
        <f t="shared" si="181"/>
        <v>-14.996727877655283</v>
      </c>
      <c r="K74" s="63">
        <f t="shared" si="181"/>
        <v>1.6828303512250626</v>
      </c>
      <c r="L74" s="63">
        <f t="shared" si="181"/>
        <v>4.4361950438086941</v>
      </c>
      <c r="M74" s="63">
        <f t="shared" si="181"/>
        <v>12.153750196946458</v>
      </c>
      <c r="N74" s="63">
        <f t="shared" si="181"/>
        <v>-13.288070391004695</v>
      </c>
      <c r="O74" s="63">
        <f t="shared" si="181"/>
        <v>7.1444023682127709</v>
      </c>
      <c r="P74" s="63">
        <f t="shared" si="181"/>
        <v>-1.8500884676116027</v>
      </c>
      <c r="Q74" s="63">
        <f t="shared" si="181"/>
        <v>5.4787119987226074</v>
      </c>
      <c r="R74" s="63">
        <f t="shared" si="181"/>
        <v>-6.8521251690107006</v>
      </c>
      <c r="S74" s="63">
        <f t="shared" si="181"/>
        <v>0.11691533462848884</v>
      </c>
      <c r="T74" s="63">
        <f t="shared" si="181"/>
        <v>10.570197942831303</v>
      </c>
      <c r="U74" s="63">
        <f t="shared" si="181"/>
        <v>20.769178272047597</v>
      </c>
      <c r="V74" s="63">
        <f t="shared" si="181"/>
        <v>-5.7284749446942484</v>
      </c>
      <c r="W74" s="63">
        <f t="shared" si="181"/>
        <v>1.3642534996839975</v>
      </c>
      <c r="X74" s="63">
        <f t="shared" si="181"/>
        <v>11.505635562497599</v>
      </c>
      <c r="Y74" s="63">
        <f t="shared" si="181"/>
        <v>14.35580878383912</v>
      </c>
      <c r="Z74" s="63">
        <f t="shared" si="181"/>
        <v>-4.2057096753757124</v>
      </c>
      <c r="AA74" s="63">
        <f t="shared" si="181"/>
        <v>-1.4009157260956087</v>
      </c>
      <c r="AB74" s="63">
        <f t="shared" si="181"/>
        <v>4.7612466642956646</v>
      </c>
      <c r="AC74" s="63">
        <f t="shared" si="181"/>
        <v>16.806396487281219</v>
      </c>
      <c r="AD74" s="63">
        <f t="shared" si="181"/>
        <v>-4.3315425449990279</v>
      </c>
      <c r="AE74" s="63">
        <f t="shared" si="181"/>
        <v>1.4498710964769483</v>
      </c>
      <c r="AF74" s="63">
        <f t="shared" si="181"/>
        <v>6.2182557845628672</v>
      </c>
      <c r="AG74" s="63">
        <f t="shared" si="181"/>
        <v>18.941375075188937</v>
      </c>
      <c r="AH74" s="63">
        <f t="shared" si="181"/>
        <v>-9.8804543140515726</v>
      </c>
      <c r="AI74" s="63">
        <f t="shared" ref="AI74:BN74" si="182">(AI34-AH34)/AH34*100</f>
        <v>-2.1428386029670259</v>
      </c>
      <c r="AJ74" s="63">
        <f t="shared" si="182"/>
        <v>6.9854260044601419</v>
      </c>
      <c r="AK74" s="63">
        <f t="shared" si="182"/>
        <v>15.541324184288932</v>
      </c>
      <c r="AL74" s="63">
        <f t="shared" si="182"/>
        <v>-8.091340752216297</v>
      </c>
      <c r="AM74" s="63">
        <f t="shared" si="182"/>
        <v>-3.9333958898879495</v>
      </c>
      <c r="AN74" s="63">
        <f t="shared" si="182"/>
        <v>14.078061048279194</v>
      </c>
      <c r="AO74" s="63">
        <f t="shared" si="182"/>
        <v>11.383343631984516</v>
      </c>
      <c r="AP74" s="63">
        <f t="shared" si="182"/>
        <v>-12.263205577751151</v>
      </c>
      <c r="AQ74" s="63">
        <f t="shared" si="182"/>
        <v>-2.3146453052463647</v>
      </c>
      <c r="AR74" s="63">
        <f t="shared" si="182"/>
        <v>9.5183112664896132</v>
      </c>
      <c r="AS74" s="63">
        <f t="shared" si="182"/>
        <v>14.608369844141084</v>
      </c>
      <c r="AT74" s="63">
        <f t="shared" si="182"/>
        <v>-10.035794014100018</v>
      </c>
      <c r="AU74" s="63">
        <f t="shared" si="182"/>
        <v>-1.5494013567256433</v>
      </c>
      <c r="AV74" s="63">
        <f t="shared" si="182"/>
        <v>9.7409650526832738</v>
      </c>
      <c r="AW74" s="63">
        <f t="shared" si="182"/>
        <v>12.980315503506706</v>
      </c>
      <c r="AX74" s="63">
        <f t="shared" si="182"/>
        <v>-5.6996112482749739</v>
      </c>
      <c r="AY74" s="63">
        <f t="shared" si="182"/>
        <v>-1.4224607197945227</v>
      </c>
      <c r="AZ74" s="63">
        <f t="shared" si="182"/>
        <v>7.9893150221963056</v>
      </c>
      <c r="BA74" s="63">
        <f t="shared" si="182"/>
        <v>13.786158648035391</v>
      </c>
      <c r="BB74" s="63">
        <f t="shared" si="182"/>
        <v>-1.9891918311209436</v>
      </c>
      <c r="BC74" s="63">
        <f t="shared" si="182"/>
        <v>-2.4656334612826326E-2</v>
      </c>
      <c r="BD74" s="63">
        <f t="shared" si="182"/>
        <v>4.848449839300903</v>
      </c>
      <c r="BE74" s="63">
        <f t="shared" si="182"/>
        <v>11.230685476961657</v>
      </c>
      <c r="BF74" s="63">
        <f t="shared" si="182"/>
        <v>-5.0486301184335165</v>
      </c>
      <c r="BG74" s="63">
        <f t="shared" si="182"/>
        <v>-1.0376271081926788E-2</v>
      </c>
      <c r="BH74" s="63">
        <f t="shared" si="182"/>
        <v>-0.2732806950245032</v>
      </c>
      <c r="BI74" s="63">
        <f t="shared" si="182"/>
        <v>14.482204115910099</v>
      </c>
      <c r="BJ74" s="63">
        <f t="shared" si="182"/>
        <v>0.30003175703107571</v>
      </c>
      <c r="BK74" s="63">
        <f t="shared" si="182"/>
        <v>8.6489898989899139</v>
      </c>
      <c r="BL74" s="63">
        <f t="shared" si="182"/>
        <v>-3.7205839628123245</v>
      </c>
      <c r="BM74" s="63">
        <f t="shared" si="182"/>
        <v>20.240273089036847</v>
      </c>
      <c r="BN74" s="63">
        <f t="shared" si="182"/>
        <v>-14.521208298482909</v>
      </c>
      <c r="BO74" s="63">
        <f t="shared" ref="BO74:CC74" si="183">(BO34-BN34)/BN34*100</f>
        <v>8.5508534192306289</v>
      </c>
      <c r="BP74" s="63">
        <f t="shared" si="183"/>
        <v>-0.34108156965739062</v>
      </c>
      <c r="BQ74" s="63">
        <f t="shared" si="183"/>
        <v>20.155038759689926</v>
      </c>
      <c r="BR74" s="63">
        <f t="shared" si="183"/>
        <v>-17.508268523099066</v>
      </c>
      <c r="BS74" s="63">
        <f t="shared" si="183"/>
        <v>7.3592484171829193</v>
      </c>
      <c r="BT74" s="63">
        <f t="shared" si="183"/>
        <v>-0.54058338617627932</v>
      </c>
      <c r="BU74" s="63">
        <f t="shared" si="183"/>
        <v>18.025470600423983</v>
      </c>
      <c r="BV74" s="63">
        <f t="shared" si="183"/>
        <v>-13.616833177318552</v>
      </c>
      <c r="BW74" s="63">
        <f t="shared" si="183"/>
        <v>4.4882937906193705</v>
      </c>
      <c r="BX74" s="63">
        <f t="shared" si="183"/>
        <v>1.9514096011750279</v>
      </c>
      <c r="BY74" s="63">
        <f t="shared" si="183"/>
        <v>13.393999088543609</v>
      </c>
      <c r="BZ74" s="63">
        <f t="shared" si="183"/>
        <v>-10.117507415532213</v>
      </c>
      <c r="CA74" s="63">
        <f t="shared" si="183"/>
        <v>2.1168795389259683</v>
      </c>
      <c r="CB74" s="63">
        <f t="shared" si="183"/>
        <v>-1.2968462735115183</v>
      </c>
      <c r="CC74" s="63">
        <f t="shared" si="183"/>
        <v>12.260541888154963</v>
      </c>
      <c r="CD74" s="63">
        <f t="shared" si="152"/>
        <v>-6.8929622510989237</v>
      </c>
      <c r="CE74" s="63">
        <f t="shared" si="153"/>
        <v>7.3233710581254812</v>
      </c>
      <c r="CF74" s="63">
        <f t="shared" si="154"/>
        <v>-2.4084975684668568</v>
      </c>
      <c r="CG74" s="63">
        <f t="shared" si="155"/>
        <v>13.567101156599962</v>
      </c>
      <c r="CH74" s="63">
        <f t="shared" si="156"/>
        <v>-8.1996610592279051</v>
      </c>
      <c r="CI74" s="63">
        <f t="shared" si="157"/>
        <v>8.3441505248963495</v>
      </c>
      <c r="CJ74" s="63">
        <f t="shared" si="158"/>
        <v>-3.8199371873909551</v>
      </c>
      <c r="CK74" s="63">
        <f t="shared" si="159"/>
        <v>13.290037007474053</v>
      </c>
    </row>
    <row r="75" spans="1:89">
      <c r="A75" s="60" t="s">
        <v>9</v>
      </c>
      <c r="B75" s="136"/>
      <c r="C75" s="63">
        <f t="shared" ref="C75:AH75" si="184">(C35-B35)/B35*100</f>
        <v>4.4774630263123125</v>
      </c>
      <c r="D75" s="63">
        <f t="shared" si="184"/>
        <v>14.744958870792061</v>
      </c>
      <c r="E75" s="63">
        <f t="shared" si="184"/>
        <v>4.859113899806613</v>
      </c>
      <c r="F75" s="63">
        <f t="shared" si="184"/>
        <v>9.5279610584297236E-2</v>
      </c>
      <c r="G75" s="63">
        <f t="shared" si="184"/>
        <v>-2.7976545699319493</v>
      </c>
      <c r="H75" s="63">
        <f t="shared" si="184"/>
        <v>12.208989552688161</v>
      </c>
      <c r="I75" s="63">
        <f t="shared" si="184"/>
        <v>2.9444609333489904</v>
      </c>
      <c r="J75" s="63">
        <f t="shared" si="184"/>
        <v>-4.1228826036534212</v>
      </c>
      <c r="K75" s="63">
        <f t="shared" si="184"/>
        <v>4.819448262346592</v>
      </c>
      <c r="L75" s="63">
        <f t="shared" si="184"/>
        <v>11.385603666484249</v>
      </c>
      <c r="M75" s="63">
        <f t="shared" si="184"/>
        <v>-1.5142896737099338</v>
      </c>
      <c r="N75" s="63">
        <f t="shared" si="184"/>
        <v>-5.2541306448436274</v>
      </c>
      <c r="O75" s="63">
        <f t="shared" si="184"/>
        <v>7.4606520030728598</v>
      </c>
      <c r="P75" s="63">
        <f t="shared" si="184"/>
        <v>8.039554142886054</v>
      </c>
      <c r="Q75" s="63">
        <f t="shared" si="184"/>
        <v>3.6041140112786336</v>
      </c>
      <c r="R75" s="63">
        <f t="shared" si="184"/>
        <v>-6.8171055400070211</v>
      </c>
      <c r="S75" s="63">
        <f t="shared" si="184"/>
        <v>7.2786812097102915</v>
      </c>
      <c r="T75" s="63">
        <f t="shared" si="184"/>
        <v>9.1842884203154131</v>
      </c>
      <c r="U75" s="63">
        <f t="shared" si="184"/>
        <v>4.8986568208168375</v>
      </c>
      <c r="V75" s="63">
        <f t="shared" si="184"/>
        <v>-5.4258795887216777</v>
      </c>
      <c r="W75" s="63">
        <f t="shared" si="184"/>
        <v>8.955817719323921</v>
      </c>
      <c r="X75" s="63">
        <f t="shared" si="184"/>
        <v>10.200939177613028</v>
      </c>
      <c r="Y75" s="63">
        <f t="shared" si="184"/>
        <v>5.5682821720097992</v>
      </c>
      <c r="Z75" s="63">
        <f t="shared" si="184"/>
        <v>-7.8947041237537086</v>
      </c>
      <c r="AA75" s="63">
        <f t="shared" si="184"/>
        <v>5.4698587439381594</v>
      </c>
      <c r="AB75" s="63">
        <f t="shared" si="184"/>
        <v>4.1614282172403811</v>
      </c>
      <c r="AC75" s="63">
        <f t="shared" si="184"/>
        <v>9.3486559912787293</v>
      </c>
      <c r="AD75" s="63">
        <f t="shared" si="184"/>
        <v>-2.4387437385775965</v>
      </c>
      <c r="AE75" s="63">
        <f t="shared" si="184"/>
        <v>3.2555379540284117</v>
      </c>
      <c r="AF75" s="63">
        <f t="shared" si="184"/>
        <v>5.3041634714382582</v>
      </c>
      <c r="AG75" s="63">
        <f t="shared" si="184"/>
        <v>11.140842562200003</v>
      </c>
      <c r="AH75" s="63">
        <f t="shared" si="184"/>
        <v>3.0246821717607713</v>
      </c>
      <c r="AI75" s="63">
        <f t="shared" ref="AI75:BN75" si="185">(AI35-AH35)/AH35*100</f>
        <v>1.9500251706566636</v>
      </c>
      <c r="AJ75" s="63">
        <f t="shared" si="185"/>
        <v>5.0124369867140608</v>
      </c>
      <c r="AK75" s="63">
        <f t="shared" si="185"/>
        <v>9.797442062377387</v>
      </c>
      <c r="AL75" s="63">
        <f t="shared" si="185"/>
        <v>-0.44026393730173741</v>
      </c>
      <c r="AM75" s="63">
        <f t="shared" si="185"/>
        <v>1.4145472962117227</v>
      </c>
      <c r="AN75" s="63">
        <f t="shared" si="185"/>
        <v>3.8760415091480462</v>
      </c>
      <c r="AO75" s="63">
        <f t="shared" si="185"/>
        <v>3.1014433218468418</v>
      </c>
      <c r="AP75" s="63">
        <f t="shared" si="185"/>
        <v>2.2060966103886601</v>
      </c>
      <c r="AQ75" s="63">
        <f t="shared" si="185"/>
        <v>-1.245573901563009</v>
      </c>
      <c r="AR75" s="63">
        <f t="shared" si="185"/>
        <v>7.1093940784210021</v>
      </c>
      <c r="AS75" s="63">
        <f t="shared" si="185"/>
        <v>9.1909790555787385</v>
      </c>
      <c r="AT75" s="63">
        <f t="shared" si="185"/>
        <v>5.6572773975204935</v>
      </c>
      <c r="AU75" s="63">
        <f t="shared" si="185"/>
        <v>7.8468570975408607</v>
      </c>
      <c r="AV75" s="63">
        <f t="shared" si="185"/>
        <v>7.232117842018031</v>
      </c>
      <c r="AW75" s="63">
        <f t="shared" si="185"/>
        <v>4.6853695095212711</v>
      </c>
      <c r="AX75" s="63">
        <f t="shared" si="185"/>
        <v>-11.897815645475283</v>
      </c>
      <c r="AY75" s="63">
        <f t="shared" si="185"/>
        <v>9.5215902498451239</v>
      </c>
      <c r="AZ75" s="63">
        <f t="shared" si="185"/>
        <v>7.7241979626823527</v>
      </c>
      <c r="BA75" s="63">
        <f t="shared" si="185"/>
        <v>3.3538250606916864</v>
      </c>
      <c r="BB75" s="63">
        <f t="shared" si="185"/>
        <v>-15.129452821440184</v>
      </c>
      <c r="BC75" s="63">
        <f t="shared" si="185"/>
        <v>11.68978908957475</v>
      </c>
      <c r="BD75" s="63">
        <f t="shared" si="185"/>
        <v>4.1277741560849384</v>
      </c>
      <c r="BE75" s="63">
        <f t="shared" si="185"/>
        <v>7.5558648208194192</v>
      </c>
      <c r="BF75" s="63">
        <f t="shared" si="185"/>
        <v>-19.068402904637235</v>
      </c>
      <c r="BG75" s="63">
        <f t="shared" si="185"/>
        <v>10.205720563189544</v>
      </c>
      <c r="BH75" s="63">
        <f t="shared" si="185"/>
        <v>3.6143944455323087</v>
      </c>
      <c r="BI75" s="63">
        <f t="shared" si="185"/>
        <v>5.8051556036917757</v>
      </c>
      <c r="BJ75" s="63">
        <f t="shared" si="185"/>
        <v>-19.777471551798268</v>
      </c>
      <c r="BK75" s="63">
        <f t="shared" si="185"/>
        <v>13.837886251679357</v>
      </c>
      <c r="BL75" s="63">
        <f t="shared" si="185"/>
        <v>4.3876212955677998</v>
      </c>
      <c r="BM75" s="63">
        <f t="shared" si="185"/>
        <v>9.0545938748335484</v>
      </c>
      <c r="BN75" s="63">
        <f t="shared" si="185"/>
        <v>-11.247572574650492</v>
      </c>
      <c r="BO75" s="63">
        <f t="shared" ref="BO75:CC75" si="186">(BO35-BN35)/BN35*100</f>
        <v>12.567329604309085</v>
      </c>
      <c r="BP75" s="63">
        <f t="shared" si="186"/>
        <v>5.095585359681623</v>
      </c>
      <c r="BQ75" s="63">
        <f t="shared" si="186"/>
        <v>2.6092286139567329</v>
      </c>
      <c r="BR75" s="63">
        <f t="shared" si="186"/>
        <v>-3.6515094863612698</v>
      </c>
      <c r="BS75" s="63">
        <f t="shared" si="186"/>
        <v>9.490128679710903</v>
      </c>
      <c r="BT75" s="63">
        <f t="shared" si="186"/>
        <v>4.3649755488921489</v>
      </c>
      <c r="BU75" s="63">
        <f t="shared" si="186"/>
        <v>1.21288083301197</v>
      </c>
      <c r="BV75" s="63">
        <f t="shared" si="186"/>
        <v>-0.75954968348126684</v>
      </c>
      <c r="BW75" s="63">
        <f t="shared" si="186"/>
        <v>5.7056595065479518</v>
      </c>
      <c r="BX75" s="63">
        <f t="shared" si="186"/>
        <v>6.4619414932324144</v>
      </c>
      <c r="BY75" s="63">
        <f t="shared" si="186"/>
        <v>1.9822282980177679</v>
      </c>
      <c r="BZ75" s="63">
        <f t="shared" si="186"/>
        <v>-7.2291438017391911</v>
      </c>
      <c r="CA75" s="63">
        <f t="shared" si="186"/>
        <v>7.3440899278042826</v>
      </c>
      <c r="CB75" s="63">
        <f t="shared" si="186"/>
        <v>5.1140860486654711</v>
      </c>
      <c r="CC75" s="63">
        <f t="shared" si="186"/>
        <v>2.4702829130755179</v>
      </c>
      <c r="CD75" s="63">
        <f t="shared" si="152"/>
        <v>-7.2462641189409842</v>
      </c>
      <c r="CE75" s="63">
        <f t="shared" si="153"/>
        <v>3.9941976183247205</v>
      </c>
      <c r="CF75" s="63">
        <f t="shared" si="154"/>
        <v>3.1628118208064362</v>
      </c>
      <c r="CG75" s="63">
        <f t="shared" si="155"/>
        <v>4.2748883718005253</v>
      </c>
      <c r="CH75" s="63">
        <f t="shared" si="156"/>
        <v>-8.0950115741510835</v>
      </c>
      <c r="CI75" s="63">
        <f t="shared" si="157"/>
        <v>3.8532260712526614</v>
      </c>
      <c r="CJ75" s="63">
        <f t="shared" si="158"/>
        <v>5.8001486001549276</v>
      </c>
      <c r="CK75" s="63">
        <f t="shared" si="159"/>
        <v>3.8535098466963555</v>
      </c>
    </row>
    <row r="76" spans="1:89">
      <c r="A76" s="60" t="s">
        <v>10</v>
      </c>
      <c r="B76" s="136"/>
      <c r="C76" s="63">
        <f t="shared" ref="C76:AH76" si="187">(C36-B36)/B36*100</f>
        <v>-0.723792996315477</v>
      </c>
      <c r="D76" s="63">
        <f t="shared" si="187"/>
        <v>3.8738594525372068</v>
      </c>
      <c r="E76" s="63">
        <f t="shared" si="187"/>
        <v>-2.1196640468485111</v>
      </c>
      <c r="F76" s="63">
        <f t="shared" si="187"/>
        <v>11.528429348612269</v>
      </c>
      <c r="G76" s="63">
        <f t="shared" si="187"/>
        <v>1.2583862963146251</v>
      </c>
      <c r="H76" s="63">
        <f t="shared" si="187"/>
        <v>3.7289413604596762</v>
      </c>
      <c r="I76" s="63">
        <f t="shared" si="187"/>
        <v>-2.4775193172334031</v>
      </c>
      <c r="J76" s="63">
        <f t="shared" si="187"/>
        <v>11.273861775063308</v>
      </c>
      <c r="K76" s="63">
        <f t="shared" si="187"/>
        <v>3.6463024888636619</v>
      </c>
      <c r="L76" s="63">
        <f t="shared" si="187"/>
        <v>4.9763083956378935</v>
      </c>
      <c r="M76" s="63">
        <f t="shared" si="187"/>
        <v>-1.9859167867864305</v>
      </c>
      <c r="N76" s="63">
        <f t="shared" si="187"/>
        <v>4.7918218261469452</v>
      </c>
      <c r="O76" s="63">
        <f t="shared" si="187"/>
        <v>2.7661516541252857</v>
      </c>
      <c r="P76" s="63">
        <f t="shared" si="187"/>
        <v>-1.4623975043597832</v>
      </c>
      <c r="Q76" s="63">
        <f t="shared" si="187"/>
        <v>1.070287311656799</v>
      </c>
      <c r="R76" s="63">
        <f t="shared" si="187"/>
        <v>13.458571964146927</v>
      </c>
      <c r="S76" s="63">
        <f t="shared" si="187"/>
        <v>-0.53245425060733531</v>
      </c>
      <c r="T76" s="63">
        <f t="shared" si="187"/>
        <v>7.8879193729526582</v>
      </c>
      <c r="U76" s="63">
        <f t="shared" si="187"/>
        <v>1.5600785857452524</v>
      </c>
      <c r="V76" s="63">
        <f t="shared" si="187"/>
        <v>-3.5223132810838567</v>
      </c>
      <c r="W76" s="63">
        <f t="shared" si="187"/>
        <v>1.8340234822979005</v>
      </c>
      <c r="X76" s="63">
        <f t="shared" si="187"/>
        <v>9.3943347040762593</v>
      </c>
      <c r="Y76" s="63">
        <f t="shared" si="187"/>
        <v>0.78664404084754758</v>
      </c>
      <c r="Z76" s="63">
        <f t="shared" si="187"/>
        <v>-0.19107192653463811</v>
      </c>
      <c r="AA76" s="63">
        <f t="shared" si="187"/>
        <v>1.1619860726409375</v>
      </c>
      <c r="AB76" s="63">
        <f t="shared" si="187"/>
        <v>3.4606654402021682</v>
      </c>
      <c r="AC76" s="63">
        <f t="shared" si="187"/>
        <v>2.0709074001548169</v>
      </c>
      <c r="AD76" s="63">
        <f t="shared" si="187"/>
        <v>16.830950212507478</v>
      </c>
      <c r="AE76" s="63">
        <f t="shared" si="187"/>
        <v>0.42470436551283525</v>
      </c>
      <c r="AF76" s="63">
        <f t="shared" si="187"/>
        <v>6.4348729865743195</v>
      </c>
      <c r="AG76" s="63">
        <f t="shared" si="187"/>
        <v>6.0168125287885799</v>
      </c>
      <c r="AH76" s="63">
        <f t="shared" si="187"/>
        <v>6.6439706443373145</v>
      </c>
      <c r="AI76" s="63">
        <f t="shared" ref="AI76:BN76" si="188">(AI36-AH36)/AH36*100</f>
        <v>-0.86236062203935893</v>
      </c>
      <c r="AJ76" s="63">
        <f t="shared" si="188"/>
        <v>-1.3568241377051373</v>
      </c>
      <c r="AK76" s="63">
        <f t="shared" si="188"/>
        <v>-1.870512283759503</v>
      </c>
      <c r="AL76" s="63">
        <f t="shared" si="188"/>
        <v>14.234226703488945</v>
      </c>
      <c r="AM76" s="63">
        <f t="shared" si="188"/>
        <v>-2.8026708632460715</v>
      </c>
      <c r="AN76" s="63">
        <f t="shared" si="188"/>
        <v>2.7338820401082082</v>
      </c>
      <c r="AO76" s="63">
        <f t="shared" si="188"/>
        <v>0.85935940285465018</v>
      </c>
      <c r="AP76" s="63">
        <f t="shared" si="188"/>
        <v>16.159569529587412</v>
      </c>
      <c r="AQ76" s="63">
        <f t="shared" si="188"/>
        <v>1.3954757208209356</v>
      </c>
      <c r="AR76" s="63">
        <f t="shared" si="188"/>
        <v>-0.60574515201060153</v>
      </c>
      <c r="AS76" s="63">
        <f t="shared" si="188"/>
        <v>-0.15891289586895635</v>
      </c>
      <c r="AT76" s="63">
        <f t="shared" si="188"/>
        <v>7.6218763354415966</v>
      </c>
      <c r="AU76" s="63">
        <f t="shared" si="188"/>
        <v>0.6050489305899529</v>
      </c>
      <c r="AV76" s="63">
        <f t="shared" si="188"/>
        <v>5.8194309611497754</v>
      </c>
      <c r="AW76" s="63">
        <f t="shared" si="188"/>
        <v>-3.8533689454214447E-2</v>
      </c>
      <c r="AX76" s="63">
        <f t="shared" si="188"/>
        <v>18.061768545177749</v>
      </c>
      <c r="AY76" s="63">
        <f t="shared" si="188"/>
        <v>-3.4715392576855164</v>
      </c>
      <c r="AZ76" s="63">
        <f t="shared" si="188"/>
        <v>5.4737833594976557</v>
      </c>
      <c r="BA76" s="63">
        <f t="shared" si="188"/>
        <v>3.1746116796751531</v>
      </c>
      <c r="BB76" s="63">
        <f t="shared" si="188"/>
        <v>1.2764345340364551</v>
      </c>
      <c r="BC76" s="63">
        <f t="shared" si="188"/>
        <v>-4.9688016132719417</v>
      </c>
      <c r="BD76" s="63">
        <f t="shared" si="188"/>
        <v>3.7217236545915959</v>
      </c>
      <c r="BE76" s="63">
        <f t="shared" si="188"/>
        <v>0.96021826658621001</v>
      </c>
      <c r="BF76" s="63">
        <f t="shared" si="188"/>
        <v>13.006115072631157</v>
      </c>
      <c r="BG76" s="63">
        <f t="shared" si="188"/>
        <v>-3.4571112287183197</v>
      </c>
      <c r="BH76" s="63">
        <f t="shared" si="188"/>
        <v>-1.3070822456855282</v>
      </c>
      <c r="BI76" s="63">
        <f t="shared" si="188"/>
        <v>6.2688487675419307</v>
      </c>
      <c r="BJ76" s="63">
        <f t="shared" si="188"/>
        <v>5.1141979122856061</v>
      </c>
      <c r="BK76" s="63">
        <f t="shared" si="188"/>
        <v>-3.7832519408214456</v>
      </c>
      <c r="BL76" s="63">
        <f t="shared" si="188"/>
        <v>-0.23569611413179875</v>
      </c>
      <c r="BM76" s="63">
        <f t="shared" si="188"/>
        <v>4.626307828847863</v>
      </c>
      <c r="BN76" s="63">
        <f t="shared" si="188"/>
        <v>4.8757815104489097</v>
      </c>
      <c r="BO76" s="63">
        <f t="shared" ref="BO76:CC76" si="189">(BO36-BN36)/BN36*100</f>
        <v>-2.6016797529372844</v>
      </c>
      <c r="BP76" s="63">
        <f t="shared" si="189"/>
        <v>-6.9031684373108845E-2</v>
      </c>
      <c r="BQ76" s="63">
        <f t="shared" si="189"/>
        <v>4.4831340959383841</v>
      </c>
      <c r="BR76" s="63">
        <f t="shared" si="189"/>
        <v>1.5572850287649966</v>
      </c>
      <c r="BS76" s="63">
        <f t="shared" si="189"/>
        <v>-0.94287786544760432</v>
      </c>
      <c r="BT76" s="63">
        <f t="shared" si="189"/>
        <v>1.0128688706456632</v>
      </c>
      <c r="BU76" s="63">
        <f t="shared" si="189"/>
        <v>6.8498566768805</v>
      </c>
      <c r="BV76" s="63">
        <f t="shared" si="189"/>
        <v>-0.60251712798935164</v>
      </c>
      <c r="BW76" s="63">
        <f t="shared" si="189"/>
        <v>0.6013123305251441</v>
      </c>
      <c r="BX76" s="63">
        <f t="shared" si="189"/>
        <v>-2.5235846630248004</v>
      </c>
      <c r="BY76" s="63">
        <f t="shared" si="189"/>
        <v>2.617414248021106</v>
      </c>
      <c r="BZ76" s="63">
        <f t="shared" si="189"/>
        <v>6.3275096590184932</v>
      </c>
      <c r="CA76" s="63">
        <f t="shared" si="189"/>
        <v>-7.5696744788259132</v>
      </c>
      <c r="CB76" s="63">
        <f t="shared" si="189"/>
        <v>4.7825540472599366</v>
      </c>
      <c r="CC76" s="63">
        <f t="shared" si="189"/>
        <v>3.3987084907735068</v>
      </c>
      <c r="CD76" s="63">
        <f t="shared" si="152"/>
        <v>4.8007443152689495</v>
      </c>
      <c r="CE76" s="63">
        <f t="shared" si="153"/>
        <v>-5.4964424470058439</v>
      </c>
      <c r="CF76" s="63">
        <f t="shared" si="154"/>
        <v>4.3259606464528204</v>
      </c>
      <c r="CG76" s="63">
        <f t="shared" si="155"/>
        <v>-0.27331866897553386</v>
      </c>
      <c r="CH76" s="63">
        <f t="shared" si="156"/>
        <v>5.5352016403605218</v>
      </c>
      <c r="CI76" s="63">
        <f t="shared" si="157"/>
        <v>-3.9449802484074175</v>
      </c>
      <c r="CJ76" s="63">
        <f t="shared" si="158"/>
        <v>2.7713454734073117</v>
      </c>
      <c r="CK76" s="63">
        <f t="shared" si="159"/>
        <v>1.4528543360311463</v>
      </c>
    </row>
    <row r="77" spans="1:89">
      <c r="A77" s="60" t="s">
        <v>11</v>
      </c>
      <c r="B77" s="136"/>
      <c r="C77" s="63">
        <f t="shared" ref="C77:AH77" si="190">(C37-B37)/B37*100</f>
        <v>4.5009598853011976</v>
      </c>
      <c r="D77" s="63">
        <f t="shared" si="190"/>
        <v>5.4367050498716933</v>
      </c>
      <c r="E77" s="63">
        <f t="shared" si="190"/>
        <v>-0.29969664865003842</v>
      </c>
      <c r="F77" s="63">
        <f t="shared" si="190"/>
        <v>3.7200934241409356</v>
      </c>
      <c r="G77" s="63">
        <f t="shared" si="190"/>
        <v>5.0680433449462967</v>
      </c>
      <c r="H77" s="63">
        <f t="shared" si="190"/>
        <v>4.8992751050742855</v>
      </c>
      <c r="I77" s="63">
        <f t="shared" si="190"/>
        <v>-0.20739014184160859</v>
      </c>
      <c r="J77" s="63">
        <f t="shared" si="190"/>
        <v>0.23374779693898615</v>
      </c>
      <c r="K77" s="63">
        <f t="shared" si="190"/>
        <v>4.780023052507409</v>
      </c>
      <c r="L77" s="63">
        <f t="shared" si="190"/>
        <v>4.726694837293846</v>
      </c>
      <c r="M77" s="63">
        <f t="shared" si="190"/>
        <v>-0.44374340321640776</v>
      </c>
      <c r="N77" s="63">
        <f t="shared" si="190"/>
        <v>6.3961866319765068</v>
      </c>
      <c r="O77" s="63">
        <f t="shared" si="190"/>
        <v>2.1206424951938181</v>
      </c>
      <c r="P77" s="63">
        <f t="shared" si="190"/>
        <v>4.7919630678512162</v>
      </c>
      <c r="Q77" s="63">
        <f t="shared" si="190"/>
        <v>-1.634709162181442</v>
      </c>
      <c r="R77" s="63">
        <f t="shared" si="190"/>
        <v>5.91154582363112</v>
      </c>
      <c r="S77" s="63">
        <f t="shared" si="190"/>
        <v>3.0562259290342011</v>
      </c>
      <c r="T77" s="63">
        <f t="shared" si="190"/>
        <v>8.1822980819089537</v>
      </c>
      <c r="U77" s="63">
        <f t="shared" si="190"/>
        <v>-1.6279569191674619</v>
      </c>
      <c r="V77" s="63">
        <f t="shared" si="190"/>
        <v>9.2988707276649976</v>
      </c>
      <c r="W77" s="63">
        <f t="shared" si="190"/>
        <v>4.8781125913563743</v>
      </c>
      <c r="X77" s="63">
        <f t="shared" si="190"/>
        <v>5.7592615656287833</v>
      </c>
      <c r="Y77" s="63">
        <f t="shared" si="190"/>
        <v>-1.6290175418863302</v>
      </c>
      <c r="Z77" s="63">
        <f t="shared" si="190"/>
        <v>6.484825560004265</v>
      </c>
      <c r="AA77" s="63">
        <f t="shared" si="190"/>
        <v>-1.371521374215483</v>
      </c>
      <c r="AB77" s="63">
        <f t="shared" si="190"/>
        <v>1.1121226459762501</v>
      </c>
      <c r="AC77" s="63">
        <f t="shared" si="190"/>
        <v>-9.3557681325867587E-2</v>
      </c>
      <c r="AD77" s="63">
        <f t="shared" si="190"/>
        <v>16.740963859777327</v>
      </c>
      <c r="AE77" s="63">
        <f t="shared" si="190"/>
        <v>0.93814711538446094</v>
      </c>
      <c r="AF77" s="63">
        <f t="shared" si="190"/>
        <v>3.5292864545182128</v>
      </c>
      <c r="AG77" s="63">
        <f t="shared" si="190"/>
        <v>1.862462443621157</v>
      </c>
      <c r="AH77" s="63">
        <f t="shared" si="190"/>
        <v>11.975285472008801</v>
      </c>
      <c r="AI77" s="63">
        <f t="shared" ref="AI77:BN77" si="191">(AI37-AH37)/AH37*100</f>
        <v>-0.42928516179230419</v>
      </c>
      <c r="AJ77" s="63">
        <f t="shared" si="191"/>
        <v>0.93535261467936437</v>
      </c>
      <c r="AK77" s="63">
        <f t="shared" si="191"/>
        <v>0.64386572989759316</v>
      </c>
      <c r="AL77" s="63">
        <f t="shared" si="191"/>
        <v>3.7184822056644737</v>
      </c>
      <c r="AM77" s="63">
        <f t="shared" si="191"/>
        <v>4.4153935779551423</v>
      </c>
      <c r="AN77" s="63">
        <f t="shared" si="191"/>
        <v>2.622483655015782</v>
      </c>
      <c r="AO77" s="63">
        <f t="shared" si="191"/>
        <v>1.4923106556897314</v>
      </c>
      <c r="AP77" s="63">
        <f t="shared" si="191"/>
        <v>1.3636160956658787</v>
      </c>
      <c r="AQ77" s="63">
        <f t="shared" si="191"/>
        <v>2.7151443812385141</v>
      </c>
      <c r="AR77" s="63">
        <f t="shared" si="191"/>
        <v>3.7467571114401812</v>
      </c>
      <c r="AS77" s="63">
        <f t="shared" si="191"/>
        <v>3.8358261718374655</v>
      </c>
      <c r="AT77" s="63">
        <f t="shared" si="191"/>
        <v>4.2373195904335255</v>
      </c>
      <c r="AU77" s="63">
        <f t="shared" si="191"/>
        <v>4.3059382466897143</v>
      </c>
      <c r="AV77" s="63">
        <f t="shared" si="191"/>
        <v>4.3781381662351233</v>
      </c>
      <c r="AW77" s="63">
        <f t="shared" si="191"/>
        <v>4.0253086677244436</v>
      </c>
      <c r="AX77" s="63">
        <f t="shared" si="191"/>
        <v>-6.8115766833928033</v>
      </c>
      <c r="AY77" s="63">
        <f t="shared" si="191"/>
        <v>9.8751233041140996</v>
      </c>
      <c r="AZ77" s="63">
        <f t="shared" si="191"/>
        <v>2.82228872911285</v>
      </c>
      <c r="BA77" s="63">
        <f t="shared" si="191"/>
        <v>-6.717651175967382</v>
      </c>
      <c r="BB77" s="63">
        <f t="shared" si="191"/>
        <v>-5.4068169153401611</v>
      </c>
      <c r="BC77" s="63">
        <f t="shared" si="191"/>
        <v>17.657922508274062</v>
      </c>
      <c r="BD77" s="63">
        <f t="shared" si="191"/>
        <v>2.6157338693993366</v>
      </c>
      <c r="BE77" s="63">
        <f t="shared" si="191"/>
        <v>-8.340573889189443</v>
      </c>
      <c r="BF77" s="63">
        <f t="shared" si="191"/>
        <v>7.6276001366125694</v>
      </c>
      <c r="BG77" s="63">
        <f t="shared" si="191"/>
        <v>20.443480051457279</v>
      </c>
      <c r="BH77" s="63">
        <f t="shared" si="191"/>
        <v>1.025995458697754</v>
      </c>
      <c r="BI77" s="63">
        <f t="shared" si="191"/>
        <v>-7.2272287572850553</v>
      </c>
      <c r="BJ77" s="63">
        <f t="shared" si="191"/>
        <v>-2.4697601315122513</v>
      </c>
      <c r="BK77" s="63">
        <f t="shared" si="191"/>
        <v>23.891307853571995</v>
      </c>
      <c r="BL77" s="63">
        <f t="shared" si="191"/>
        <v>1.1519687601692208</v>
      </c>
      <c r="BM77" s="63">
        <f t="shared" si="191"/>
        <v>-4.6004375241281661</v>
      </c>
      <c r="BN77" s="63">
        <f t="shared" si="191"/>
        <v>-6.816848524684799</v>
      </c>
      <c r="BO77" s="63">
        <f t="shared" ref="BO77:CC77" si="192">(BO37-BN37)/BN37*100</f>
        <v>21.61828737300435</v>
      </c>
      <c r="BP77" s="63">
        <f t="shared" si="192"/>
        <v>4.6124470433796656</v>
      </c>
      <c r="BQ77" s="63">
        <f t="shared" si="192"/>
        <v>3.062970568104054</v>
      </c>
      <c r="BR77" s="63">
        <f t="shared" si="192"/>
        <v>-15.286415607740189</v>
      </c>
      <c r="BS77" s="63">
        <f t="shared" si="192"/>
        <v>15.36863966770508</v>
      </c>
      <c r="BT77" s="63">
        <f t="shared" si="192"/>
        <v>4.7873537353735411</v>
      </c>
      <c r="BU77" s="63">
        <f t="shared" si="192"/>
        <v>-0.78380845009931643</v>
      </c>
      <c r="BV77" s="63">
        <f t="shared" si="192"/>
        <v>-11.65199878872267</v>
      </c>
      <c r="BW77" s="63">
        <f t="shared" si="192"/>
        <v>10.631127450980394</v>
      </c>
      <c r="BX77" s="63">
        <f t="shared" si="192"/>
        <v>4.2481307117141887</v>
      </c>
      <c r="BY77" s="63">
        <f t="shared" si="192"/>
        <v>-0.52066730421844709</v>
      </c>
      <c r="BZ77" s="63">
        <f t="shared" si="192"/>
        <v>-10.212834827981679</v>
      </c>
      <c r="CA77" s="63">
        <f t="shared" si="192"/>
        <v>10.45896068859548</v>
      </c>
      <c r="CB77" s="63">
        <f t="shared" si="192"/>
        <v>2.0423559842646895</v>
      </c>
      <c r="CC77" s="63">
        <f t="shared" si="192"/>
        <v>-1.6740599915504857</v>
      </c>
      <c r="CD77" s="63">
        <f t="shared" si="152"/>
        <v>0.33968974781095884</v>
      </c>
      <c r="CE77" s="63">
        <f t="shared" si="153"/>
        <v>5.7344980974328523</v>
      </c>
      <c r="CF77" s="63">
        <f t="shared" si="154"/>
        <v>4.6581174920168289</v>
      </c>
      <c r="CG77" s="63">
        <f t="shared" si="155"/>
        <v>-1.3318481208833695</v>
      </c>
      <c r="CH77" s="63">
        <f t="shared" si="156"/>
        <v>-4.7508157269468327</v>
      </c>
      <c r="CI77" s="63">
        <f t="shared" si="157"/>
        <v>3.2041690315256997</v>
      </c>
      <c r="CJ77" s="63">
        <f t="shared" si="158"/>
        <v>4.4745525447455412</v>
      </c>
      <c r="CK77" s="63">
        <f t="shared" si="159"/>
        <v>-0.71780638369145022</v>
      </c>
    </row>
    <row r="78" spans="1:89">
      <c r="A78" s="57" t="s">
        <v>12</v>
      </c>
      <c r="B78" s="137"/>
      <c r="C78" s="64">
        <f t="shared" ref="C78:AH78" si="193">(C38-B38)/B38*100</f>
        <v>2.981442044417403</v>
      </c>
      <c r="D78" s="64">
        <f t="shared" si="193"/>
        <v>1.65435745937961</v>
      </c>
      <c r="E78" s="64">
        <f t="shared" si="193"/>
        <v>1.7727404824179029</v>
      </c>
      <c r="F78" s="64">
        <f t="shared" si="193"/>
        <v>4.2958887926700884</v>
      </c>
      <c r="G78" s="64">
        <f t="shared" si="193"/>
        <v>3.930587497386572</v>
      </c>
      <c r="H78" s="64">
        <f t="shared" si="193"/>
        <v>3.1851404814591393</v>
      </c>
      <c r="I78" s="64">
        <f t="shared" si="193"/>
        <v>2.1575253444242133</v>
      </c>
      <c r="J78" s="64">
        <f t="shared" si="193"/>
        <v>-1.1373934070943774</v>
      </c>
      <c r="K78" s="64">
        <f t="shared" si="193"/>
        <v>2.4420632942935594</v>
      </c>
      <c r="L78" s="64">
        <f t="shared" si="193"/>
        <v>4.7676964242276698</v>
      </c>
      <c r="M78" s="64">
        <f t="shared" si="193"/>
        <v>0.67332249825866719</v>
      </c>
      <c r="N78" s="64">
        <f t="shared" si="193"/>
        <v>3.7048772900814062</v>
      </c>
      <c r="O78" s="64">
        <f t="shared" si="193"/>
        <v>5.1381593971226058</v>
      </c>
      <c r="P78" s="64">
        <f t="shared" si="193"/>
        <v>8.5360556038227902</v>
      </c>
      <c r="Q78" s="64">
        <f t="shared" si="193"/>
        <v>0.90054032419451235</v>
      </c>
      <c r="R78" s="64">
        <f t="shared" si="193"/>
        <v>-1.3198722350133059</v>
      </c>
      <c r="S78" s="64">
        <f t="shared" si="193"/>
        <v>2.1130894149872863</v>
      </c>
      <c r="T78" s="64">
        <f t="shared" si="193"/>
        <v>4.5410998275531531</v>
      </c>
      <c r="U78" s="64">
        <f t="shared" si="193"/>
        <v>1.5212609970674575</v>
      </c>
      <c r="V78" s="64">
        <f t="shared" si="193"/>
        <v>3.7697731320080843</v>
      </c>
      <c r="W78" s="64">
        <f t="shared" si="193"/>
        <v>3.4494834529854752</v>
      </c>
      <c r="X78" s="64">
        <f t="shared" si="193"/>
        <v>5.2979011509817218</v>
      </c>
      <c r="Y78" s="64">
        <f t="shared" si="193"/>
        <v>2.7809033917376564</v>
      </c>
      <c r="Z78" s="64">
        <f t="shared" si="193"/>
        <v>5.3082433834972376</v>
      </c>
      <c r="AA78" s="64">
        <f t="shared" si="193"/>
        <v>0.46905734604326982</v>
      </c>
      <c r="AB78" s="64">
        <f t="shared" si="193"/>
        <v>2.5000000000000036</v>
      </c>
      <c r="AC78" s="64">
        <f t="shared" si="193"/>
        <v>4.3344108139876614</v>
      </c>
      <c r="AD78" s="64">
        <f t="shared" si="193"/>
        <v>7.9011969439330167</v>
      </c>
      <c r="AE78" s="64">
        <f t="shared" si="193"/>
        <v>0.83279115159401695</v>
      </c>
      <c r="AF78" s="64">
        <f t="shared" si="193"/>
        <v>2.4519292811975726</v>
      </c>
      <c r="AG78" s="64">
        <f t="shared" si="193"/>
        <v>2.5569971029096963</v>
      </c>
      <c r="AH78" s="64">
        <f t="shared" si="193"/>
        <v>-2.2277388676229064</v>
      </c>
      <c r="AI78" s="64">
        <f t="shared" ref="AI78:BN78" si="194">(AI38-AH38)/AH38*100</f>
        <v>-0.12492192379762745</v>
      </c>
      <c r="AJ78" s="64">
        <f t="shared" si="194"/>
        <v>0.36272670419011588</v>
      </c>
      <c r="AK78" s="64">
        <f t="shared" si="194"/>
        <v>0.26171485543370671</v>
      </c>
      <c r="AL78" s="64">
        <f t="shared" si="194"/>
        <v>0.63330902221816099</v>
      </c>
      <c r="AM78" s="64">
        <f t="shared" si="194"/>
        <v>0.27023707161282534</v>
      </c>
      <c r="AN78" s="64">
        <f t="shared" si="194"/>
        <v>2.7195883866225667</v>
      </c>
      <c r="AO78" s="64">
        <f t="shared" si="194"/>
        <v>1.8723911747167574</v>
      </c>
      <c r="AP78" s="64">
        <f t="shared" si="194"/>
        <v>1.3958674732930121</v>
      </c>
      <c r="AQ78" s="64">
        <f t="shared" si="194"/>
        <v>2.1283979178716104</v>
      </c>
      <c r="AR78" s="64">
        <f t="shared" si="194"/>
        <v>3.2959565069656742</v>
      </c>
      <c r="AS78" s="64">
        <f t="shared" si="194"/>
        <v>2.0394736842105363</v>
      </c>
      <c r="AT78" s="64">
        <f t="shared" si="194"/>
        <v>1.7779941722992478</v>
      </c>
      <c r="AU78" s="64">
        <f t="shared" si="194"/>
        <v>2.3103702922249285</v>
      </c>
      <c r="AV78" s="64">
        <f t="shared" si="194"/>
        <v>4.2998556403382162</v>
      </c>
      <c r="AW78" s="64">
        <f t="shared" si="194"/>
        <v>2.738507167572898</v>
      </c>
      <c r="AX78" s="64">
        <f t="shared" si="194"/>
        <v>1.4820706957641032</v>
      </c>
      <c r="AY78" s="64">
        <f t="shared" si="194"/>
        <v>4.2597698963582493</v>
      </c>
      <c r="AZ78" s="64">
        <f t="shared" si="194"/>
        <v>4.1860465116279135</v>
      </c>
      <c r="BA78" s="64">
        <f t="shared" si="194"/>
        <v>1.6631652661064553</v>
      </c>
      <c r="BB78" s="64">
        <f t="shared" si="194"/>
        <v>3.5096934326971385</v>
      </c>
      <c r="BC78" s="64">
        <f t="shared" si="194"/>
        <v>7.0169604256734379</v>
      </c>
      <c r="BD78" s="64">
        <f t="shared" si="194"/>
        <v>5.8188315724052213</v>
      </c>
      <c r="BE78" s="64">
        <f t="shared" si="194"/>
        <v>1.776668379707796</v>
      </c>
      <c r="BF78" s="64">
        <f t="shared" si="194"/>
        <v>-0.60008112535527025</v>
      </c>
      <c r="BG78" s="64">
        <f t="shared" si="194"/>
        <v>-1.5181230478680898</v>
      </c>
      <c r="BH78" s="64">
        <f t="shared" si="194"/>
        <v>1.3055022864729329</v>
      </c>
      <c r="BI78" s="64">
        <f t="shared" si="194"/>
        <v>2.0385875500545945</v>
      </c>
      <c r="BJ78" s="64">
        <f t="shared" si="194"/>
        <v>1.8091821222540618</v>
      </c>
      <c r="BK78" s="64">
        <f t="shared" si="194"/>
        <v>0.56441371525327499</v>
      </c>
      <c r="BL78" s="64">
        <f t="shared" si="194"/>
        <v>1.4662550862915673</v>
      </c>
      <c r="BM78" s="64">
        <f t="shared" si="194"/>
        <v>-0.22816842978634252</v>
      </c>
      <c r="BN78" s="64">
        <f t="shared" si="194"/>
        <v>2.1369503545266593</v>
      </c>
      <c r="BO78" s="64">
        <f t="shared" ref="BO78:CC78" si="195">(BO38-BN38)/BN38*100</f>
        <v>1.2324062226412558</v>
      </c>
      <c r="BP78" s="64">
        <f t="shared" si="195"/>
        <v>2.4547631718999434</v>
      </c>
      <c r="BQ78" s="64">
        <f t="shared" si="195"/>
        <v>3.0972014804233527</v>
      </c>
      <c r="BR78" s="64">
        <f t="shared" si="195"/>
        <v>1.7449731616203179</v>
      </c>
      <c r="BS78" s="64">
        <f t="shared" si="195"/>
        <v>1.5057627958854891</v>
      </c>
      <c r="BT78" s="64">
        <f t="shared" si="195"/>
        <v>2.4906904340394367</v>
      </c>
      <c r="BU78" s="64">
        <f t="shared" si="195"/>
        <v>1.4652451009589487</v>
      </c>
      <c r="BV78" s="64">
        <f t="shared" si="195"/>
        <v>3.0341655886497088</v>
      </c>
      <c r="BW78" s="64">
        <f t="shared" si="195"/>
        <v>2.6906852126325451</v>
      </c>
      <c r="BX78" s="64">
        <f t="shared" si="195"/>
        <v>3.5916509381591957</v>
      </c>
      <c r="BY78" s="64">
        <f t="shared" si="195"/>
        <v>1.4361502599003315</v>
      </c>
      <c r="BZ78" s="64">
        <f t="shared" si="195"/>
        <v>3.203299414037529</v>
      </c>
      <c r="CA78" s="64">
        <f t="shared" si="195"/>
        <v>1.2519034922618066</v>
      </c>
      <c r="CB78" s="64">
        <f t="shared" si="195"/>
        <v>2.164239482200645</v>
      </c>
      <c r="CC78" s="64">
        <f t="shared" si="195"/>
        <v>0.22767768758661183</v>
      </c>
      <c r="CD78" s="64">
        <f t="shared" si="152"/>
        <v>1.0764809075971056</v>
      </c>
      <c r="CE78" s="64">
        <f t="shared" si="153"/>
        <v>0.4008407879943422</v>
      </c>
      <c r="CF78" s="64">
        <f t="shared" si="154"/>
        <v>4.6545596182871511</v>
      </c>
      <c r="CG78" s="64">
        <f t="shared" si="155"/>
        <v>0.73970690858339827</v>
      </c>
      <c r="CH78" s="64">
        <f t="shared" si="156"/>
        <v>3.8101989017469027</v>
      </c>
      <c r="CI78" s="64">
        <f t="shared" si="157"/>
        <v>2.5370543463746991</v>
      </c>
      <c r="CJ78" s="64">
        <f t="shared" si="158"/>
        <v>2.0401962061032206</v>
      </c>
      <c r="CK78" s="64">
        <f t="shared" si="159"/>
        <v>-8.5081039690303728E-2</v>
      </c>
    </row>
    <row r="79" spans="1:89" hidden="1">
      <c r="A79" s="53" t="s">
        <v>13</v>
      </c>
      <c r="B79" s="138"/>
      <c r="C79" s="66">
        <f t="shared" ref="C79:AH79" si="196">(C39-B39)/B39*100</f>
        <v>8.5177835702172917</v>
      </c>
      <c r="D79" s="66">
        <f t="shared" si="196"/>
        <v>7.341528524597976</v>
      </c>
      <c r="E79" s="66">
        <f t="shared" si="196"/>
        <v>-4.5764655130816427</v>
      </c>
      <c r="F79" s="66">
        <f t="shared" si="196"/>
        <v>1.3923817873234303</v>
      </c>
      <c r="G79" s="66">
        <f t="shared" si="196"/>
        <v>14.1302877557132</v>
      </c>
      <c r="H79" s="66">
        <f t="shared" si="196"/>
        <v>-0.60785005537222392</v>
      </c>
      <c r="I79" s="66">
        <f t="shared" si="196"/>
        <v>-3.4488959529583854</v>
      </c>
      <c r="J79" s="66">
        <f t="shared" si="196"/>
        <v>2.1723226845343042</v>
      </c>
      <c r="K79" s="66">
        <f t="shared" si="196"/>
        <v>14.545340726220976</v>
      </c>
      <c r="L79" s="66">
        <f t="shared" si="196"/>
        <v>-1.330468051427113</v>
      </c>
      <c r="M79" s="66">
        <f t="shared" si="196"/>
        <v>-6.0383282660941857</v>
      </c>
      <c r="N79" s="66">
        <f t="shared" si="196"/>
        <v>1.0993438071383674</v>
      </c>
      <c r="O79" s="66">
        <f t="shared" si="196"/>
        <v>12.339445466821699</v>
      </c>
      <c r="P79" s="66">
        <f t="shared" si="196"/>
        <v>-2.772205718756978</v>
      </c>
      <c r="Q79" s="66">
        <f t="shared" si="196"/>
        <v>-8.7340059862969728</v>
      </c>
      <c r="R79" s="66">
        <f t="shared" si="196"/>
        <v>4.2603625789833659</v>
      </c>
      <c r="S79" s="66">
        <f t="shared" si="196"/>
        <v>12.322503255033688</v>
      </c>
      <c r="T79" s="66">
        <f t="shared" si="196"/>
        <v>3.3432694739034896</v>
      </c>
      <c r="U79" s="66">
        <f t="shared" si="196"/>
        <v>-4.702295523804735</v>
      </c>
      <c r="V79" s="66">
        <f t="shared" si="196"/>
        <v>3.5688641694473047</v>
      </c>
      <c r="W79" s="66">
        <f t="shared" si="196"/>
        <v>11.103682341215727</v>
      </c>
      <c r="X79" s="66">
        <f t="shared" si="196"/>
        <v>9.2723143392620919</v>
      </c>
      <c r="Y79" s="66">
        <f t="shared" si="196"/>
        <v>-5.4900219562416002</v>
      </c>
      <c r="Z79" s="66">
        <f t="shared" si="196"/>
        <v>4.0024843878688143</v>
      </c>
      <c r="AA79" s="66">
        <f t="shared" si="196"/>
        <v>10.763948723970799</v>
      </c>
      <c r="AB79" s="66">
        <f t="shared" si="196"/>
        <v>0.1958581334100889</v>
      </c>
      <c r="AC79" s="66">
        <f t="shared" si="196"/>
        <v>-1.492816535423201</v>
      </c>
      <c r="AD79" s="66">
        <f t="shared" si="196"/>
        <v>5.4917769702100836</v>
      </c>
      <c r="AE79" s="66">
        <f t="shared" si="196"/>
        <v>14.536657789851429</v>
      </c>
      <c r="AF79" s="66">
        <f t="shared" si="196"/>
        <v>1.9473608714255224</v>
      </c>
      <c r="AG79" s="66">
        <f t="shared" si="196"/>
        <v>-1.325824178786027</v>
      </c>
      <c r="AH79" s="66">
        <f t="shared" si="196"/>
        <v>1.0977153966237925</v>
      </c>
      <c r="AI79" s="66">
        <f t="shared" ref="AI79:BN79" si="197">(AI39-AH39)/AH39*100</f>
        <v>8.803520806937895</v>
      </c>
      <c r="AJ79" s="66">
        <f t="shared" si="197"/>
        <v>-0.42639176253653072</v>
      </c>
      <c r="AK79" s="66">
        <f t="shared" si="197"/>
        <v>-3.6799387528167555</v>
      </c>
      <c r="AL79" s="66">
        <f t="shared" si="197"/>
        <v>4.0908372373724102</v>
      </c>
      <c r="AM79" s="66">
        <f t="shared" si="197"/>
        <v>8.5654108695747819</v>
      </c>
      <c r="AN79" s="66">
        <f t="shared" si="197"/>
        <v>3.8262359818579705</v>
      </c>
      <c r="AO79" s="66">
        <f t="shared" si="197"/>
        <v>-4.7077519393286744</v>
      </c>
      <c r="AP79" s="66">
        <f t="shared" si="197"/>
        <v>2.2219615654198415</v>
      </c>
      <c r="AQ79" s="66">
        <f t="shared" si="197"/>
        <v>7.7525526856574238</v>
      </c>
      <c r="AR79" s="66">
        <f t="shared" si="197"/>
        <v>4.5035401320855577</v>
      </c>
      <c r="AS79" s="66">
        <f t="shared" si="197"/>
        <v>-3.7901735196742163</v>
      </c>
      <c r="AT79" s="66">
        <f t="shared" si="197"/>
        <v>0.26791152888122777</v>
      </c>
      <c r="AU79" s="66">
        <f t="shared" si="197"/>
        <v>7.7967480789219019</v>
      </c>
      <c r="AV79" s="66">
        <f t="shared" si="197"/>
        <v>8.7533453131036651</v>
      </c>
      <c r="AW79" s="66">
        <f t="shared" si="197"/>
        <v>-4.9732751890924929</v>
      </c>
      <c r="AX79" s="66">
        <f t="shared" si="197"/>
        <v>6.7355163899508259</v>
      </c>
      <c r="AY79" s="66">
        <f t="shared" si="197"/>
        <v>5.9747631181907979</v>
      </c>
      <c r="AZ79" s="66">
        <f t="shared" si="197"/>
        <v>4.9223907768645248</v>
      </c>
      <c r="BA79" s="66">
        <f t="shared" si="197"/>
        <v>-4.3980424138547063</v>
      </c>
      <c r="BB79" s="66">
        <f t="shared" si="197"/>
        <v>4.1276738983091334</v>
      </c>
      <c r="BC79" s="66">
        <f t="shared" si="197"/>
        <v>11.57949384932709</v>
      </c>
      <c r="BD79" s="66">
        <f t="shared" si="197"/>
        <v>2.4231856204011955</v>
      </c>
      <c r="BE79" s="66">
        <f t="shared" si="197"/>
        <v>-8.4378334383564582</v>
      </c>
      <c r="BF79" s="66">
        <f t="shared" si="197"/>
        <v>3.7057147461644839</v>
      </c>
      <c r="BG79" s="66">
        <f t="shared" si="197"/>
        <v>8.5792161369906008</v>
      </c>
      <c r="BH79" s="66">
        <f t="shared" si="197"/>
        <v>-2.2225733650166264</v>
      </c>
      <c r="BI79" s="66">
        <f t="shared" si="197"/>
        <v>-5.2157530702810568</v>
      </c>
      <c r="BJ79" s="66">
        <f t="shared" si="197"/>
        <v>4.1574890492242274</v>
      </c>
      <c r="BK79" s="66">
        <f t="shared" si="197"/>
        <v>12.246268932675807</v>
      </c>
      <c r="BL79" s="66">
        <f t="shared" si="197"/>
        <v>-5.115386411755563</v>
      </c>
      <c r="BM79" s="66">
        <f t="shared" si="197"/>
        <v>-4.0950573990923003</v>
      </c>
      <c r="BN79" s="66">
        <f t="shared" si="197"/>
        <v>3.1766356382668919</v>
      </c>
      <c r="BO79" s="66">
        <f t="shared" ref="BO79:CC79" si="198">(BO39-BN39)/BN39*100</f>
        <v>13.410495314170291</v>
      </c>
      <c r="BP79" s="66">
        <f t="shared" si="198"/>
        <v>-1.2729126922623366</v>
      </c>
      <c r="BQ79" s="66">
        <f t="shared" si="198"/>
        <v>-5.2088433696566154</v>
      </c>
      <c r="BR79" s="66">
        <f t="shared" si="198"/>
        <v>1.6388741738588988</v>
      </c>
      <c r="BS79" s="66">
        <f t="shared" si="198"/>
        <v>13.497854441326684</v>
      </c>
      <c r="BT79" s="66">
        <f t="shared" si="198"/>
        <v>-4.2734197808799941</v>
      </c>
      <c r="BU79" s="66">
        <f t="shared" si="198"/>
        <v>-4.6329714176810377</v>
      </c>
      <c r="BV79" s="66">
        <f t="shared" si="198"/>
        <v>2.7314663095169842</v>
      </c>
      <c r="BW79" s="66">
        <f t="shared" si="198"/>
        <v>14.528422670862629</v>
      </c>
      <c r="BX79" s="66">
        <f t="shared" si="198"/>
        <v>-3.878318183705689</v>
      </c>
      <c r="BY79" s="66">
        <f t="shared" si="198"/>
        <v>-4.8005827732710742</v>
      </c>
      <c r="BZ79" s="66">
        <f t="shared" si="198"/>
        <v>5.2491747414839596</v>
      </c>
      <c r="CA79" s="66">
        <f t="shared" si="198"/>
        <v>10.851150668743776</v>
      </c>
      <c r="CB79" s="66">
        <f t="shared" si="198"/>
        <v>-3.5390124403648922</v>
      </c>
      <c r="CC79" s="66">
        <f t="shared" si="198"/>
        <v>-6.5565868592401824</v>
      </c>
      <c r="CD79" s="66">
        <f t="shared" si="152"/>
        <v>7.0019817932085795</v>
      </c>
      <c r="CE79" s="66">
        <f t="shared" si="153"/>
        <v>9.2105902420988297</v>
      </c>
      <c r="CF79" s="66">
        <f t="shared" si="154"/>
        <v>-4.2671723830314354</v>
      </c>
      <c r="CG79" s="66">
        <f t="shared" si="155"/>
        <v>-5.7520472240327347</v>
      </c>
      <c r="CH79" s="66">
        <f t="shared" si="156"/>
        <v>6.4954087898854516</v>
      </c>
      <c r="CI79" s="66">
        <f t="shared" si="157"/>
        <v>9.8498465173188912</v>
      </c>
      <c r="CJ79" s="66">
        <f t="shared" si="158"/>
        <v>-3.6389213737009865</v>
      </c>
      <c r="CK79" s="66">
        <f t="shared" si="159"/>
        <v>-6.3714955417706127</v>
      </c>
    </row>
    <row r="80" spans="1:89" hidden="1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  <c r="CA80" s="63"/>
      <c r="CB80" s="63"/>
      <c r="CC80" s="63"/>
      <c r="CD80" s="63"/>
      <c r="CE80" s="63"/>
      <c r="CF80" s="63"/>
      <c r="CG80" s="63"/>
      <c r="CH80" s="63"/>
      <c r="CI80" s="63"/>
      <c r="CJ80" s="63"/>
      <c r="CK80" s="63"/>
    </row>
    <row r="81" spans="1:89" ht="14.25" customHeight="1" thickBot="1">
      <c r="A81" s="71" t="str">
        <f>A41</f>
        <v>KZN - Annual Gross Operating Surplus</v>
      </c>
      <c r="B81" s="139"/>
      <c r="C81" s="65">
        <f t="shared" ref="C81:AH81" si="199">(C41-B41)/B41*100</f>
        <v>8.5177835702172917</v>
      </c>
      <c r="D81" s="65">
        <f t="shared" si="199"/>
        <v>7.341528524597976</v>
      </c>
      <c r="E81" s="65">
        <f t="shared" si="199"/>
        <v>-4.5764655130816427</v>
      </c>
      <c r="F81" s="65">
        <f t="shared" si="199"/>
        <v>1.3923817873234303</v>
      </c>
      <c r="G81" s="65">
        <f t="shared" si="199"/>
        <v>14.1302877557132</v>
      </c>
      <c r="H81" s="65">
        <f t="shared" si="199"/>
        <v>-0.60785005537222392</v>
      </c>
      <c r="I81" s="65">
        <f t="shared" si="199"/>
        <v>-3.4488959529583854</v>
      </c>
      <c r="J81" s="65">
        <f t="shared" si="199"/>
        <v>2.1723226845343042</v>
      </c>
      <c r="K81" s="65">
        <f t="shared" si="199"/>
        <v>14.545340726220976</v>
      </c>
      <c r="L81" s="65">
        <f t="shared" si="199"/>
        <v>-1.330468051427113</v>
      </c>
      <c r="M81" s="65">
        <f t="shared" si="199"/>
        <v>-6.0383282660941857</v>
      </c>
      <c r="N81" s="65">
        <f t="shared" si="199"/>
        <v>1.0993438071383674</v>
      </c>
      <c r="O81" s="65">
        <f t="shared" si="199"/>
        <v>12.339445466821699</v>
      </c>
      <c r="P81" s="65">
        <f t="shared" si="199"/>
        <v>-2.772205718756978</v>
      </c>
      <c r="Q81" s="65">
        <f t="shared" si="199"/>
        <v>-8.7340059862969728</v>
      </c>
      <c r="R81" s="65">
        <f t="shared" si="199"/>
        <v>4.2603625789833659</v>
      </c>
      <c r="S81" s="65">
        <f t="shared" si="199"/>
        <v>12.322503255033688</v>
      </c>
      <c r="T81" s="65">
        <f t="shared" si="199"/>
        <v>3.3432694739034896</v>
      </c>
      <c r="U81" s="65">
        <f t="shared" si="199"/>
        <v>-4.702295523804735</v>
      </c>
      <c r="V81" s="65">
        <f t="shared" si="199"/>
        <v>3.5688641694473047</v>
      </c>
      <c r="W81" s="65">
        <f t="shared" si="199"/>
        <v>11.103682341215727</v>
      </c>
      <c r="X81" s="65">
        <f t="shared" si="199"/>
        <v>9.2723143392620919</v>
      </c>
      <c r="Y81" s="65">
        <f t="shared" si="199"/>
        <v>-5.4900219562416002</v>
      </c>
      <c r="Z81" s="65">
        <f t="shared" si="199"/>
        <v>4.0024843878688143</v>
      </c>
      <c r="AA81" s="65">
        <f t="shared" si="199"/>
        <v>10.763948723970799</v>
      </c>
      <c r="AB81" s="65">
        <f t="shared" si="199"/>
        <v>0.1958581334100889</v>
      </c>
      <c r="AC81" s="65">
        <f t="shared" si="199"/>
        <v>-1.492816535423201</v>
      </c>
      <c r="AD81" s="65">
        <f t="shared" si="199"/>
        <v>5.4917769702100836</v>
      </c>
      <c r="AE81" s="65">
        <f t="shared" si="199"/>
        <v>14.536657789851429</v>
      </c>
      <c r="AF81" s="65">
        <f t="shared" si="199"/>
        <v>1.9473608714255224</v>
      </c>
      <c r="AG81" s="65">
        <f t="shared" si="199"/>
        <v>-1.325824178786027</v>
      </c>
      <c r="AH81" s="65">
        <f t="shared" si="199"/>
        <v>1.0977153966237925</v>
      </c>
      <c r="AI81" s="65">
        <f t="shared" ref="AI81:BN81" si="200">(AI41-AH41)/AH41*100</f>
        <v>8.803520806937895</v>
      </c>
      <c r="AJ81" s="65">
        <f t="shared" si="200"/>
        <v>-0.42639176253653072</v>
      </c>
      <c r="AK81" s="65">
        <f t="shared" si="200"/>
        <v>-3.6799387528167555</v>
      </c>
      <c r="AL81" s="65">
        <f t="shared" si="200"/>
        <v>4.0908372373724102</v>
      </c>
      <c r="AM81" s="65">
        <f t="shared" si="200"/>
        <v>8.5654108695747819</v>
      </c>
      <c r="AN81" s="65">
        <f t="shared" si="200"/>
        <v>3.8262359818579705</v>
      </c>
      <c r="AO81" s="65">
        <f t="shared" si="200"/>
        <v>-4.7077519393286744</v>
      </c>
      <c r="AP81" s="65">
        <f t="shared" si="200"/>
        <v>2.2219615654198415</v>
      </c>
      <c r="AQ81" s="65">
        <f t="shared" si="200"/>
        <v>7.7525526856574238</v>
      </c>
      <c r="AR81" s="65">
        <f t="shared" si="200"/>
        <v>4.5035401320855577</v>
      </c>
      <c r="AS81" s="65">
        <f t="shared" si="200"/>
        <v>-3.7901735196742163</v>
      </c>
      <c r="AT81" s="65">
        <f t="shared" si="200"/>
        <v>0.26791152888122777</v>
      </c>
      <c r="AU81" s="65">
        <f t="shared" si="200"/>
        <v>7.7967480789219019</v>
      </c>
      <c r="AV81" s="65">
        <f t="shared" si="200"/>
        <v>8.7533453131036651</v>
      </c>
      <c r="AW81" s="65">
        <f t="shared" si="200"/>
        <v>-4.9732751890924929</v>
      </c>
      <c r="AX81" s="65">
        <f t="shared" si="200"/>
        <v>6.7355163899508259</v>
      </c>
      <c r="AY81" s="65">
        <f t="shared" si="200"/>
        <v>5.9747631181907979</v>
      </c>
      <c r="AZ81" s="65">
        <f t="shared" si="200"/>
        <v>4.9223907768645248</v>
      </c>
      <c r="BA81" s="65">
        <f t="shared" si="200"/>
        <v>-4.3980424138547063</v>
      </c>
      <c r="BB81" s="65">
        <f t="shared" si="200"/>
        <v>4.1276738983091334</v>
      </c>
      <c r="BC81" s="65">
        <f t="shared" si="200"/>
        <v>11.57949384932709</v>
      </c>
      <c r="BD81" s="65">
        <f t="shared" si="200"/>
        <v>2.4231856204011955</v>
      </c>
      <c r="BE81" s="65">
        <f t="shared" si="200"/>
        <v>-8.4378334383564582</v>
      </c>
      <c r="BF81" s="65">
        <f t="shared" si="200"/>
        <v>3.7057147461644839</v>
      </c>
      <c r="BG81" s="65">
        <f t="shared" si="200"/>
        <v>8.5792161369906008</v>
      </c>
      <c r="BH81" s="65">
        <f t="shared" si="200"/>
        <v>-2.2225733650166264</v>
      </c>
      <c r="BI81" s="65">
        <f t="shared" si="200"/>
        <v>-5.2157530702810568</v>
      </c>
      <c r="BJ81" s="65">
        <f t="shared" si="200"/>
        <v>4.1574890492242274</v>
      </c>
      <c r="BK81" s="65">
        <f t="shared" si="200"/>
        <v>12.246268932675807</v>
      </c>
      <c r="BL81" s="65">
        <f t="shared" si="200"/>
        <v>-5.115386411755563</v>
      </c>
      <c r="BM81" s="65">
        <f t="shared" si="200"/>
        <v>-4.0950573990923003</v>
      </c>
      <c r="BN81" s="65">
        <f t="shared" si="200"/>
        <v>3.1766356382668919</v>
      </c>
      <c r="BO81" s="65">
        <f t="shared" ref="BO81:CC81" si="201">(BO41-BN41)/BN41*100</f>
        <v>13.410495314170291</v>
      </c>
      <c r="BP81" s="65">
        <f t="shared" si="201"/>
        <v>-1.2729126922623366</v>
      </c>
      <c r="BQ81" s="65">
        <f t="shared" si="201"/>
        <v>-5.2088433696566154</v>
      </c>
      <c r="BR81" s="65">
        <f t="shared" si="201"/>
        <v>1.6388741738588988</v>
      </c>
      <c r="BS81" s="65">
        <f t="shared" si="201"/>
        <v>13.497854441326684</v>
      </c>
      <c r="BT81" s="65">
        <f t="shared" si="201"/>
        <v>-4.2734197808799941</v>
      </c>
      <c r="BU81" s="65">
        <f t="shared" si="201"/>
        <v>-4.6329714176810377</v>
      </c>
      <c r="BV81" s="65">
        <f t="shared" si="201"/>
        <v>2.7314663095169842</v>
      </c>
      <c r="BW81" s="65">
        <f t="shared" si="201"/>
        <v>14.528422670862629</v>
      </c>
      <c r="BX81" s="65">
        <f t="shared" si="201"/>
        <v>-3.878318183705689</v>
      </c>
      <c r="BY81" s="65">
        <f t="shared" si="201"/>
        <v>-4.8005827732710742</v>
      </c>
      <c r="BZ81" s="65">
        <f t="shared" si="201"/>
        <v>5.2491747414839596</v>
      </c>
      <c r="CA81" s="65">
        <f t="shared" si="201"/>
        <v>10.851150668743776</v>
      </c>
      <c r="CB81" s="65">
        <f t="shared" si="201"/>
        <v>-3.5390124403648922</v>
      </c>
      <c r="CC81" s="65">
        <f t="shared" si="201"/>
        <v>-6.5565868592401824</v>
      </c>
      <c r="CD81" s="65">
        <f t="shared" ref="CD81" si="202">(CD41-CC41)/CC41*100</f>
        <v>7.0019817932085795</v>
      </c>
      <c r="CE81" s="65">
        <f t="shared" ref="CE81" si="203">(CE41-CD41)/CD41*100</f>
        <v>9.2105902420988297</v>
      </c>
      <c r="CF81" s="65">
        <f t="shared" ref="CF81" si="204">(CF41-CE41)/CE41*100</f>
        <v>-4.2671723830314354</v>
      </c>
      <c r="CG81" s="65">
        <f t="shared" ref="CG81" si="205">(CG41-CF41)/CF41*100</f>
        <v>-5.7520472240327347</v>
      </c>
      <c r="CH81" s="65">
        <f t="shared" ref="CH81" si="206">(CH41-CG41)/CG41*100</f>
        <v>6.4954087898854516</v>
      </c>
      <c r="CI81" s="65">
        <f t="shared" ref="CI81" si="207">(CI41-CH41)/CH41*100</f>
        <v>9.8498465173188912</v>
      </c>
      <c r="CJ81" s="65">
        <f t="shared" ref="CJ81" si="208">(CJ41-CI41)/CI41*100</f>
        <v>-3.6389213737009865</v>
      </c>
      <c r="CK81" s="65">
        <f t="shared" ref="CK81" si="209">(CK41-CJ41)/CJ41*100</f>
        <v>-6.3714955417706127</v>
      </c>
    </row>
    <row r="83" spans="1:89" ht="18">
      <c r="A83" s="210" t="str">
        <f>A43</f>
        <v>SA – Annual Gross Operating Surplus</v>
      </c>
      <c r="B83" s="216"/>
      <c r="C83" s="216"/>
      <c r="D83" s="216"/>
      <c r="E83" s="216"/>
      <c r="F83" s="216"/>
      <c r="G83" s="216"/>
      <c r="H83" s="216"/>
      <c r="I83" s="216"/>
      <c r="J83" s="216"/>
      <c r="K83" s="216"/>
      <c r="L83" s="216"/>
      <c r="M83" s="216"/>
      <c r="N83" s="216"/>
      <c r="O83" s="216"/>
      <c r="P83" s="216"/>
      <c r="Q83" s="216"/>
      <c r="R83" s="216"/>
      <c r="S83" s="216"/>
      <c r="T83" s="216"/>
      <c r="U83" s="216"/>
      <c r="V83" s="216"/>
      <c r="W83" s="216"/>
      <c r="X83" s="216"/>
      <c r="Y83" s="216"/>
      <c r="Z83" s="217"/>
      <c r="AA83" s="217"/>
      <c r="AB83" s="217"/>
      <c r="AC83" s="217"/>
      <c r="AD83" s="217"/>
      <c r="AE83" s="217"/>
      <c r="AF83" s="217"/>
      <c r="AG83" s="217"/>
      <c r="AH83" s="217"/>
      <c r="AI83" s="217"/>
      <c r="AJ83" s="217"/>
      <c r="AK83" s="217"/>
      <c r="AL83" s="217"/>
      <c r="AM83" s="217"/>
      <c r="AN83" s="217"/>
      <c r="AO83" s="217"/>
      <c r="AP83" s="217"/>
      <c r="AQ83" s="217"/>
      <c r="AR83" s="217"/>
      <c r="AS83" s="217"/>
      <c r="AT83" s="217"/>
      <c r="AU83" s="217"/>
      <c r="AV83" s="217"/>
      <c r="AW83" s="217"/>
      <c r="AX83" s="217"/>
      <c r="AY83" s="217"/>
      <c r="AZ83" s="217"/>
      <c r="BA83" s="217"/>
      <c r="BB83" s="217"/>
      <c r="BC83" s="217"/>
      <c r="BD83" s="217"/>
      <c r="BE83" s="217"/>
      <c r="BF83" s="217"/>
      <c r="BG83" s="217"/>
      <c r="BH83" s="217"/>
    </row>
    <row r="84" spans="1:89" ht="13.5" thickBot="1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9" ht="13.5" thickBot="1">
      <c r="A85" s="25" t="s">
        <v>23</v>
      </c>
      <c r="B85" s="133" t="str">
        <f t="shared" ref="B85:AG85" si="210">B65</f>
        <v>1995q1</v>
      </c>
      <c r="C85" s="132" t="str">
        <f t="shared" si="210"/>
        <v>1995q2</v>
      </c>
      <c r="D85" s="132" t="str">
        <f t="shared" si="210"/>
        <v>1995q3</v>
      </c>
      <c r="E85" s="132" t="str">
        <f t="shared" si="210"/>
        <v>1995q4</v>
      </c>
      <c r="F85" s="132" t="str">
        <f t="shared" si="210"/>
        <v>1996q1</v>
      </c>
      <c r="G85" s="132" t="str">
        <f t="shared" si="210"/>
        <v>1996q2</v>
      </c>
      <c r="H85" s="132" t="str">
        <f t="shared" si="210"/>
        <v>1996q3</v>
      </c>
      <c r="I85" s="132" t="str">
        <f t="shared" si="210"/>
        <v>1996q4</v>
      </c>
      <c r="J85" s="132" t="str">
        <f t="shared" si="210"/>
        <v>1997q1</v>
      </c>
      <c r="K85" s="132" t="str">
        <f t="shared" si="210"/>
        <v>1997q2</v>
      </c>
      <c r="L85" s="132" t="str">
        <f t="shared" si="210"/>
        <v>1997q3</v>
      </c>
      <c r="M85" s="132" t="str">
        <f t="shared" si="210"/>
        <v>1997q4</v>
      </c>
      <c r="N85" s="132" t="str">
        <f t="shared" si="210"/>
        <v>1998q1</v>
      </c>
      <c r="O85" s="132" t="str">
        <f t="shared" si="210"/>
        <v>1998q2</v>
      </c>
      <c r="P85" s="132" t="str">
        <f t="shared" si="210"/>
        <v>1998q3</v>
      </c>
      <c r="Q85" s="132" t="str">
        <f t="shared" si="210"/>
        <v>1998q4</v>
      </c>
      <c r="R85" s="132" t="str">
        <f t="shared" si="210"/>
        <v>1999q1</v>
      </c>
      <c r="S85" s="132" t="str">
        <f t="shared" si="210"/>
        <v>1999q2</v>
      </c>
      <c r="T85" s="132" t="str">
        <f t="shared" si="210"/>
        <v>1999q3</v>
      </c>
      <c r="U85" s="132" t="str">
        <f t="shared" si="210"/>
        <v>1999q4</v>
      </c>
      <c r="V85" s="132" t="str">
        <f t="shared" si="210"/>
        <v>2000q1</v>
      </c>
      <c r="W85" s="132" t="str">
        <f t="shared" si="210"/>
        <v>2000q2</v>
      </c>
      <c r="X85" s="132" t="str">
        <f t="shared" si="210"/>
        <v>2000q3</v>
      </c>
      <c r="Y85" s="132" t="str">
        <f t="shared" si="210"/>
        <v>2000q4</v>
      </c>
      <c r="Z85" s="132" t="str">
        <f t="shared" si="210"/>
        <v>2001q1</v>
      </c>
      <c r="AA85" s="132" t="str">
        <f t="shared" si="210"/>
        <v>2001q2</v>
      </c>
      <c r="AB85" s="132" t="str">
        <f t="shared" si="210"/>
        <v>2001q3</v>
      </c>
      <c r="AC85" s="132" t="str">
        <f t="shared" si="210"/>
        <v>2001q4</v>
      </c>
      <c r="AD85" s="132" t="str">
        <f t="shared" si="210"/>
        <v>2002q1</v>
      </c>
      <c r="AE85" s="132" t="str">
        <f t="shared" si="210"/>
        <v>2002q2</v>
      </c>
      <c r="AF85" s="132" t="str">
        <f t="shared" si="210"/>
        <v>2002q3</v>
      </c>
      <c r="AG85" s="132" t="str">
        <f t="shared" si="210"/>
        <v>2002q4</v>
      </c>
      <c r="AH85" s="132" t="str">
        <f t="shared" ref="AH85:BM85" si="211">AH65</f>
        <v>2003q1</v>
      </c>
      <c r="AI85" s="132" t="str">
        <f t="shared" si="211"/>
        <v>2003q2</v>
      </c>
      <c r="AJ85" s="132" t="str">
        <f t="shared" si="211"/>
        <v>2003q3</v>
      </c>
      <c r="AK85" s="132" t="str">
        <f t="shared" si="211"/>
        <v>2003q4</v>
      </c>
      <c r="AL85" s="132" t="str">
        <f t="shared" si="211"/>
        <v>2004q1</v>
      </c>
      <c r="AM85" s="132" t="str">
        <f t="shared" si="211"/>
        <v>2004q2</v>
      </c>
      <c r="AN85" s="132" t="str">
        <f t="shared" si="211"/>
        <v>2004q3</v>
      </c>
      <c r="AO85" s="132" t="str">
        <f t="shared" si="211"/>
        <v>2004q4</v>
      </c>
      <c r="AP85" s="132" t="str">
        <f t="shared" si="211"/>
        <v>2005q1</v>
      </c>
      <c r="AQ85" s="132" t="str">
        <f t="shared" si="211"/>
        <v>2005q2</v>
      </c>
      <c r="AR85" s="132" t="str">
        <f t="shared" si="211"/>
        <v>2005q3</v>
      </c>
      <c r="AS85" s="132" t="str">
        <f t="shared" si="211"/>
        <v>2005q4</v>
      </c>
      <c r="AT85" s="132" t="str">
        <f t="shared" si="211"/>
        <v>2006q1</v>
      </c>
      <c r="AU85" s="132" t="str">
        <f t="shared" si="211"/>
        <v>2006q2</v>
      </c>
      <c r="AV85" s="132" t="str">
        <f t="shared" si="211"/>
        <v>2006q3</v>
      </c>
      <c r="AW85" s="132" t="str">
        <f t="shared" si="211"/>
        <v>2006q4</v>
      </c>
      <c r="AX85" s="132" t="str">
        <f t="shared" si="211"/>
        <v>2007q1</v>
      </c>
      <c r="AY85" s="132" t="str">
        <f t="shared" si="211"/>
        <v>2007q2</v>
      </c>
      <c r="AZ85" s="132" t="str">
        <f t="shared" si="211"/>
        <v>2007q3</v>
      </c>
      <c r="BA85" s="132" t="str">
        <f t="shared" si="211"/>
        <v>2007q4</v>
      </c>
      <c r="BB85" s="132" t="str">
        <f t="shared" si="211"/>
        <v>2008q1</v>
      </c>
      <c r="BC85" s="132" t="str">
        <f t="shared" si="211"/>
        <v>2008q2</v>
      </c>
      <c r="BD85" s="132" t="str">
        <f t="shared" si="211"/>
        <v>2008q3</v>
      </c>
      <c r="BE85" s="132" t="str">
        <f t="shared" si="211"/>
        <v>2008q4</v>
      </c>
      <c r="BF85" s="132" t="str">
        <f t="shared" si="211"/>
        <v>2009q1</v>
      </c>
      <c r="BG85" s="132" t="str">
        <f t="shared" si="211"/>
        <v>2009q2</v>
      </c>
      <c r="BH85" s="132" t="str">
        <f t="shared" si="211"/>
        <v>2009q3</v>
      </c>
      <c r="BI85" s="132" t="str">
        <f t="shared" si="211"/>
        <v>2009q4</v>
      </c>
      <c r="BJ85" s="132" t="str">
        <f t="shared" si="211"/>
        <v>2010q1</v>
      </c>
      <c r="BK85" s="132" t="str">
        <f t="shared" si="211"/>
        <v>2010q2</v>
      </c>
      <c r="BL85" s="132" t="str">
        <f t="shared" si="211"/>
        <v>2010q3</v>
      </c>
      <c r="BM85" s="132" t="str">
        <f t="shared" si="211"/>
        <v>2010q4</v>
      </c>
      <c r="BN85" s="132" t="str">
        <f t="shared" ref="BN85:CC85" si="212">BN65</f>
        <v>2011q1</v>
      </c>
      <c r="BO85" s="132" t="str">
        <f t="shared" si="212"/>
        <v>2011q2</v>
      </c>
      <c r="BP85" s="132" t="str">
        <f t="shared" si="212"/>
        <v>2011q3</v>
      </c>
      <c r="BQ85" s="132" t="str">
        <f t="shared" si="212"/>
        <v>2011q4</v>
      </c>
      <c r="BR85" s="132" t="str">
        <f t="shared" si="212"/>
        <v>2012q1</v>
      </c>
      <c r="BS85" s="132" t="str">
        <f t="shared" si="212"/>
        <v>2012q2</v>
      </c>
      <c r="BT85" s="132" t="str">
        <f t="shared" si="212"/>
        <v>2012q3</v>
      </c>
      <c r="BU85" s="132" t="str">
        <f t="shared" si="212"/>
        <v>2012q4</v>
      </c>
      <c r="BV85" s="132" t="str">
        <f t="shared" si="212"/>
        <v>2013q1</v>
      </c>
      <c r="BW85" s="132" t="str">
        <f t="shared" si="212"/>
        <v>2013q2</v>
      </c>
      <c r="BX85" s="132" t="str">
        <f t="shared" si="212"/>
        <v>2013q3</v>
      </c>
      <c r="BY85" s="132" t="str">
        <f t="shared" si="212"/>
        <v>2013q4</v>
      </c>
      <c r="BZ85" s="132" t="str">
        <f t="shared" si="212"/>
        <v>2014q1</v>
      </c>
      <c r="CA85" s="132" t="str">
        <f t="shared" si="212"/>
        <v>2014q2</v>
      </c>
      <c r="CB85" s="132" t="str">
        <f t="shared" si="212"/>
        <v>2014q3</v>
      </c>
      <c r="CC85" s="132" t="str">
        <f t="shared" si="212"/>
        <v>2014q4</v>
      </c>
      <c r="CD85" s="132" t="str">
        <f t="shared" ref="CD85:CE85" si="213">CD65</f>
        <v>2015q1</v>
      </c>
      <c r="CE85" s="132" t="str">
        <f t="shared" si="213"/>
        <v>2015q2</v>
      </c>
      <c r="CF85" s="132" t="str">
        <f t="shared" ref="CF85:CH85" si="214">CF65</f>
        <v>2015q3</v>
      </c>
      <c r="CG85" s="132" t="str">
        <f t="shared" si="214"/>
        <v>2015q4</v>
      </c>
      <c r="CH85" s="132" t="str">
        <f t="shared" si="214"/>
        <v>2016q1</v>
      </c>
      <c r="CI85" s="132" t="str">
        <f t="shared" ref="CI85" si="215">CI65</f>
        <v>2016q2</v>
      </c>
      <c r="CJ85" s="132" t="str">
        <f t="shared" ref="CJ85:CK85" si="216">CJ65</f>
        <v>2016q3</v>
      </c>
      <c r="CK85" s="132" t="str">
        <f t="shared" si="216"/>
        <v>2016q4</v>
      </c>
    </row>
    <row r="86" spans="1:89" ht="13.5" thickTop="1">
      <c r="A86" s="2" t="s">
        <v>0</v>
      </c>
      <c r="B86" s="135"/>
      <c r="C86" s="61"/>
      <c r="D86" s="61"/>
      <c r="E86" s="61"/>
      <c r="F86" s="61">
        <f t="shared" ref="F86:F99" si="217">(F6-B6)/B6*100</f>
        <v>8.6194179433027696</v>
      </c>
      <c r="G86" s="61">
        <f t="shared" ref="G86:G99" si="218">(G6-C6)/C6*100</f>
        <v>46.473399869904682</v>
      </c>
      <c r="H86" s="61">
        <f t="shared" ref="H86:H99" si="219">(H6-D6)/D6*100</f>
        <v>14.605647515412718</v>
      </c>
      <c r="I86" s="61">
        <f t="shared" ref="I86:I99" si="220">(I6-E6)/E6*100</f>
        <v>12.749181615104877</v>
      </c>
      <c r="J86" s="61">
        <f t="shared" ref="J86:J99" si="221">(J6-F6)/F6*100</f>
        <v>13.812401997181418</v>
      </c>
      <c r="K86" s="61">
        <f t="shared" ref="K86:K99" si="222">(K6-G6)/G6*100</f>
        <v>2.6665820176400796</v>
      </c>
      <c r="L86" s="61">
        <f t="shared" ref="L86:L99" si="223">(L6-H6)/H6*100</f>
        <v>-1.5817573711091024</v>
      </c>
      <c r="M86" s="61">
        <f t="shared" ref="M86:M99" si="224">(M6-I6)/I6*100</f>
        <v>-6.0915657872940026</v>
      </c>
      <c r="N86" s="61">
        <f t="shared" ref="N86:N99" si="225">(N6-J6)/J6*100</f>
        <v>4.1529237035087361</v>
      </c>
      <c r="O86" s="61">
        <f t="shared" ref="O86:O99" si="226">(O6-K6)/K6*100</f>
        <v>4.8792434246651863</v>
      </c>
      <c r="P86" s="61">
        <f t="shared" ref="P86:P99" si="227">(P6-L6)/L6*100</f>
        <v>15.780300294659652</v>
      </c>
      <c r="Q86" s="61">
        <f t="shared" ref="Q86:Q99" si="228">(Q6-M6)/M6*100</f>
        <v>9.3808213325610499</v>
      </c>
      <c r="R86" s="61">
        <f t="shared" ref="R86:R99" si="229">(R6-N6)/N6*100</f>
        <v>12.931561892746343</v>
      </c>
      <c r="S86" s="61">
        <f t="shared" ref="S86:S99" si="230">(S6-O6)/O6*100</f>
        <v>10.737151005951791</v>
      </c>
      <c r="T86" s="61">
        <f t="shared" ref="T86:T99" si="231">(T6-P6)/P6*100</f>
        <v>5.3439271461200564</v>
      </c>
      <c r="U86" s="61">
        <f t="shared" ref="U86:U99" si="232">(U6-Q6)/Q6*100</f>
        <v>12.805426948933047</v>
      </c>
      <c r="V86" s="61">
        <f t="shared" ref="V86:V99" si="233">(V6-R6)/R6*100</f>
        <v>20.393429237482806</v>
      </c>
      <c r="W86" s="61">
        <f t="shared" ref="W86:W99" si="234">(W6-S6)/S6*100</f>
        <v>11.325822184651567</v>
      </c>
      <c r="X86" s="61">
        <f t="shared" ref="X86:X99" si="235">(X6-T6)/T6*100</f>
        <v>29.944893409708794</v>
      </c>
      <c r="Y86" s="61">
        <f t="shared" ref="Y86:Y99" si="236">(Y6-U6)/U6*100</f>
        <v>30.793507804720004</v>
      </c>
      <c r="Z86" s="61">
        <f t="shared" ref="Z86:Z99" si="237">(Z6-V6)/V6*100</f>
        <v>33.636002869387305</v>
      </c>
      <c r="AA86" s="61">
        <f t="shared" ref="AA86:AA99" si="238">(AA6-W6)/W6*100</f>
        <v>35.110083451513461</v>
      </c>
      <c r="AB86" s="61">
        <f t="shared" ref="AB86:AB99" si="239">(AB6-X6)/X6*100</f>
        <v>19.98687058178124</v>
      </c>
      <c r="AC86" s="61">
        <f t="shared" ref="AC86:AC99" si="240">(AC6-Y6)/Y6*100</f>
        <v>27.317790349929126</v>
      </c>
      <c r="AD86" s="61">
        <f t="shared" ref="AD86:AD99" si="241">(AD6-Z6)/Z6*100</f>
        <v>19.687182408348939</v>
      </c>
      <c r="AE86" s="61">
        <f t="shared" ref="AE86:AE99" si="242">(AE6-AA6)/AA6*100</f>
        <v>28.002455230268431</v>
      </c>
      <c r="AF86" s="61">
        <f t="shared" ref="AF86:AF99" si="243">(AF6-AB6)/AB6*100</f>
        <v>33.939561645329213</v>
      </c>
      <c r="AG86" s="61">
        <f t="shared" ref="AG86:AG99" si="244">(AG6-AC6)/AC6*100</f>
        <v>20.110886828120748</v>
      </c>
      <c r="AH86" s="61">
        <f t="shared" ref="AH86:AH99" si="245">(AH6-AD6)/AD6*100</f>
        <v>-6.5838737515954966</v>
      </c>
      <c r="AI86" s="61">
        <f t="shared" ref="AI86:AI99" si="246">(AI6-AE6)/AE6*100</f>
        <v>-11.721123617087082</v>
      </c>
      <c r="AJ86" s="61">
        <f t="shared" ref="AJ86:AJ99" si="247">(AJ6-AF6)/AF6*100</f>
        <v>-10.738151007001377</v>
      </c>
      <c r="AK86" s="61">
        <f t="shared" ref="AK86:AK99" si="248">(AK6-AG6)/AG6*100</f>
        <v>-15.218943320215269</v>
      </c>
      <c r="AL86" s="61">
        <f t="shared" ref="AL86:AL99" si="249">(AL6-AH6)/AH6*100</f>
        <v>-1.2425461457888576</v>
      </c>
      <c r="AM86" s="61">
        <f t="shared" ref="AM86:AM99" si="250">(AM6-AI6)/AI6*100</f>
        <v>2.1157187205108885</v>
      </c>
      <c r="AN86" s="61">
        <f t="shared" ref="AN86:AN99" si="251">(AN6-AJ6)/AJ6*100</f>
        <v>6.9952457771746799</v>
      </c>
      <c r="AO86" s="61">
        <f t="shared" ref="AO86:AO99" si="252">(AO6-AK6)/AK6*100</f>
        <v>9.173371681634201</v>
      </c>
      <c r="AP86" s="61">
        <f t="shared" ref="AP86:AP99" si="253">(AP6-AL6)/AL6*100</f>
        <v>14.791831871573377</v>
      </c>
      <c r="AQ86" s="61">
        <f t="shared" ref="AQ86:AQ99" si="254">(AQ6-AM6)/AM6*100</f>
        <v>6.7287910661404844</v>
      </c>
      <c r="AR86" s="61">
        <f t="shared" ref="AR86:AR99" si="255">(AR6-AN6)/AN6*100</f>
        <v>11.263683376439134</v>
      </c>
      <c r="AS86" s="61">
        <f t="shared" ref="AS86:AS99" si="256">(AS6-AO6)/AO6*100</f>
        <v>25.685220115307267</v>
      </c>
      <c r="AT86" s="61">
        <f t="shared" ref="AT86:AT99" si="257">(AT6-AP6)/AP6*100</f>
        <v>13.644433945346746</v>
      </c>
      <c r="AU86" s="61">
        <f t="shared" ref="AU86:AU99" si="258">(AU6-AQ6)/AQ6*100</f>
        <v>6.368887827056434</v>
      </c>
      <c r="AV86" s="61">
        <f t="shared" ref="AV86:AV99" si="259">(AV6-AR6)/AR6*100</f>
        <v>36.54326579889802</v>
      </c>
      <c r="AW86" s="61">
        <f t="shared" ref="AW86:AW99" si="260">(AW6-AS6)/AS6*100</f>
        <v>35.01044990879236</v>
      </c>
      <c r="AX86" s="61">
        <f t="shared" ref="AX86:AX99" si="261">(AX6-AT6)/AT6*100</f>
        <v>47.630776786005455</v>
      </c>
      <c r="AY86" s="61">
        <f t="shared" ref="AY86:AY99" si="262">(AY6-AU6)/AU6*100</f>
        <v>37.745758682314687</v>
      </c>
      <c r="AZ86" s="61">
        <f t="shared" ref="AZ86:AZ99" si="263">(AZ6-AV6)/AV6*100</f>
        <v>8.9005523265486151</v>
      </c>
      <c r="BA86" s="61">
        <f t="shared" ref="BA86:BA99" si="264">(BA6-AW6)/AW6*100</f>
        <v>11.742460454486462</v>
      </c>
      <c r="BB86" s="61">
        <f t="shared" ref="BB86:BB99" si="265">(BB6-AX6)/AX6*100</f>
        <v>16.700083031979641</v>
      </c>
      <c r="BC86" s="61">
        <f t="shared" ref="BC86:BC99" si="266">(BC6-AY6)/AY6*100</f>
        <v>35.342669797570473</v>
      </c>
      <c r="BD86" s="61">
        <f t="shared" ref="BD86:BD99" si="267">(BD6-AZ6)/AZ6*100</f>
        <v>33.050146866771854</v>
      </c>
      <c r="BE86" s="61">
        <f t="shared" ref="BE86:BE99" si="268">(BE6-BA6)/BA6*100</f>
        <v>20.107685174183761</v>
      </c>
      <c r="BF86" s="61">
        <f t="shared" ref="BF86:BF99" si="269">(BF6-BB6)/BB6*100</f>
        <v>3.3936735554810924</v>
      </c>
      <c r="BG86" s="61">
        <f t="shared" ref="BG86:BG99" si="270">(BG6-BC6)/BC6*100</f>
        <v>2.2133430101007257E-2</v>
      </c>
      <c r="BH86" s="61">
        <f t="shared" ref="BH86:BH99" si="271">(BH6-BD6)/BD6*100</f>
        <v>-8.7139642032119919</v>
      </c>
      <c r="BI86" s="61">
        <f t="shared" ref="BI86:BI99" si="272">(BI6-BE6)/BE6*100</f>
        <v>-2.0953968251649999</v>
      </c>
      <c r="BJ86" s="61">
        <f t="shared" ref="BJ86:BJ99" si="273">(BJ6-BF6)/BF6*100</f>
        <v>-2.117166370387547</v>
      </c>
      <c r="BK86" s="61">
        <f t="shared" ref="BK86:BK99" si="274">(BK6-BG6)/BG6*100</f>
        <v>10.872615721364962</v>
      </c>
      <c r="BL86" s="61">
        <f t="shared" ref="BL86:BL99" si="275">(BL6-BH6)/BH6*100</f>
        <v>7.2431249430193345</v>
      </c>
      <c r="BM86" s="61">
        <f t="shared" ref="BM86:BM99" si="276">(BM6-BI6)/BI6*100</f>
        <v>18.274617545994325</v>
      </c>
      <c r="BN86" s="61">
        <f t="shared" ref="BN86:BN99" si="277">(BN6-BJ6)/BJ6*100</f>
        <v>21.936357481381176</v>
      </c>
      <c r="BO86" s="61">
        <f t="shared" ref="BO86:BO99" si="278">(BO6-BK6)/BK6*100</f>
        <v>0.78188013366035125</v>
      </c>
      <c r="BP86" s="61">
        <f t="shared" ref="BP86:BP99" si="279">(BP6-BL6)/BL6*100</f>
        <v>15.752314814814813</v>
      </c>
      <c r="BQ86" s="61">
        <f t="shared" ref="BQ86:BQ99" si="280">(BQ6-BM6)/BM6*100</f>
        <v>15.758037265307093</v>
      </c>
      <c r="BR86" s="61">
        <f t="shared" ref="BR86:BR99" si="281">(BR6-BN6)/BN6*100</f>
        <v>0.43031649083842305</v>
      </c>
      <c r="BS86" s="61">
        <f t="shared" ref="BS86:BS99" si="282">(BS6-BO6)/BO6*100</f>
        <v>6.041550975075948</v>
      </c>
      <c r="BT86" s="61">
        <f t="shared" ref="BT86:BT99" si="283">(BT6-BP6)/BP6*100</f>
        <v>-5.6144385561443855</v>
      </c>
      <c r="BU86" s="61">
        <f t="shared" ref="BU86:BU99" si="284">(BU6-BQ6)/BQ6*100</f>
        <v>-14.200842840990852</v>
      </c>
      <c r="BV86" s="61">
        <f t="shared" ref="BV86:BV99" si="285">(BV6-BR6)/BR6*100</f>
        <v>9.6199032480995168</v>
      </c>
      <c r="BW86" s="61">
        <f t="shared" ref="BW86:BW99" si="286">(BW6-BS6)/BS6*100</f>
        <v>2.7000385059684251</v>
      </c>
      <c r="BX86" s="61">
        <f t="shared" ref="BX86:BX99" si="287">(BX6-BT6)/BT6*100</f>
        <v>4.9667178699436763</v>
      </c>
      <c r="BY86" s="61">
        <f t="shared" ref="BY86:BY99" si="288">(BY6-BU6)/BU6*100</f>
        <v>10.997436327479216</v>
      </c>
      <c r="BZ86" s="61">
        <f t="shared" ref="BZ86:BZ99" si="289">(BZ6-BV6)/BV6*100</f>
        <v>5.7159668810154249</v>
      </c>
      <c r="CA86" s="61">
        <f t="shared" ref="CA86:CA99" si="290">(CA6-BW6)/BW6*100</f>
        <v>1.3962626353519902</v>
      </c>
      <c r="CB86" s="61">
        <f t="shared" ref="CB86:CB99" si="291">(CB6-BX6)/BX6*100</f>
        <v>-9.0832632464255672E-2</v>
      </c>
      <c r="CC86" s="61">
        <f t="shared" ref="CC86:CC99" si="292">(CC6-BY6)/BY6*100</f>
        <v>-4.5847993610637428</v>
      </c>
      <c r="CD86" s="61">
        <f t="shared" ref="CD86:CD99" si="293">(CD6-BZ6)/BZ6*100</f>
        <v>-2.429133701745319</v>
      </c>
      <c r="CE86" s="61">
        <f t="shared" ref="CE86:CE99" si="294">(CE6-CA6)/CA6*100</f>
        <v>-3.2924610628762445</v>
      </c>
      <c r="CF86" s="61">
        <f t="shared" ref="CF86:CF99" si="295">(CF6-CB6)/CB6*100</f>
        <v>-12.844299279412756</v>
      </c>
      <c r="CG86" s="61">
        <f t="shared" ref="CG86:CG99" si="296">(CG6-CC6)/CC6*100</f>
        <v>-3.2486482817908287</v>
      </c>
      <c r="CH86" s="61">
        <f t="shared" ref="CH86:CH99" si="297">(CH6-CD6)/CD6*100</f>
        <v>2.4488631733355066</v>
      </c>
      <c r="CI86" s="61">
        <f t="shared" ref="CI86:CI99" si="298">(CI6-CE6)/CE6*100</f>
        <v>6.8014621537708582</v>
      </c>
      <c r="CJ86" s="61">
        <f t="shared" ref="CJ86:CJ99" si="299">(CJ6-CF6)/CF6*100</f>
        <v>13.336681669789636</v>
      </c>
      <c r="CK86" s="61">
        <f t="shared" ref="CK86:CK99" si="300">(CK6-CG6)/CG6*100</f>
        <v>19.000631327893004</v>
      </c>
    </row>
    <row r="87" spans="1:89">
      <c r="A87" s="3" t="s">
        <v>1</v>
      </c>
      <c r="B87" s="136"/>
      <c r="C87" s="63"/>
      <c r="D87" s="63"/>
      <c r="E87" s="63"/>
      <c r="F87" s="63">
        <f t="shared" si="217"/>
        <v>4.7402587964730927</v>
      </c>
      <c r="G87" s="63">
        <f t="shared" si="218"/>
        <v>78.093924545180727</v>
      </c>
      <c r="H87" s="63">
        <f t="shared" si="219"/>
        <v>14.230967180500178</v>
      </c>
      <c r="I87" s="63">
        <f t="shared" si="220"/>
        <v>6.8172805321586321</v>
      </c>
      <c r="J87" s="63">
        <f t="shared" si="221"/>
        <v>29.318034148637036</v>
      </c>
      <c r="K87" s="63">
        <f t="shared" si="222"/>
        <v>7.1402143489080121</v>
      </c>
      <c r="L87" s="63">
        <f t="shared" si="223"/>
        <v>0.15063474127924983</v>
      </c>
      <c r="M87" s="63">
        <f t="shared" si="224"/>
        <v>-9.144969031298924</v>
      </c>
      <c r="N87" s="63">
        <f t="shared" si="225"/>
        <v>12.913602957004668</v>
      </c>
      <c r="O87" s="63">
        <f t="shared" si="226"/>
        <v>-3.2478055805037052</v>
      </c>
      <c r="P87" s="63">
        <f t="shared" si="227"/>
        <v>1.4291679141477673</v>
      </c>
      <c r="Q87" s="63">
        <f t="shared" si="228"/>
        <v>-29.320509873085054</v>
      </c>
      <c r="R87" s="63">
        <f t="shared" si="229"/>
        <v>-14.059526899501829</v>
      </c>
      <c r="S87" s="63">
        <f t="shared" si="230"/>
        <v>8.590220036974614</v>
      </c>
      <c r="T87" s="63">
        <f t="shared" si="231"/>
        <v>7.0129829899208493</v>
      </c>
      <c r="U87" s="63">
        <f t="shared" si="232"/>
        <v>-9.1500575127970727</v>
      </c>
      <c r="V87" s="63">
        <f t="shared" si="233"/>
        <v>-7.377459792152198</v>
      </c>
      <c r="W87" s="63">
        <f t="shared" si="234"/>
        <v>-15.203198863581607</v>
      </c>
      <c r="X87" s="63">
        <f t="shared" si="235"/>
        <v>32.006557326952191</v>
      </c>
      <c r="Y87" s="63">
        <f t="shared" si="236"/>
        <v>29.614822606915354</v>
      </c>
      <c r="Z87" s="63">
        <f t="shared" si="237"/>
        <v>20.360836655317911</v>
      </c>
      <c r="AA87" s="63">
        <f t="shared" si="238"/>
        <v>40.684943585553192</v>
      </c>
      <c r="AB87" s="63">
        <f t="shared" si="239"/>
        <v>1.2716771389447876</v>
      </c>
      <c r="AC87" s="63">
        <f t="shared" si="240"/>
        <v>52.428892433139254</v>
      </c>
      <c r="AD87" s="63">
        <f t="shared" si="241"/>
        <v>18.891217173294741</v>
      </c>
      <c r="AE87" s="63">
        <f t="shared" si="242"/>
        <v>31.545169848181807</v>
      </c>
      <c r="AF87" s="63">
        <f t="shared" si="243"/>
        <v>28.544641953157594</v>
      </c>
      <c r="AG87" s="63">
        <f t="shared" si="244"/>
        <v>7.1770478415267611</v>
      </c>
      <c r="AH87" s="63">
        <f t="shared" si="245"/>
        <v>-9.513235507205712</v>
      </c>
      <c r="AI87" s="63">
        <f t="shared" si="246"/>
        <v>-5.4904149342142574</v>
      </c>
      <c r="AJ87" s="63">
        <f t="shared" si="247"/>
        <v>-8.152304318898322</v>
      </c>
      <c r="AK87" s="63">
        <f t="shared" si="248"/>
        <v>-17.625599841154653</v>
      </c>
      <c r="AL87" s="63">
        <f t="shared" si="249"/>
        <v>0.33428249805696009</v>
      </c>
      <c r="AM87" s="63">
        <f t="shared" si="250"/>
        <v>-3.1048427932873848</v>
      </c>
      <c r="AN87" s="63">
        <f t="shared" si="251"/>
        <v>11.397179021880968</v>
      </c>
      <c r="AO87" s="63">
        <f t="shared" si="252"/>
        <v>5.5711229986035393</v>
      </c>
      <c r="AP87" s="63">
        <f t="shared" si="253"/>
        <v>29.100105923589147</v>
      </c>
      <c r="AQ87" s="63">
        <f t="shared" si="254"/>
        <v>-18.38869924193833</v>
      </c>
      <c r="AR87" s="63">
        <f t="shared" si="255"/>
        <v>-2.2852612290474679</v>
      </c>
      <c r="AS87" s="63">
        <f t="shared" si="256"/>
        <v>11.964061536308074</v>
      </c>
      <c r="AT87" s="63">
        <f t="shared" si="257"/>
        <v>3.4097722842749567</v>
      </c>
      <c r="AU87" s="63">
        <f t="shared" si="258"/>
        <v>-2.4386780634594931</v>
      </c>
      <c r="AV87" s="63">
        <f t="shared" si="259"/>
        <v>23.880895017617075</v>
      </c>
      <c r="AW87" s="63">
        <f t="shared" si="260"/>
        <v>26.727518878927437</v>
      </c>
      <c r="AX87" s="63">
        <f t="shared" si="261"/>
        <v>51.966402742671747</v>
      </c>
      <c r="AY87" s="63">
        <f t="shared" si="262"/>
        <v>58.469226023144614</v>
      </c>
      <c r="AZ87" s="63">
        <f t="shared" si="263"/>
        <v>22.934998404495236</v>
      </c>
      <c r="BA87" s="63">
        <f t="shared" si="264"/>
        <v>10.969118269669485</v>
      </c>
      <c r="BB87" s="63">
        <f t="shared" si="265"/>
        <v>17.509422242530594</v>
      </c>
      <c r="BC87" s="63">
        <f t="shared" si="266"/>
        <v>39.726129655126499</v>
      </c>
      <c r="BD87" s="63">
        <f t="shared" si="267"/>
        <v>23.585677770955797</v>
      </c>
      <c r="BE87" s="63">
        <f t="shared" si="268"/>
        <v>-5.0908437635432344</v>
      </c>
      <c r="BF87" s="63">
        <f t="shared" si="269"/>
        <v>6.7365492818889248</v>
      </c>
      <c r="BG87" s="63">
        <f t="shared" si="270"/>
        <v>6.7181197480581805</v>
      </c>
      <c r="BH87" s="63">
        <f t="shared" si="271"/>
        <v>-18.177569637364751</v>
      </c>
      <c r="BI87" s="63">
        <f t="shared" si="272"/>
        <v>-8.5418184699168993</v>
      </c>
      <c r="BJ87" s="63">
        <f t="shared" si="273"/>
        <v>-2.850618909801252</v>
      </c>
      <c r="BK87" s="63">
        <f t="shared" si="274"/>
        <v>6.4699033419661198</v>
      </c>
      <c r="BL87" s="63">
        <f t="shared" si="275"/>
        <v>-20.845277306571365</v>
      </c>
      <c r="BM87" s="63">
        <f t="shared" si="276"/>
        <v>-40.193480385253835</v>
      </c>
      <c r="BN87" s="63">
        <f t="shared" si="277"/>
        <v>-10.770373514431238</v>
      </c>
      <c r="BO87" s="63">
        <f t="shared" si="278"/>
        <v>-8.8709330811879479</v>
      </c>
      <c r="BP87" s="63">
        <f t="shared" si="279"/>
        <v>35.311293209004432</v>
      </c>
      <c r="BQ87" s="63">
        <f t="shared" si="280"/>
        <v>79.307884409561183</v>
      </c>
      <c r="BR87" s="63">
        <f t="shared" si="281"/>
        <v>-5.9460102271375908</v>
      </c>
      <c r="BS87" s="63">
        <f t="shared" si="282"/>
        <v>15.427062208178089</v>
      </c>
      <c r="BT87" s="63">
        <f t="shared" si="283"/>
        <v>-13.190867325629959</v>
      </c>
      <c r="BU87" s="63">
        <f t="shared" si="284"/>
        <v>-14.285714285714285</v>
      </c>
      <c r="BV87" s="63">
        <f t="shared" si="285"/>
        <v>10.924263497281578</v>
      </c>
      <c r="BW87" s="63">
        <f t="shared" si="286"/>
        <v>10.639862711448885</v>
      </c>
      <c r="BX87" s="63">
        <f t="shared" si="287"/>
        <v>-5.9337663379039371</v>
      </c>
      <c r="BY87" s="63">
        <f t="shared" si="288"/>
        <v>-17.200557103064067</v>
      </c>
      <c r="BZ87" s="63">
        <f t="shared" si="289"/>
        <v>10.737490026216802</v>
      </c>
      <c r="CA87" s="63">
        <f t="shared" si="290"/>
        <v>5.8940837580323509</v>
      </c>
      <c r="CB87" s="63">
        <f t="shared" si="291"/>
        <v>30.287273037251726</v>
      </c>
      <c r="CC87" s="63">
        <f t="shared" si="292"/>
        <v>11.718530978413233</v>
      </c>
      <c r="CD87" s="63">
        <f t="shared" si="293"/>
        <v>26.299536798764795</v>
      </c>
      <c r="CE87" s="63">
        <f t="shared" si="294"/>
        <v>-3.8641277812652577</v>
      </c>
      <c r="CF87" s="63">
        <f t="shared" si="295"/>
        <v>-17.070138707144729</v>
      </c>
      <c r="CG87" s="63">
        <f t="shared" si="296"/>
        <v>24.968632371392722</v>
      </c>
      <c r="CH87" s="63">
        <f t="shared" si="297"/>
        <v>27.302363488182557</v>
      </c>
      <c r="CI87" s="63">
        <f t="shared" si="298"/>
        <v>-0.89603134295871723</v>
      </c>
      <c r="CJ87" s="63">
        <f t="shared" si="299"/>
        <v>31.558185404339252</v>
      </c>
      <c r="CK87" s="63">
        <f t="shared" si="300"/>
        <v>30.461847389558233</v>
      </c>
    </row>
    <row r="88" spans="1:89">
      <c r="A88" s="68" t="s">
        <v>2</v>
      </c>
      <c r="B88" s="137"/>
      <c r="C88" s="64"/>
      <c r="D88" s="64"/>
      <c r="E88" s="64"/>
      <c r="F88" s="64">
        <f t="shared" si="217"/>
        <v>11.200334039069801</v>
      </c>
      <c r="G88" s="64">
        <f t="shared" si="218"/>
        <v>18.188310408221799</v>
      </c>
      <c r="H88" s="64">
        <f t="shared" si="219"/>
        <v>14.93216183043816</v>
      </c>
      <c r="I88" s="64">
        <f t="shared" si="220"/>
        <v>17.672785268537439</v>
      </c>
      <c r="J88" s="64">
        <f t="shared" si="221"/>
        <v>4.09537708291088</v>
      </c>
      <c r="K88" s="64">
        <f t="shared" si="222"/>
        <v>-3.363501863790197</v>
      </c>
      <c r="L88" s="64">
        <f t="shared" si="223"/>
        <v>-3.0822359596801707</v>
      </c>
      <c r="M88" s="64">
        <f t="shared" si="224"/>
        <v>-3.7909778863542796</v>
      </c>
      <c r="N88" s="64">
        <f t="shared" si="225"/>
        <v>-2.6674672698672839</v>
      </c>
      <c r="O88" s="64">
        <f t="shared" si="226"/>
        <v>17.024516126309759</v>
      </c>
      <c r="P88" s="64">
        <f t="shared" si="227"/>
        <v>28.624885837554441</v>
      </c>
      <c r="Q88" s="64">
        <f t="shared" si="228"/>
        <v>36.917639243399456</v>
      </c>
      <c r="R88" s="64">
        <f t="shared" si="229"/>
        <v>37.308555064013376</v>
      </c>
      <c r="S88" s="64">
        <f t="shared" si="230"/>
        <v>13.389779574438347</v>
      </c>
      <c r="T88" s="64">
        <f t="shared" si="231"/>
        <v>4.1659343001750777</v>
      </c>
      <c r="U88" s="64">
        <f t="shared" si="232"/>
        <v>20.869693592353286</v>
      </c>
      <c r="V88" s="64">
        <f t="shared" si="233"/>
        <v>36.091622013800119</v>
      </c>
      <c r="W88" s="64">
        <f t="shared" si="234"/>
        <v>42.7161888306889</v>
      </c>
      <c r="X88" s="64">
        <f t="shared" si="235"/>
        <v>28.450033785064349</v>
      </c>
      <c r="Y88" s="64">
        <f t="shared" si="236"/>
        <v>31.118914826286577</v>
      </c>
      <c r="Z88" s="64">
        <f t="shared" si="237"/>
        <v>38.743229614690513</v>
      </c>
      <c r="AA88" s="64">
        <f t="shared" si="238"/>
        <v>31.190721522212755</v>
      </c>
      <c r="AB88" s="64">
        <f t="shared" si="239"/>
        <v>33.932500774144145</v>
      </c>
      <c r="AC88" s="64">
        <f t="shared" si="240"/>
        <v>20.46473582262028</v>
      </c>
      <c r="AD88" s="64">
        <f t="shared" si="241"/>
        <v>19.952834151630718</v>
      </c>
      <c r="AE88" s="64">
        <f t="shared" si="242"/>
        <v>25.331527953825965</v>
      </c>
      <c r="AF88" s="64">
        <f t="shared" si="243"/>
        <v>36.979262409035499</v>
      </c>
      <c r="AG88" s="64">
        <f t="shared" si="244"/>
        <v>24.577241685541239</v>
      </c>
      <c r="AH88" s="64">
        <f t="shared" si="245"/>
        <v>-5.6148579981880467</v>
      </c>
      <c r="AI88" s="64">
        <f t="shared" si="246"/>
        <v>-16.651475450745536</v>
      </c>
      <c r="AJ88" s="64">
        <f t="shared" si="247"/>
        <v>-12.105400517109528</v>
      </c>
      <c r="AK88" s="64">
        <f t="shared" si="248"/>
        <v>-14.503948382656024</v>
      </c>
      <c r="AL88" s="64">
        <f t="shared" si="249"/>
        <v>-1.7426080343029497</v>
      </c>
      <c r="AM88" s="64">
        <f t="shared" si="250"/>
        <v>6.7999208079979585</v>
      </c>
      <c r="AN88" s="64">
        <f t="shared" si="251"/>
        <v>4.5630724038423658</v>
      </c>
      <c r="AO88" s="64">
        <f t="shared" si="252"/>
        <v>10.204490594130609</v>
      </c>
      <c r="AP88" s="64">
        <f t="shared" si="253"/>
        <v>10.158316343866815</v>
      </c>
      <c r="AQ88" s="64">
        <f t="shared" si="254"/>
        <v>27.175611841551984</v>
      </c>
      <c r="AR88" s="64">
        <f t="shared" si="255"/>
        <v>19.239082053822038</v>
      </c>
      <c r="AS88" s="64">
        <f t="shared" si="256"/>
        <v>29.44767841210242</v>
      </c>
      <c r="AT88" s="64">
        <f t="shared" si="257"/>
        <v>17.528674982574181</v>
      </c>
      <c r="AU88" s="64">
        <f t="shared" si="258"/>
        <v>10.969884423086702</v>
      </c>
      <c r="AV88" s="64">
        <f t="shared" si="259"/>
        <v>42.651327458722619</v>
      </c>
      <c r="AW88" s="64">
        <f t="shared" si="260"/>
        <v>36.974937702536273</v>
      </c>
      <c r="AX88" s="64">
        <f t="shared" si="261"/>
        <v>46.18299792394518</v>
      </c>
      <c r="AY88" s="64">
        <f t="shared" si="262"/>
        <v>28.228081407544675</v>
      </c>
      <c r="AZ88" s="64">
        <f t="shared" si="263"/>
        <v>3.0214342950195592</v>
      </c>
      <c r="BA88" s="64">
        <f t="shared" si="264"/>
        <v>11.912154581196015</v>
      </c>
      <c r="BB88" s="64">
        <f t="shared" si="265"/>
        <v>16.419131293121183</v>
      </c>
      <c r="BC88" s="64">
        <f t="shared" si="266"/>
        <v>32.85468696136887</v>
      </c>
      <c r="BD88" s="64">
        <f t="shared" si="267"/>
        <v>37.781235764102334</v>
      </c>
      <c r="BE88" s="64">
        <f t="shared" si="268"/>
        <v>25.590393926388899</v>
      </c>
      <c r="BF88" s="64">
        <f t="shared" si="269"/>
        <v>2.2223693264586397</v>
      </c>
      <c r="BG88" s="64">
        <f t="shared" si="270"/>
        <v>-3.9749724528895936</v>
      </c>
      <c r="BH88" s="64">
        <f t="shared" si="271"/>
        <v>-4.4707051734675467</v>
      </c>
      <c r="BI88" s="64">
        <f t="shared" si="272"/>
        <v>-1.0354346043134761</v>
      </c>
      <c r="BJ88" s="64">
        <f t="shared" si="273"/>
        <v>-1.8488243337975785</v>
      </c>
      <c r="BK88" s="64">
        <f t="shared" si="274"/>
        <v>13.79343801293413</v>
      </c>
      <c r="BL88" s="64">
        <f t="shared" si="275"/>
        <v>18.030251110697787</v>
      </c>
      <c r="BM88" s="64">
        <f t="shared" si="276"/>
        <v>27.159127619649855</v>
      </c>
      <c r="BN88" s="64">
        <f t="shared" si="277"/>
        <v>33.780356593913311</v>
      </c>
      <c r="BO88" s="64">
        <f t="shared" si="278"/>
        <v>6.7735567175328137</v>
      </c>
      <c r="BP88" s="64">
        <f t="shared" si="279"/>
        <v>10.714892171845815</v>
      </c>
      <c r="BQ88" s="64">
        <f t="shared" si="280"/>
        <v>11.216216216216218</v>
      </c>
      <c r="BR88" s="64">
        <f t="shared" si="281"/>
        <v>1.9704150509837715</v>
      </c>
      <c r="BS88" s="64">
        <f t="shared" si="282"/>
        <v>1.06938510356545</v>
      </c>
      <c r="BT88" s="64">
        <f t="shared" si="283"/>
        <v>-3.229623137598598</v>
      </c>
      <c r="BU88" s="64">
        <f t="shared" si="284"/>
        <v>-14.19106352736193</v>
      </c>
      <c r="BV88" s="64">
        <f t="shared" si="285"/>
        <v>9.3293146671924738</v>
      </c>
      <c r="BW88" s="64">
        <f t="shared" si="286"/>
        <v>-2.1037798818323403</v>
      </c>
      <c r="BX88" s="64">
        <f t="shared" si="287"/>
        <v>8.0446497305619697</v>
      </c>
      <c r="BY88" s="64">
        <f t="shared" si="288"/>
        <v>14.242966683587593</v>
      </c>
      <c r="BZ88" s="64">
        <f t="shared" si="289"/>
        <v>4.5809393759822745</v>
      </c>
      <c r="CA88" s="64">
        <f t="shared" si="290"/>
        <v>-1.6792929292929293</v>
      </c>
      <c r="CB88" s="64">
        <f t="shared" si="291"/>
        <v>-7.5588340074184286</v>
      </c>
      <c r="CC88" s="64">
        <f t="shared" si="292"/>
        <v>-5.944808231992516</v>
      </c>
      <c r="CD88" s="64">
        <f t="shared" si="293"/>
        <v>-9.305018353822275</v>
      </c>
      <c r="CE88" s="64">
        <f t="shared" si="294"/>
        <v>-2.8714524207011687</v>
      </c>
      <c r="CF88" s="64">
        <f t="shared" si="295"/>
        <v>-11.38012332245194</v>
      </c>
      <c r="CG88" s="64">
        <f t="shared" si="296"/>
        <v>-6.0445571634591477</v>
      </c>
      <c r="CH88" s="64">
        <f t="shared" si="297"/>
        <v>-5.834736784918781</v>
      </c>
      <c r="CI88" s="64">
        <f t="shared" si="298"/>
        <v>12.412407118491684</v>
      </c>
      <c r="CJ88" s="64">
        <f t="shared" si="299"/>
        <v>7.4286298987005024</v>
      </c>
      <c r="CK88" s="64">
        <f t="shared" si="300"/>
        <v>17.490142112366687</v>
      </c>
    </row>
    <row r="89" spans="1:89">
      <c r="A89" s="2" t="s">
        <v>3</v>
      </c>
      <c r="B89" s="140"/>
      <c r="C89" s="62"/>
      <c r="D89" s="62"/>
      <c r="E89" s="62"/>
      <c r="F89" s="62">
        <f t="shared" si="217"/>
        <v>11.720055978263796</v>
      </c>
      <c r="G89" s="62">
        <f t="shared" si="218"/>
        <v>9.4242366059877067</v>
      </c>
      <c r="H89" s="62">
        <f t="shared" si="219"/>
        <v>5.349802626225368</v>
      </c>
      <c r="I89" s="62">
        <f t="shared" si="220"/>
        <v>9.5819163990120213</v>
      </c>
      <c r="J89" s="62">
        <f t="shared" si="221"/>
        <v>11.822950852244452</v>
      </c>
      <c r="K89" s="62">
        <f t="shared" si="222"/>
        <v>13.78479225229623</v>
      </c>
      <c r="L89" s="62">
        <f t="shared" si="223"/>
        <v>12.647706104836342</v>
      </c>
      <c r="M89" s="62">
        <f t="shared" si="224"/>
        <v>10.580532699207447</v>
      </c>
      <c r="N89" s="62">
        <f t="shared" si="225"/>
        <v>3.281161649532792</v>
      </c>
      <c r="O89" s="62">
        <f t="shared" si="226"/>
        <v>-1.8609073229301589</v>
      </c>
      <c r="P89" s="62">
        <f t="shared" si="227"/>
        <v>-2.023651278411756</v>
      </c>
      <c r="Q89" s="62">
        <f t="shared" si="228"/>
        <v>-6.3456579500936625</v>
      </c>
      <c r="R89" s="62">
        <f t="shared" si="229"/>
        <v>-3.8713784112164551</v>
      </c>
      <c r="S89" s="62">
        <f t="shared" si="230"/>
        <v>-1.760555176696132</v>
      </c>
      <c r="T89" s="62">
        <f t="shared" si="231"/>
        <v>7.2230856355106914</v>
      </c>
      <c r="U89" s="62">
        <f t="shared" si="232"/>
        <v>11.233711054491673</v>
      </c>
      <c r="V89" s="62">
        <f t="shared" si="233"/>
        <v>17.723819303297088</v>
      </c>
      <c r="W89" s="62">
        <f t="shared" si="234"/>
        <v>19.008036127823846</v>
      </c>
      <c r="X89" s="62">
        <f t="shared" si="235"/>
        <v>19.62875550407507</v>
      </c>
      <c r="Y89" s="62">
        <f t="shared" si="236"/>
        <v>21.750826461642017</v>
      </c>
      <c r="Z89" s="62">
        <f t="shared" si="237"/>
        <v>18.484336784131759</v>
      </c>
      <c r="AA89" s="62">
        <f t="shared" si="238"/>
        <v>14.992031923906362</v>
      </c>
      <c r="AB89" s="62">
        <f t="shared" si="239"/>
        <v>8.2474619721786073</v>
      </c>
      <c r="AC89" s="62">
        <f t="shared" si="240"/>
        <v>12.323068529462944</v>
      </c>
      <c r="AD89" s="62">
        <f t="shared" si="241"/>
        <v>11.836339027189331</v>
      </c>
      <c r="AE89" s="62">
        <f t="shared" si="242"/>
        <v>18.626344071972682</v>
      </c>
      <c r="AF89" s="62">
        <f t="shared" si="243"/>
        <v>22.500044710112537</v>
      </c>
      <c r="AG89" s="62">
        <f t="shared" si="244"/>
        <v>22.955126758806799</v>
      </c>
      <c r="AH89" s="62">
        <f t="shared" si="245"/>
        <v>15.914415631870954</v>
      </c>
      <c r="AI89" s="62">
        <f t="shared" si="246"/>
        <v>6.2302414220604749</v>
      </c>
      <c r="AJ89" s="62">
        <f t="shared" si="247"/>
        <v>2.6103385820657072</v>
      </c>
      <c r="AK89" s="62">
        <f t="shared" si="248"/>
        <v>0.41311231627027084</v>
      </c>
      <c r="AL89" s="62">
        <f t="shared" si="249"/>
        <v>5.9501187431225713</v>
      </c>
      <c r="AM89" s="62">
        <f t="shared" si="250"/>
        <v>10.352724824029526</v>
      </c>
      <c r="AN89" s="62">
        <f t="shared" si="251"/>
        <v>13.621566348176502</v>
      </c>
      <c r="AO89" s="62">
        <f t="shared" si="252"/>
        <v>13.710663952793809</v>
      </c>
      <c r="AP89" s="62">
        <f t="shared" si="253"/>
        <v>5.1992364784213398</v>
      </c>
      <c r="AQ89" s="62">
        <f t="shared" si="254"/>
        <v>13.153387204849636</v>
      </c>
      <c r="AR89" s="62">
        <f t="shared" si="255"/>
        <v>11.149695511995448</v>
      </c>
      <c r="AS89" s="62">
        <f t="shared" si="256"/>
        <v>4.4157263772543542</v>
      </c>
      <c r="AT89" s="62">
        <f t="shared" si="257"/>
        <v>-1.2513281711170565</v>
      </c>
      <c r="AU89" s="62">
        <f t="shared" si="258"/>
        <v>-4.3675921767719652</v>
      </c>
      <c r="AV89" s="62">
        <f t="shared" si="259"/>
        <v>-2.9474080697338612</v>
      </c>
      <c r="AW89" s="62">
        <f t="shared" si="260"/>
        <v>-4.169867936513918</v>
      </c>
      <c r="AX89" s="62">
        <f t="shared" si="261"/>
        <v>21.022936296485302</v>
      </c>
      <c r="AY89" s="62">
        <f t="shared" si="262"/>
        <v>10.110748128433226</v>
      </c>
      <c r="AZ89" s="62">
        <f t="shared" si="263"/>
        <v>7.4083779345124903</v>
      </c>
      <c r="BA89" s="62">
        <f t="shared" si="264"/>
        <v>12.174027314838625</v>
      </c>
      <c r="BB89" s="62">
        <f t="shared" si="265"/>
        <v>14.624218845881465</v>
      </c>
      <c r="BC89" s="62">
        <f t="shared" si="266"/>
        <v>23.798422122507397</v>
      </c>
      <c r="BD89" s="62">
        <f t="shared" si="267"/>
        <v>25.479482047043135</v>
      </c>
      <c r="BE89" s="62">
        <f t="shared" si="268"/>
        <v>15.998492925430785</v>
      </c>
      <c r="BF89" s="62">
        <f t="shared" si="269"/>
        <v>8.051679300520032</v>
      </c>
      <c r="BG89" s="62">
        <f t="shared" si="270"/>
        <v>-2.7251786788130724E-2</v>
      </c>
      <c r="BH89" s="62">
        <f t="shared" si="271"/>
        <v>-0.46849942998148125</v>
      </c>
      <c r="BI89" s="62">
        <f t="shared" si="272"/>
        <v>-0.89359832323643174</v>
      </c>
      <c r="BJ89" s="62">
        <f t="shared" si="273"/>
        <v>4.802177694900978</v>
      </c>
      <c r="BK89" s="62">
        <f t="shared" si="274"/>
        <v>6.4448030544215555</v>
      </c>
      <c r="BL89" s="62">
        <f t="shared" si="275"/>
        <v>2.1533957083025816</v>
      </c>
      <c r="BM89" s="62">
        <f t="shared" si="276"/>
        <v>-3.906036911408485</v>
      </c>
      <c r="BN89" s="62">
        <f t="shared" si="277"/>
        <v>-1.1606157242732735</v>
      </c>
      <c r="BO89" s="62">
        <f t="shared" si="278"/>
        <v>7.349998460733306</v>
      </c>
      <c r="BP89" s="62">
        <f t="shared" si="279"/>
        <v>6.0911591939921186</v>
      </c>
      <c r="BQ89" s="62">
        <f t="shared" si="280"/>
        <v>5.0437262357414445</v>
      </c>
      <c r="BR89" s="62">
        <f t="shared" si="281"/>
        <v>11.619898552747918</v>
      </c>
      <c r="BS89" s="62">
        <f t="shared" si="282"/>
        <v>10.130339398632081</v>
      </c>
      <c r="BT89" s="62">
        <f t="shared" si="283"/>
        <v>5.0798278689673539</v>
      </c>
      <c r="BU89" s="62">
        <f t="shared" si="284"/>
        <v>5.5399706803250499</v>
      </c>
      <c r="BV89" s="62">
        <f t="shared" si="285"/>
        <v>-1.3243836682509242</v>
      </c>
      <c r="BW89" s="62">
        <f t="shared" si="286"/>
        <v>5.9175064448089998</v>
      </c>
      <c r="BX89" s="62">
        <f t="shared" si="287"/>
        <v>10.636963916494365</v>
      </c>
      <c r="BY89" s="62">
        <f t="shared" si="288"/>
        <v>16.388860307987791</v>
      </c>
      <c r="BZ89" s="62">
        <f t="shared" si="289"/>
        <v>18.976128441659039</v>
      </c>
      <c r="CA89" s="62">
        <f t="shared" si="290"/>
        <v>14.154712296099618</v>
      </c>
      <c r="CB89" s="62">
        <f t="shared" si="291"/>
        <v>9.0283220197976828</v>
      </c>
      <c r="CC89" s="62">
        <f t="shared" si="292"/>
        <v>6.5285615358547835</v>
      </c>
      <c r="CD89" s="62">
        <f t="shared" si="293"/>
        <v>7.4420861989370142</v>
      </c>
      <c r="CE89" s="62">
        <f t="shared" si="294"/>
        <v>6.084035061271079</v>
      </c>
      <c r="CF89" s="62">
        <f t="shared" si="295"/>
        <v>6.8773706968051576</v>
      </c>
      <c r="CG89" s="62">
        <f t="shared" si="296"/>
        <v>3.3526043539597796</v>
      </c>
      <c r="CH89" s="62">
        <f t="shared" si="297"/>
        <v>0.20271907983165505</v>
      </c>
      <c r="CI89" s="62">
        <f t="shared" si="298"/>
        <v>5.680295586503715</v>
      </c>
      <c r="CJ89" s="62">
        <f t="shared" si="299"/>
        <v>2.4863936427788009</v>
      </c>
      <c r="CK89" s="62">
        <f t="shared" si="300"/>
        <v>-9.0999116773278377E-2</v>
      </c>
    </row>
    <row r="90" spans="1:89">
      <c r="A90" s="3" t="s">
        <v>4</v>
      </c>
      <c r="B90" s="136"/>
      <c r="C90" s="63"/>
      <c r="D90" s="63"/>
      <c r="E90" s="63"/>
      <c r="F90" s="63">
        <f t="shared" si="217"/>
        <v>12.230441693996518</v>
      </c>
      <c r="G90" s="63">
        <f t="shared" si="218"/>
        <v>9.2101425225251106</v>
      </c>
      <c r="H90" s="63">
        <f t="shared" si="219"/>
        <v>4.8069880228471016</v>
      </c>
      <c r="I90" s="63">
        <f t="shared" si="220"/>
        <v>10.621848469216683</v>
      </c>
      <c r="J90" s="63">
        <f t="shared" si="221"/>
        <v>13.623945583017177</v>
      </c>
      <c r="K90" s="63">
        <f t="shared" si="222"/>
        <v>14.905384435697389</v>
      </c>
      <c r="L90" s="63">
        <f t="shared" si="223"/>
        <v>12.627245565999717</v>
      </c>
      <c r="M90" s="63">
        <f t="shared" si="224"/>
        <v>9.2324681986204737</v>
      </c>
      <c r="N90" s="63">
        <f t="shared" si="225"/>
        <v>3.0440248935256879</v>
      </c>
      <c r="O90" s="63">
        <f t="shared" si="226"/>
        <v>-3.7926961394408467</v>
      </c>
      <c r="P90" s="63">
        <f t="shared" si="227"/>
        <v>-3.0604651559263898</v>
      </c>
      <c r="Q90" s="63">
        <f t="shared" si="228"/>
        <v>-8.4045449890646129</v>
      </c>
      <c r="R90" s="63">
        <f t="shared" si="229"/>
        <v>-3.788428664243443</v>
      </c>
      <c r="S90" s="63">
        <f t="shared" si="230"/>
        <v>-1.8789164956713713</v>
      </c>
      <c r="T90" s="63">
        <f t="shared" si="231"/>
        <v>7.1086459213858797</v>
      </c>
      <c r="U90" s="63">
        <f t="shared" si="232"/>
        <v>16.776959484464697</v>
      </c>
      <c r="V90" s="63">
        <f t="shared" si="233"/>
        <v>20.82422008939157</v>
      </c>
      <c r="W90" s="63">
        <f t="shared" si="234"/>
        <v>23.071160475602547</v>
      </c>
      <c r="X90" s="63">
        <f t="shared" si="235"/>
        <v>24.938438628054623</v>
      </c>
      <c r="Y90" s="63">
        <f t="shared" si="236"/>
        <v>25.157144949268083</v>
      </c>
      <c r="Z90" s="63">
        <f t="shared" si="237"/>
        <v>22.928181470696888</v>
      </c>
      <c r="AA90" s="63">
        <f t="shared" si="238"/>
        <v>18.355929874818205</v>
      </c>
      <c r="AB90" s="63">
        <f t="shared" si="239"/>
        <v>9.3610668838462985</v>
      </c>
      <c r="AC90" s="63">
        <f t="shared" si="240"/>
        <v>13.461948090220243</v>
      </c>
      <c r="AD90" s="63">
        <f t="shared" si="241"/>
        <v>13.557975688666973</v>
      </c>
      <c r="AE90" s="63">
        <f t="shared" si="242"/>
        <v>22.135560171339012</v>
      </c>
      <c r="AF90" s="63">
        <f t="shared" si="243"/>
        <v>25.920949229347347</v>
      </c>
      <c r="AG90" s="63">
        <f t="shared" si="244"/>
        <v>24.488505560524398</v>
      </c>
      <c r="AH90" s="63">
        <f t="shared" si="245"/>
        <v>19.821916096711345</v>
      </c>
      <c r="AI90" s="63">
        <f t="shared" si="246"/>
        <v>7.8774623112107953</v>
      </c>
      <c r="AJ90" s="63">
        <f t="shared" si="247"/>
        <v>3.8142264975562168</v>
      </c>
      <c r="AK90" s="63">
        <f t="shared" si="248"/>
        <v>2.29156620502041</v>
      </c>
      <c r="AL90" s="63">
        <f t="shared" si="249"/>
        <v>4.3055093447888426</v>
      </c>
      <c r="AM90" s="63">
        <f t="shared" si="250"/>
        <v>7.9676333227320679</v>
      </c>
      <c r="AN90" s="63">
        <f t="shared" si="251"/>
        <v>11.794098427665304</v>
      </c>
      <c r="AO90" s="63">
        <f t="shared" si="252"/>
        <v>11.317470866631309</v>
      </c>
      <c r="AP90" s="63">
        <f t="shared" si="253"/>
        <v>2.748174994417627</v>
      </c>
      <c r="AQ90" s="63">
        <f t="shared" si="254"/>
        <v>13.228127590247832</v>
      </c>
      <c r="AR90" s="63">
        <f t="shared" si="255"/>
        <v>10.644164400192938</v>
      </c>
      <c r="AS90" s="63">
        <f t="shared" si="256"/>
        <v>2.9334052538682878</v>
      </c>
      <c r="AT90" s="63">
        <f t="shared" si="257"/>
        <v>-3.7754317360248328</v>
      </c>
      <c r="AU90" s="63">
        <f t="shared" si="258"/>
        <v>-8.8593749948997491</v>
      </c>
      <c r="AV90" s="63">
        <f t="shared" si="259"/>
        <v>-7.0744419793466742</v>
      </c>
      <c r="AW90" s="63">
        <f t="shared" si="260"/>
        <v>-7.4165678307402771</v>
      </c>
      <c r="AX90" s="63">
        <f t="shared" si="261"/>
        <v>18.499329281626395</v>
      </c>
      <c r="AY90" s="63">
        <f t="shared" si="262"/>
        <v>6.6890799475679632</v>
      </c>
      <c r="AZ90" s="63">
        <f t="shared" si="263"/>
        <v>4.0448824042164535</v>
      </c>
      <c r="BA90" s="63">
        <f t="shared" si="264"/>
        <v>11.447977331644859</v>
      </c>
      <c r="BB90" s="63">
        <f t="shared" si="265"/>
        <v>7.4425187219775886</v>
      </c>
      <c r="BC90" s="63">
        <f t="shared" si="266"/>
        <v>15.671865366136497</v>
      </c>
      <c r="BD90" s="63">
        <f t="shared" si="267"/>
        <v>15.896791484789311</v>
      </c>
      <c r="BE90" s="63">
        <f t="shared" si="268"/>
        <v>3.4891942032638448</v>
      </c>
      <c r="BF90" s="63">
        <f t="shared" si="269"/>
        <v>1.9341146351105343</v>
      </c>
      <c r="BG90" s="63">
        <f t="shared" si="270"/>
        <v>-9.3908095732477292</v>
      </c>
      <c r="BH90" s="63">
        <f t="shared" si="271"/>
        <v>-8.1583363037320176</v>
      </c>
      <c r="BI90" s="63">
        <f t="shared" si="272"/>
        <v>-3.1247465233446046</v>
      </c>
      <c r="BJ90" s="63">
        <f t="shared" si="273"/>
        <v>-2.3328830637800739</v>
      </c>
      <c r="BK90" s="63">
        <f t="shared" si="274"/>
        <v>0.55699634610440063</v>
      </c>
      <c r="BL90" s="63">
        <f t="shared" si="275"/>
        <v>0.15548388692646292</v>
      </c>
      <c r="BM90" s="63">
        <f t="shared" si="276"/>
        <v>-7.7672748597432619</v>
      </c>
      <c r="BN90" s="63">
        <f t="shared" si="277"/>
        <v>-6.0481459330143537</v>
      </c>
      <c r="BO90" s="63">
        <f t="shared" si="278"/>
        <v>-6.5826144658261452</v>
      </c>
      <c r="BP90" s="63">
        <f t="shared" si="279"/>
        <v>-3.6285941913522128</v>
      </c>
      <c r="BQ90" s="63">
        <f t="shared" si="280"/>
        <v>-6.3054799384542548</v>
      </c>
      <c r="BR90" s="63">
        <f t="shared" si="281"/>
        <v>4.2280045622132034</v>
      </c>
      <c r="BS90" s="63">
        <f t="shared" si="282"/>
        <v>1.3979258417388833</v>
      </c>
      <c r="BT90" s="63">
        <f t="shared" si="283"/>
        <v>-2.7807004358935816</v>
      </c>
      <c r="BU90" s="63">
        <f t="shared" si="284"/>
        <v>-2.7380388441496919</v>
      </c>
      <c r="BV90" s="63">
        <f t="shared" si="285"/>
        <v>-9.1334775416719687</v>
      </c>
      <c r="BW90" s="63">
        <f t="shared" si="286"/>
        <v>6.4449239218763138E-2</v>
      </c>
      <c r="BX90" s="63">
        <f t="shared" si="287"/>
        <v>7.3335394763966191</v>
      </c>
      <c r="BY90" s="63">
        <f t="shared" si="288"/>
        <v>18.010909799337618</v>
      </c>
      <c r="BZ90" s="63">
        <f t="shared" si="289"/>
        <v>21.371758247913515</v>
      </c>
      <c r="CA90" s="63">
        <f t="shared" si="290"/>
        <v>19.257910949313917</v>
      </c>
      <c r="CB90" s="63">
        <f t="shared" si="291"/>
        <v>14.829308109665337</v>
      </c>
      <c r="CC90" s="63">
        <f t="shared" si="292"/>
        <v>10.848810015132756</v>
      </c>
      <c r="CD90" s="63">
        <f t="shared" si="293"/>
        <v>6.5902115974802138</v>
      </c>
      <c r="CE90" s="63">
        <f t="shared" si="294"/>
        <v>3.7546669171343368</v>
      </c>
      <c r="CF90" s="63">
        <f t="shared" si="295"/>
        <v>5.8267650686793084</v>
      </c>
      <c r="CG90" s="63">
        <f t="shared" si="296"/>
        <v>-1.7697577442414614</v>
      </c>
      <c r="CH90" s="63">
        <f t="shared" si="297"/>
        <v>-0.68841599376528906</v>
      </c>
      <c r="CI90" s="63">
        <f t="shared" si="298"/>
        <v>9.204272846602997</v>
      </c>
      <c r="CJ90" s="63">
        <f t="shared" si="299"/>
        <v>3.2241495120312935</v>
      </c>
      <c r="CK90" s="63">
        <f t="shared" si="300"/>
        <v>0.16171825647504739</v>
      </c>
    </row>
    <row r="91" spans="1:89">
      <c r="A91" s="3" t="s">
        <v>5</v>
      </c>
      <c r="B91" s="136"/>
      <c r="C91" s="63"/>
      <c r="D91" s="63"/>
      <c r="E91" s="63"/>
      <c r="F91" s="63">
        <f t="shared" si="217"/>
        <v>-0.44863832169892598</v>
      </c>
      <c r="G91" s="63">
        <f t="shared" si="218"/>
        <v>0.61738264045756863</v>
      </c>
      <c r="H91" s="63">
        <f t="shared" si="219"/>
        <v>1.7089590980618157</v>
      </c>
      <c r="I91" s="63">
        <f t="shared" si="220"/>
        <v>-1.6697120038925799</v>
      </c>
      <c r="J91" s="63">
        <f t="shared" si="221"/>
        <v>1.289612157699118</v>
      </c>
      <c r="K91" s="63">
        <f t="shared" si="222"/>
        <v>9.254304116191987</v>
      </c>
      <c r="L91" s="63">
        <f t="shared" si="223"/>
        <v>4.3552462780356489</v>
      </c>
      <c r="M91" s="63">
        <f t="shared" si="224"/>
        <v>8.7034773579172562</v>
      </c>
      <c r="N91" s="63">
        <f t="shared" si="225"/>
        <v>5.039753633008802</v>
      </c>
      <c r="O91" s="63">
        <f t="shared" si="226"/>
        <v>5.240406489879418</v>
      </c>
      <c r="P91" s="63">
        <f t="shared" si="227"/>
        <v>1.5806410469151271</v>
      </c>
      <c r="Q91" s="63">
        <f t="shared" si="228"/>
        <v>3.0681814298496888</v>
      </c>
      <c r="R91" s="63">
        <f t="shared" si="229"/>
        <v>-10.460422852155297</v>
      </c>
      <c r="S91" s="63">
        <f t="shared" si="230"/>
        <v>-4.3585324733397242</v>
      </c>
      <c r="T91" s="63">
        <f t="shared" si="231"/>
        <v>11.811842774039357</v>
      </c>
      <c r="U91" s="63">
        <f t="shared" si="232"/>
        <v>-7.857771338986451</v>
      </c>
      <c r="V91" s="63">
        <f t="shared" si="233"/>
        <v>13.881985923796925</v>
      </c>
      <c r="W91" s="63">
        <f t="shared" si="234"/>
        <v>10.704649121501777</v>
      </c>
      <c r="X91" s="63">
        <f t="shared" si="235"/>
        <v>2.6490289140917613</v>
      </c>
      <c r="Y91" s="63">
        <f t="shared" si="236"/>
        <v>10.183807567857407</v>
      </c>
      <c r="Z91" s="63">
        <f t="shared" si="237"/>
        <v>1.8633665719409804</v>
      </c>
      <c r="AA91" s="63">
        <f t="shared" si="238"/>
        <v>-0.53533700851235666</v>
      </c>
      <c r="AB91" s="63">
        <f t="shared" si="239"/>
        <v>-0.10579687772692804</v>
      </c>
      <c r="AC91" s="63">
        <f t="shared" si="240"/>
        <v>4.7367085314209341</v>
      </c>
      <c r="AD91" s="63">
        <f t="shared" si="241"/>
        <v>7.1697642346972401</v>
      </c>
      <c r="AE91" s="63">
        <f t="shared" si="242"/>
        <v>10.81434163274551</v>
      </c>
      <c r="AF91" s="63">
        <f t="shared" si="243"/>
        <v>16.135870887737749</v>
      </c>
      <c r="AG91" s="63">
        <f t="shared" si="244"/>
        <v>20.572665408555679</v>
      </c>
      <c r="AH91" s="63">
        <f t="shared" si="245"/>
        <v>-9.9551924202755249</v>
      </c>
      <c r="AI91" s="63">
        <f t="shared" si="246"/>
        <v>-9.1585700660941747</v>
      </c>
      <c r="AJ91" s="63">
        <f t="shared" si="247"/>
        <v>-9.3998476241002926</v>
      </c>
      <c r="AK91" s="63">
        <f t="shared" si="248"/>
        <v>-18.183486187802263</v>
      </c>
      <c r="AL91" s="63">
        <f t="shared" si="249"/>
        <v>17.155302559226481</v>
      </c>
      <c r="AM91" s="63">
        <f t="shared" si="250"/>
        <v>8.713510757715726</v>
      </c>
      <c r="AN91" s="63">
        <f t="shared" si="251"/>
        <v>11.012877337459695</v>
      </c>
      <c r="AO91" s="63">
        <f t="shared" si="252"/>
        <v>10.808256038319355</v>
      </c>
      <c r="AP91" s="63">
        <f t="shared" si="253"/>
        <v>-0.64288582152165297</v>
      </c>
      <c r="AQ91" s="63">
        <f t="shared" si="254"/>
        <v>3.4495118149040001</v>
      </c>
      <c r="AR91" s="63">
        <f t="shared" si="255"/>
        <v>-1.5238533782952508</v>
      </c>
      <c r="AS91" s="63">
        <f t="shared" si="256"/>
        <v>-2.4362100761963643</v>
      </c>
      <c r="AT91" s="63">
        <f t="shared" si="257"/>
        <v>1.054688091678031</v>
      </c>
      <c r="AU91" s="63">
        <f t="shared" si="258"/>
        <v>8.3697996089614541</v>
      </c>
      <c r="AV91" s="63">
        <f t="shared" si="259"/>
        <v>10.41796115668469</v>
      </c>
      <c r="AW91" s="63">
        <f t="shared" si="260"/>
        <v>4.9408346741033906</v>
      </c>
      <c r="AX91" s="63">
        <f t="shared" si="261"/>
        <v>11.542368322089466</v>
      </c>
      <c r="AY91" s="63">
        <f t="shared" si="262"/>
        <v>7.4864076759989571</v>
      </c>
      <c r="AZ91" s="63">
        <f t="shared" si="263"/>
        <v>5.8457376594887753</v>
      </c>
      <c r="BA91" s="63">
        <f t="shared" si="264"/>
        <v>-6.8327991690216123</v>
      </c>
      <c r="BB91" s="63">
        <f t="shared" si="265"/>
        <v>13.041964418549954</v>
      </c>
      <c r="BC91" s="63">
        <f t="shared" si="266"/>
        <v>14.152356365861079</v>
      </c>
      <c r="BD91" s="63">
        <f t="shared" si="267"/>
        <v>17.114355964869571</v>
      </c>
      <c r="BE91" s="63">
        <f t="shared" si="268"/>
        <v>5.5507357452536281</v>
      </c>
      <c r="BF91" s="63">
        <f t="shared" si="269"/>
        <v>56.359445644866526</v>
      </c>
      <c r="BG91" s="63">
        <f t="shared" si="270"/>
        <v>59.488773180229536</v>
      </c>
      <c r="BH91" s="63">
        <f t="shared" si="271"/>
        <v>70.665304205168539</v>
      </c>
      <c r="BI91" s="63">
        <f t="shared" si="272"/>
        <v>80.573861472617239</v>
      </c>
      <c r="BJ91" s="63">
        <f t="shared" si="273"/>
        <v>62.072309936344084</v>
      </c>
      <c r="BK91" s="63">
        <f t="shared" si="274"/>
        <v>52.305350716130661</v>
      </c>
      <c r="BL91" s="63">
        <f t="shared" si="275"/>
        <v>16.863603826314353</v>
      </c>
      <c r="BM91" s="63">
        <f t="shared" si="276"/>
        <v>21.107725489562185</v>
      </c>
      <c r="BN91" s="63">
        <f t="shared" si="277"/>
        <v>12.849723571787569</v>
      </c>
      <c r="BO91" s="63">
        <f t="shared" si="278"/>
        <v>44.201605709188222</v>
      </c>
      <c r="BP91" s="63">
        <f t="shared" si="279"/>
        <v>36.150834864584162</v>
      </c>
      <c r="BQ91" s="63">
        <f t="shared" si="280"/>
        <v>33.228405943087388</v>
      </c>
      <c r="BR91" s="63">
        <f t="shared" si="281"/>
        <v>29.357185273159146</v>
      </c>
      <c r="BS91" s="63">
        <f t="shared" si="282"/>
        <v>25.487163625115993</v>
      </c>
      <c r="BT91" s="63">
        <f t="shared" si="283"/>
        <v>22.52083088839338</v>
      </c>
      <c r="BU91" s="63">
        <f t="shared" si="284"/>
        <v>28.598431150174839</v>
      </c>
      <c r="BV91" s="63">
        <f t="shared" si="285"/>
        <v>9.6402134618695126</v>
      </c>
      <c r="BW91" s="63">
        <f t="shared" si="286"/>
        <v>10.237449675458056</v>
      </c>
      <c r="BX91" s="63">
        <f t="shared" si="287"/>
        <v>9.5306513409961688</v>
      </c>
      <c r="BY91" s="63">
        <f t="shared" si="288"/>
        <v>8.929227603439406</v>
      </c>
      <c r="BZ91" s="63">
        <f t="shared" si="289"/>
        <v>9.6666143298267659</v>
      </c>
      <c r="CA91" s="63">
        <f t="shared" si="290"/>
        <v>8.1240217634344489</v>
      </c>
      <c r="CB91" s="63">
        <f t="shared" si="291"/>
        <v>4.057717533887188</v>
      </c>
      <c r="CC91" s="63">
        <f t="shared" si="292"/>
        <v>4.3179058156793948</v>
      </c>
      <c r="CD91" s="63">
        <f t="shared" si="293"/>
        <v>12.350863796888422</v>
      </c>
      <c r="CE91" s="63">
        <f t="shared" si="294"/>
        <v>8.5475977114496455</v>
      </c>
      <c r="CF91" s="63">
        <f t="shared" si="295"/>
        <v>9.6898899067148498</v>
      </c>
      <c r="CG91" s="63">
        <f t="shared" si="296"/>
        <v>11.854870003880482</v>
      </c>
      <c r="CH91" s="63">
        <f t="shared" si="297"/>
        <v>2.8162433098292414</v>
      </c>
      <c r="CI91" s="63">
        <f t="shared" si="298"/>
        <v>4.6675557248999811</v>
      </c>
      <c r="CJ91" s="63">
        <f t="shared" si="299"/>
        <v>4.4361017468587196</v>
      </c>
      <c r="CK91" s="63">
        <f t="shared" si="300"/>
        <v>2.3937554206418037</v>
      </c>
    </row>
    <row r="92" spans="1:89">
      <c r="A92" s="68" t="s">
        <v>6</v>
      </c>
      <c r="B92" s="137"/>
      <c r="C92" s="64"/>
      <c r="D92" s="64"/>
      <c r="E92" s="64"/>
      <c r="F92" s="64">
        <f t="shared" si="217"/>
        <v>28.413286233715219</v>
      </c>
      <c r="G92" s="64">
        <f t="shared" si="218"/>
        <v>25.158029611684558</v>
      </c>
      <c r="H92" s="64">
        <f t="shared" si="219"/>
        <v>17.247656560218697</v>
      </c>
      <c r="I92" s="64">
        <f t="shared" si="220"/>
        <v>21.871319757086887</v>
      </c>
      <c r="J92" s="64">
        <f t="shared" si="221"/>
        <v>14.865498550810111</v>
      </c>
      <c r="K92" s="64">
        <f t="shared" si="222"/>
        <v>12.749398385002571</v>
      </c>
      <c r="L92" s="64">
        <f t="shared" si="223"/>
        <v>26.752271717580033</v>
      </c>
      <c r="M92" s="64">
        <f t="shared" si="224"/>
        <v>24.590752092503596</v>
      </c>
      <c r="N92" s="64">
        <f t="shared" si="225"/>
        <v>2.6561923126269242</v>
      </c>
      <c r="O92" s="64">
        <f t="shared" si="226"/>
        <v>1.3577453834164719</v>
      </c>
      <c r="P92" s="64">
        <f t="shared" si="227"/>
        <v>0.33289563294710028</v>
      </c>
      <c r="Q92" s="64">
        <f t="shared" si="228"/>
        <v>-4.2870814675201316</v>
      </c>
      <c r="R92" s="64">
        <f t="shared" si="229"/>
        <v>3.2551458793701968</v>
      </c>
      <c r="S92" s="64">
        <f t="shared" si="230"/>
        <v>2.3389186740383776</v>
      </c>
      <c r="T92" s="64">
        <f t="shared" si="231"/>
        <v>1.5759187415428324</v>
      </c>
      <c r="U92" s="64">
        <f t="shared" si="232"/>
        <v>0.90836532477104637</v>
      </c>
      <c r="V92" s="64">
        <f t="shared" si="233"/>
        <v>4.9581137686460854</v>
      </c>
      <c r="W92" s="64">
        <f t="shared" si="234"/>
        <v>5.8845012658645839</v>
      </c>
      <c r="X92" s="64">
        <f t="shared" si="235"/>
        <v>7.4968685022583665</v>
      </c>
      <c r="Y92" s="64">
        <f t="shared" si="236"/>
        <v>9.9985568475287359</v>
      </c>
      <c r="Z92" s="64">
        <f t="shared" si="237"/>
        <v>9.1242075766633892</v>
      </c>
      <c r="AA92" s="64">
        <f t="shared" si="238"/>
        <v>12.424990300806602</v>
      </c>
      <c r="AB92" s="64">
        <f t="shared" si="239"/>
        <v>11.209936609761767</v>
      </c>
      <c r="AC92" s="64">
        <f t="shared" si="240"/>
        <v>12.125126464431538</v>
      </c>
      <c r="AD92" s="64">
        <f t="shared" si="241"/>
        <v>4.6050301855848144</v>
      </c>
      <c r="AE92" s="64">
        <f t="shared" si="242"/>
        <v>2.8664443564380719</v>
      </c>
      <c r="AF92" s="64">
        <f t="shared" si="243"/>
        <v>2.6999934852738035</v>
      </c>
      <c r="AG92" s="64">
        <f t="shared" si="244"/>
        <v>11.833576086142719</v>
      </c>
      <c r="AH92" s="64">
        <f t="shared" si="245"/>
        <v>13.305858110097143</v>
      </c>
      <c r="AI92" s="64">
        <f t="shared" si="246"/>
        <v>11.247016706443915</v>
      </c>
      <c r="AJ92" s="64">
        <f t="shared" si="247"/>
        <v>8.4033613445378155</v>
      </c>
      <c r="AK92" s="64">
        <f t="shared" si="248"/>
        <v>6.2453430874483535</v>
      </c>
      <c r="AL92" s="64">
        <f t="shared" si="249"/>
        <v>9.8207326578332026</v>
      </c>
      <c r="AM92" s="64">
        <f t="shared" si="250"/>
        <v>31.214802896218824</v>
      </c>
      <c r="AN92" s="64">
        <f t="shared" si="251"/>
        <v>34.585569469290398</v>
      </c>
      <c r="AO92" s="64">
        <f t="shared" si="252"/>
        <v>40.306024864520232</v>
      </c>
      <c r="AP92" s="64">
        <f t="shared" si="253"/>
        <v>28.909392003785189</v>
      </c>
      <c r="AQ92" s="64">
        <f t="shared" si="254"/>
        <v>20.641733088085019</v>
      </c>
      <c r="AR92" s="64">
        <f t="shared" si="255"/>
        <v>28.289765175011077</v>
      </c>
      <c r="AS92" s="64">
        <f t="shared" si="256"/>
        <v>21.620393511155552</v>
      </c>
      <c r="AT92" s="64">
        <f t="shared" si="257"/>
        <v>12.424298036336943</v>
      </c>
      <c r="AU92" s="64">
        <f t="shared" si="258"/>
        <v>14.61968490598001</v>
      </c>
      <c r="AV92" s="64">
        <f t="shared" si="259"/>
        <v>15.109652909687446</v>
      </c>
      <c r="AW92" s="64">
        <f t="shared" si="260"/>
        <v>11.32449093966</v>
      </c>
      <c r="AX92" s="64">
        <f t="shared" si="261"/>
        <v>39.846555664381327</v>
      </c>
      <c r="AY92" s="64">
        <f t="shared" si="262"/>
        <v>28.805793674253621</v>
      </c>
      <c r="AZ92" s="64">
        <f t="shared" si="263"/>
        <v>27.437743774377438</v>
      </c>
      <c r="BA92" s="64">
        <f t="shared" si="264"/>
        <v>27.948382333199088</v>
      </c>
      <c r="BB92" s="64">
        <f t="shared" si="265"/>
        <v>46.842535309910119</v>
      </c>
      <c r="BC92" s="64">
        <f t="shared" si="266"/>
        <v>62.501434308663228</v>
      </c>
      <c r="BD92" s="64">
        <f t="shared" si="267"/>
        <v>74.585050029429084</v>
      </c>
      <c r="BE92" s="64">
        <f t="shared" si="268"/>
        <v>80.675961021417237</v>
      </c>
      <c r="BF92" s="64">
        <f t="shared" si="269"/>
        <v>9.5627980922098565</v>
      </c>
      <c r="BG92" s="64">
        <f t="shared" si="270"/>
        <v>4.0389775455444141</v>
      </c>
      <c r="BH92" s="64">
        <f t="shared" si="271"/>
        <v>-7.2213606634751528</v>
      </c>
      <c r="BI92" s="64">
        <f t="shared" si="272"/>
        <v>-16.244192799070841</v>
      </c>
      <c r="BJ92" s="64">
        <f t="shared" si="273"/>
        <v>-4.5345715736777192</v>
      </c>
      <c r="BK92" s="64">
        <f t="shared" si="274"/>
        <v>-6.0743857743993486</v>
      </c>
      <c r="BL92" s="64">
        <f t="shared" si="275"/>
        <v>-3.2921511627906979</v>
      </c>
      <c r="BM92" s="64">
        <f t="shared" si="276"/>
        <v>-5.8605328387443505</v>
      </c>
      <c r="BN92" s="64">
        <f t="shared" si="277"/>
        <v>1.03359173126615</v>
      </c>
      <c r="BO92" s="64">
        <f t="shared" si="278"/>
        <v>9.4587759231158319</v>
      </c>
      <c r="BP92" s="64">
        <f t="shared" si="279"/>
        <v>8.0709401067107542</v>
      </c>
      <c r="BQ92" s="64">
        <f t="shared" si="280"/>
        <v>19.747744430123365</v>
      </c>
      <c r="BR92" s="64">
        <f t="shared" si="281"/>
        <v>14.608093876936964</v>
      </c>
      <c r="BS92" s="64">
        <f t="shared" si="282"/>
        <v>10.753894903617638</v>
      </c>
      <c r="BT92" s="64">
        <f t="shared" si="283"/>
        <v>6.2304429455531611</v>
      </c>
      <c r="BU92" s="64">
        <f t="shared" si="284"/>
        <v>6.9347274544476045</v>
      </c>
      <c r="BV92" s="64">
        <f t="shared" si="285"/>
        <v>6.2746127592543974</v>
      </c>
      <c r="BW92" s="64">
        <f t="shared" si="286"/>
        <v>12.099898670799309</v>
      </c>
      <c r="BX92" s="64">
        <f t="shared" si="287"/>
        <v>20.540682071087254</v>
      </c>
      <c r="BY92" s="64">
        <f t="shared" si="288"/>
        <v>20.09490258106262</v>
      </c>
      <c r="BZ92" s="64">
        <f t="shared" si="289"/>
        <v>24.678853754940711</v>
      </c>
      <c r="CA92" s="64">
        <f t="shared" si="290"/>
        <v>13.069601744031479</v>
      </c>
      <c r="CB92" s="64">
        <f t="shared" si="291"/>
        <v>2.0798262286179745</v>
      </c>
      <c r="CC92" s="64">
        <f t="shared" si="292"/>
        <v>-0.90996168582375481</v>
      </c>
      <c r="CD92" s="64">
        <f t="shared" si="293"/>
        <v>4.1757479690905486</v>
      </c>
      <c r="CE92" s="64">
        <f t="shared" si="294"/>
        <v>7.3877263108394073</v>
      </c>
      <c r="CF92" s="64">
        <f t="shared" si="295"/>
        <v>5.9899989360570274</v>
      </c>
      <c r="CG92" s="64">
        <f t="shared" si="296"/>
        <v>7.8782020299661681</v>
      </c>
      <c r="CH92" s="64">
        <f t="shared" si="297"/>
        <v>-0.76553658884503828</v>
      </c>
      <c r="CI92" s="64">
        <f t="shared" si="298"/>
        <v>0.25836398668768612</v>
      </c>
      <c r="CJ92" s="64">
        <f t="shared" si="299"/>
        <v>-1.9423810479823329</v>
      </c>
      <c r="CK92" s="64">
        <f t="shared" si="300"/>
        <v>-3.057795698924731</v>
      </c>
    </row>
    <row r="93" spans="1:89">
      <c r="A93" s="2" t="s">
        <v>7</v>
      </c>
      <c r="B93" s="140"/>
      <c r="C93" s="62"/>
      <c r="D93" s="62"/>
      <c r="E93" s="62"/>
      <c r="F93" s="62">
        <f t="shared" si="217"/>
        <v>14.627163923156717</v>
      </c>
      <c r="G93" s="62">
        <f t="shared" si="218"/>
        <v>14.505792400193677</v>
      </c>
      <c r="H93" s="62">
        <f t="shared" si="219"/>
        <v>13.709653903599348</v>
      </c>
      <c r="I93" s="62">
        <f t="shared" si="220"/>
        <v>13.824187086609976</v>
      </c>
      <c r="J93" s="62">
        <f t="shared" si="221"/>
        <v>11.213687231873063</v>
      </c>
      <c r="K93" s="62">
        <f t="shared" si="222"/>
        <v>14.590143783356574</v>
      </c>
      <c r="L93" s="62">
        <f t="shared" si="223"/>
        <v>14.21977699247155</v>
      </c>
      <c r="M93" s="62">
        <f t="shared" si="224"/>
        <v>10.93667402491193</v>
      </c>
      <c r="N93" s="62">
        <f t="shared" si="225"/>
        <v>8.9617169040211309</v>
      </c>
      <c r="O93" s="62">
        <f t="shared" si="226"/>
        <v>10.667000210168274</v>
      </c>
      <c r="P93" s="62">
        <f t="shared" si="227"/>
        <v>6.1267530696956083</v>
      </c>
      <c r="Q93" s="62">
        <f t="shared" si="228"/>
        <v>6.5858002846497232</v>
      </c>
      <c r="R93" s="62">
        <f t="shared" si="229"/>
        <v>11.88645681327443</v>
      </c>
      <c r="S93" s="62">
        <f t="shared" si="230"/>
        <v>8.385074651873639</v>
      </c>
      <c r="T93" s="62">
        <f t="shared" si="231"/>
        <v>15.587002581145889</v>
      </c>
      <c r="U93" s="62">
        <f t="shared" si="232"/>
        <v>20.076196226850929</v>
      </c>
      <c r="V93" s="62">
        <f t="shared" si="233"/>
        <v>15.093482150791793</v>
      </c>
      <c r="W93" s="62">
        <f t="shared" si="234"/>
        <v>17.207861921921744</v>
      </c>
      <c r="X93" s="62">
        <f t="shared" si="235"/>
        <v>18.261525873556529</v>
      </c>
      <c r="Y93" s="62">
        <f t="shared" si="236"/>
        <v>16.88031915504633</v>
      </c>
      <c r="Z93" s="62">
        <f t="shared" si="237"/>
        <v>16.508531703621067</v>
      </c>
      <c r="AA93" s="62">
        <f t="shared" si="238"/>
        <v>13.83477979593532</v>
      </c>
      <c r="AB93" s="62">
        <f t="shared" si="239"/>
        <v>7.8563645155898101</v>
      </c>
      <c r="AC93" s="62">
        <f t="shared" si="240"/>
        <v>10.034175249071328</v>
      </c>
      <c r="AD93" s="62">
        <f t="shared" si="241"/>
        <v>19.912110906034915</v>
      </c>
      <c r="AE93" s="62">
        <f t="shared" si="242"/>
        <v>20.10635636527601</v>
      </c>
      <c r="AF93" s="62">
        <f t="shared" si="243"/>
        <v>22.32006222218844</v>
      </c>
      <c r="AG93" s="62">
        <f t="shared" si="244"/>
        <v>24.898805875534372</v>
      </c>
      <c r="AH93" s="62">
        <f t="shared" si="245"/>
        <v>17.844406563727393</v>
      </c>
      <c r="AI93" s="62">
        <f t="shared" si="246"/>
        <v>15.757773100266077</v>
      </c>
      <c r="AJ93" s="62">
        <f t="shared" si="247"/>
        <v>12.078114824111339</v>
      </c>
      <c r="AK93" s="62">
        <f t="shared" si="248"/>
        <v>7.616143257793075</v>
      </c>
      <c r="AL93" s="62">
        <f t="shared" si="249"/>
        <v>10.54465224444068</v>
      </c>
      <c r="AM93" s="62">
        <f t="shared" si="250"/>
        <v>9.5045093890347925</v>
      </c>
      <c r="AN93" s="62">
        <f t="shared" si="251"/>
        <v>13.114025030224457</v>
      </c>
      <c r="AO93" s="62">
        <f t="shared" si="252"/>
        <v>11.895504152963072</v>
      </c>
      <c r="AP93" s="62">
        <f t="shared" si="253"/>
        <v>9.9950061186442216</v>
      </c>
      <c r="AQ93" s="62">
        <f t="shared" si="254"/>
        <v>11.695449966970296</v>
      </c>
      <c r="AR93" s="62">
        <f t="shared" si="255"/>
        <v>9.9574993543160986</v>
      </c>
      <c r="AS93" s="62">
        <f t="shared" si="256"/>
        <v>11.850446474342375</v>
      </c>
      <c r="AT93" s="62">
        <f t="shared" si="257"/>
        <v>13.033174237786426</v>
      </c>
      <c r="AU93" s="62">
        <f t="shared" si="258"/>
        <v>15.428727634496905</v>
      </c>
      <c r="AV93" s="62">
        <f t="shared" si="259"/>
        <v>18.606192176459118</v>
      </c>
      <c r="AW93" s="62">
        <f t="shared" si="260"/>
        <v>17.07272820403416</v>
      </c>
      <c r="AX93" s="62">
        <f t="shared" si="261"/>
        <v>16.000670384426201</v>
      </c>
      <c r="AY93" s="62">
        <f t="shared" si="262"/>
        <v>14.805812498676248</v>
      </c>
      <c r="AZ93" s="62">
        <f t="shared" si="263"/>
        <v>14.22896515145538</v>
      </c>
      <c r="BA93" s="62">
        <f t="shared" si="264"/>
        <v>14.533289962253487</v>
      </c>
      <c r="BB93" s="62">
        <f t="shared" si="265"/>
        <v>8.5515320172709277</v>
      </c>
      <c r="BC93" s="62">
        <f t="shared" si="266"/>
        <v>9.2731816077608507</v>
      </c>
      <c r="BD93" s="62">
        <f t="shared" si="267"/>
        <v>7.1060798242249898</v>
      </c>
      <c r="BE93" s="62">
        <f t="shared" si="268"/>
        <v>6.6805432379395056</v>
      </c>
      <c r="BF93" s="62">
        <f t="shared" si="269"/>
        <v>9.4978807683952855</v>
      </c>
      <c r="BG93" s="62">
        <f t="shared" si="270"/>
        <v>9.2495218025543178</v>
      </c>
      <c r="BH93" s="62">
        <f t="shared" si="271"/>
        <v>5.2117618491458826</v>
      </c>
      <c r="BI93" s="62">
        <f t="shared" si="272"/>
        <v>7.6620273572353392</v>
      </c>
      <c r="BJ93" s="62">
        <f t="shared" si="273"/>
        <v>6.4147939787384551</v>
      </c>
      <c r="BK93" s="62">
        <f t="shared" si="274"/>
        <v>9.5378846849872758</v>
      </c>
      <c r="BL93" s="62">
        <f t="shared" si="275"/>
        <v>9.0934027885162294</v>
      </c>
      <c r="BM93" s="62">
        <f t="shared" si="276"/>
        <v>10.842155350508373</v>
      </c>
      <c r="BN93" s="62">
        <f t="shared" si="277"/>
        <v>7.683668212261721</v>
      </c>
      <c r="BO93" s="62">
        <f t="shared" si="278"/>
        <v>8.0567856597490763</v>
      </c>
      <c r="BP93" s="62">
        <f t="shared" si="279"/>
        <v>9.6795345856135686</v>
      </c>
      <c r="BQ93" s="62">
        <f t="shared" si="280"/>
        <v>9.1573194499338992</v>
      </c>
      <c r="BR93" s="62">
        <f t="shared" si="281"/>
        <v>8.4539791592907658</v>
      </c>
      <c r="BS93" s="62">
        <f t="shared" si="282"/>
        <v>8.0701114580721622</v>
      </c>
      <c r="BT93" s="62">
        <f t="shared" si="283"/>
        <v>8.3631884852762024</v>
      </c>
      <c r="BU93" s="62">
        <f t="shared" si="284"/>
        <v>7.9354575571426196</v>
      </c>
      <c r="BV93" s="62">
        <f t="shared" si="285"/>
        <v>8.6711016216406982</v>
      </c>
      <c r="BW93" s="62">
        <f t="shared" si="286"/>
        <v>7.547623466684664</v>
      </c>
      <c r="BX93" s="62">
        <f t="shared" si="287"/>
        <v>7.3456452121393134</v>
      </c>
      <c r="BY93" s="62">
        <f t="shared" si="288"/>
        <v>4.7635756507790834</v>
      </c>
      <c r="BZ93" s="62">
        <f t="shared" si="289"/>
        <v>7.1454087846066408</v>
      </c>
      <c r="CA93" s="62">
        <f t="shared" si="290"/>
        <v>3.5060264118826021</v>
      </c>
      <c r="CB93" s="62">
        <f t="shared" si="291"/>
        <v>4.8756453457816793</v>
      </c>
      <c r="CC93" s="62">
        <f t="shared" si="292"/>
        <v>4.756769489541659</v>
      </c>
      <c r="CD93" s="62">
        <f t="shared" si="293"/>
        <v>5.921376666085731</v>
      </c>
      <c r="CE93" s="62">
        <f t="shared" si="294"/>
        <v>7.0356195528609318</v>
      </c>
      <c r="CF93" s="62">
        <f t="shared" si="295"/>
        <v>6.428684601297749</v>
      </c>
      <c r="CG93" s="62">
        <f t="shared" si="296"/>
        <v>5.929288422147347</v>
      </c>
      <c r="CH93" s="62">
        <f t="shared" si="297"/>
        <v>5.3410403797246495</v>
      </c>
      <c r="CI93" s="62">
        <f t="shared" si="298"/>
        <v>6.2878141517416193</v>
      </c>
      <c r="CJ93" s="62">
        <f t="shared" si="299"/>
        <v>5.5844065918847798</v>
      </c>
      <c r="CK93" s="62">
        <f t="shared" si="300"/>
        <v>6.1304092578035601</v>
      </c>
    </row>
    <row r="94" spans="1:89">
      <c r="A94" s="3" t="s">
        <v>8</v>
      </c>
      <c r="B94" s="136"/>
      <c r="C94" s="63"/>
      <c r="D94" s="63"/>
      <c r="E94" s="63"/>
      <c r="F94" s="63">
        <f t="shared" si="217"/>
        <v>11.734288821939808</v>
      </c>
      <c r="G94" s="63">
        <f t="shared" si="218"/>
        <v>13.108937722084226</v>
      </c>
      <c r="H94" s="63">
        <f t="shared" si="219"/>
        <v>11.557621238629908</v>
      </c>
      <c r="I94" s="63">
        <f t="shared" si="220"/>
        <v>13.865942869626583</v>
      </c>
      <c r="J94" s="63">
        <f t="shared" si="221"/>
        <v>7.5987541115206207</v>
      </c>
      <c r="K94" s="63">
        <f t="shared" si="222"/>
        <v>10.945518796731115</v>
      </c>
      <c r="L94" s="63">
        <f t="shared" si="223"/>
        <v>7.615030287813636</v>
      </c>
      <c r="M94" s="63">
        <f t="shared" si="224"/>
        <v>1.083788940314065</v>
      </c>
      <c r="N94" s="63">
        <f t="shared" si="225"/>
        <v>3.7030932424773266</v>
      </c>
      <c r="O94" s="63">
        <f t="shared" si="226"/>
        <v>9.2731772986727545</v>
      </c>
      <c r="P94" s="63">
        <f t="shared" si="227"/>
        <v>2.6957433697077637</v>
      </c>
      <c r="Q94" s="63">
        <f t="shared" si="228"/>
        <v>-3.4163840320423611</v>
      </c>
      <c r="R94" s="63">
        <f t="shared" si="229"/>
        <v>3.6014656535289937</v>
      </c>
      <c r="S94" s="63">
        <f t="shared" si="230"/>
        <v>-3.1936439410764033</v>
      </c>
      <c r="T94" s="63">
        <f t="shared" si="231"/>
        <v>9.0566235307020158</v>
      </c>
      <c r="U94" s="63">
        <f t="shared" si="232"/>
        <v>24.865753092305816</v>
      </c>
      <c r="V94" s="63">
        <f t="shared" si="233"/>
        <v>25.568073323058808</v>
      </c>
      <c r="W94" s="63">
        <f t="shared" si="234"/>
        <v>27.132502766823031</v>
      </c>
      <c r="X94" s="63">
        <f t="shared" si="235"/>
        <v>28.208059544173647</v>
      </c>
      <c r="Y94" s="63">
        <f t="shared" si="236"/>
        <v>21.399653053481096</v>
      </c>
      <c r="Z94" s="63">
        <f t="shared" si="237"/>
        <v>17.027540832802028</v>
      </c>
      <c r="AA94" s="63">
        <f t="shared" si="238"/>
        <v>13.835084485451333</v>
      </c>
      <c r="AB94" s="63">
        <f t="shared" si="239"/>
        <v>6.9497994847731022</v>
      </c>
      <c r="AC94" s="63">
        <f t="shared" si="240"/>
        <v>9.2416801184748589</v>
      </c>
      <c r="AD94" s="63">
        <f t="shared" si="241"/>
        <v>15.259170471672537</v>
      </c>
      <c r="AE94" s="63">
        <f t="shared" si="242"/>
        <v>18.591648930077966</v>
      </c>
      <c r="AF94" s="63">
        <f t="shared" si="243"/>
        <v>20.241009925488303</v>
      </c>
      <c r="AG94" s="63">
        <f t="shared" si="244"/>
        <v>22.438766121205461</v>
      </c>
      <c r="AH94" s="63">
        <f t="shared" si="245"/>
        <v>14.608861685521843</v>
      </c>
      <c r="AI94" s="63">
        <f t="shared" si="246"/>
        <v>10.55014416750514</v>
      </c>
      <c r="AJ94" s="63">
        <f t="shared" si="247"/>
        <v>11.348601812890307</v>
      </c>
      <c r="AK94" s="63">
        <f t="shared" si="248"/>
        <v>8.1655974752066296</v>
      </c>
      <c r="AL94" s="63">
        <f t="shared" si="249"/>
        <v>11.134903233112388</v>
      </c>
      <c r="AM94" s="63">
        <f t="shared" si="250"/>
        <v>9.1013943107767901</v>
      </c>
      <c r="AN94" s="63">
        <f t="shared" si="251"/>
        <v>16.334308189961369</v>
      </c>
      <c r="AO94" s="63">
        <f t="shared" si="252"/>
        <v>12.147790557117569</v>
      </c>
      <c r="AP94" s="63">
        <f t="shared" si="253"/>
        <v>7.6783701322584026</v>
      </c>
      <c r="AQ94" s="63">
        <f t="shared" si="254"/>
        <v>9.4927823957028217</v>
      </c>
      <c r="AR94" s="63">
        <f t="shared" si="255"/>
        <v>5.1163081985734769</v>
      </c>
      <c r="AS94" s="63">
        <f t="shared" si="256"/>
        <v>8.1598768167468325</v>
      </c>
      <c r="AT94" s="63">
        <f t="shared" si="257"/>
        <v>9.8504181057428575</v>
      </c>
      <c r="AU94" s="63">
        <f t="shared" si="258"/>
        <v>10.71096028179954</v>
      </c>
      <c r="AV94" s="63">
        <f t="shared" si="259"/>
        <v>10.936038756757913</v>
      </c>
      <c r="AW94" s="63">
        <f t="shared" si="260"/>
        <v>9.360151239324928</v>
      </c>
      <c r="AX94" s="63">
        <f t="shared" si="261"/>
        <v>14.573286541216138</v>
      </c>
      <c r="AY94" s="63">
        <f t="shared" si="262"/>
        <v>14.721015515638443</v>
      </c>
      <c r="AZ94" s="63">
        <f t="shared" si="263"/>
        <v>12.889875519475721</v>
      </c>
      <c r="BA94" s="63">
        <f t="shared" si="264"/>
        <v>13.695073591977511</v>
      </c>
      <c r="BB94" s="63">
        <f t="shared" si="265"/>
        <v>19.058692494034883</v>
      </c>
      <c r="BC94" s="63">
        <f t="shared" si="266"/>
        <v>20.746914412306857</v>
      </c>
      <c r="BD94" s="63">
        <f t="shared" si="267"/>
        <v>17.234994928960639</v>
      </c>
      <c r="BE94" s="63">
        <f t="shared" si="268"/>
        <v>14.602065864375339</v>
      </c>
      <c r="BF94" s="63">
        <f t="shared" si="269"/>
        <v>9.245898618843313</v>
      </c>
      <c r="BG94" s="63">
        <f t="shared" si="270"/>
        <v>9.2615028500024401</v>
      </c>
      <c r="BH94" s="63">
        <f t="shared" si="271"/>
        <v>3.9241995686393012</v>
      </c>
      <c r="BI94" s="63">
        <f t="shared" si="272"/>
        <v>6.9621334848626093</v>
      </c>
      <c r="BJ94" s="63">
        <f t="shared" si="273"/>
        <v>14.412101066008946</v>
      </c>
      <c r="BK94" s="63">
        <f t="shared" si="274"/>
        <v>24.320491961686503</v>
      </c>
      <c r="BL94" s="63">
        <f t="shared" si="275"/>
        <v>20.023043482689662</v>
      </c>
      <c r="BM94" s="63">
        <f t="shared" si="276"/>
        <v>26.059797999035244</v>
      </c>
      <c r="BN94" s="63">
        <f t="shared" si="277"/>
        <v>6.5696022727272725</v>
      </c>
      <c r="BO94" s="63">
        <f t="shared" si="278"/>
        <v>6.4733439860546191</v>
      </c>
      <c r="BP94" s="63">
        <f t="shared" si="279"/>
        <v>10.210663297059765</v>
      </c>
      <c r="BQ94" s="63">
        <f t="shared" si="280"/>
        <v>10.132538624421613</v>
      </c>
      <c r="BR94" s="63">
        <f t="shared" si="281"/>
        <v>8.7711503572883114</v>
      </c>
      <c r="BS94" s="63">
        <f t="shared" si="282"/>
        <v>7.5771270699387756</v>
      </c>
      <c r="BT94" s="63">
        <f t="shared" si="283"/>
        <v>7.3617742183890345</v>
      </c>
      <c r="BU94" s="63">
        <f t="shared" si="284"/>
        <v>5.4589475183365375</v>
      </c>
      <c r="BV94" s="63">
        <f t="shared" si="285"/>
        <v>8.6782626455170551</v>
      </c>
      <c r="BW94" s="63">
        <f t="shared" si="286"/>
        <v>5.7720355104629046</v>
      </c>
      <c r="BX94" s="63">
        <f t="shared" si="287"/>
        <v>8.4221935319338836</v>
      </c>
      <c r="BY94" s="63">
        <f t="shared" si="288"/>
        <v>4.1675669835782188</v>
      </c>
      <c r="BZ94" s="63">
        <f t="shared" si="289"/>
        <v>8.2295826481872982</v>
      </c>
      <c r="CA94" s="63">
        <f t="shared" si="290"/>
        <v>5.9786274186537973</v>
      </c>
      <c r="CB94" s="63">
        <f t="shared" si="291"/>
        <v>2.6020610675800833</v>
      </c>
      <c r="CC94" s="63">
        <f t="shared" si="292"/>
        <v>1.5764772992454688</v>
      </c>
      <c r="CD94" s="63">
        <f t="shared" si="293"/>
        <v>5.3508898856894804</v>
      </c>
      <c r="CE94" s="63">
        <f t="shared" si="294"/>
        <v>10.507707537830575</v>
      </c>
      <c r="CF94" s="63">
        <f t="shared" si="295"/>
        <v>9.2631066152766035</v>
      </c>
      <c r="CG94" s="63">
        <f t="shared" si="296"/>
        <v>10.534779834077856</v>
      </c>
      <c r="CH94" s="63">
        <f t="shared" si="297"/>
        <v>8.9839028678167239</v>
      </c>
      <c r="CI94" s="63">
        <f t="shared" si="298"/>
        <v>10.02047606859483</v>
      </c>
      <c r="CJ94" s="63">
        <f t="shared" si="299"/>
        <v>8.4292795509979292</v>
      </c>
      <c r="CK94" s="63">
        <f t="shared" si="300"/>
        <v>8.1647498960787033</v>
      </c>
    </row>
    <row r="95" spans="1:89">
      <c r="A95" s="3" t="s">
        <v>9</v>
      </c>
      <c r="B95" s="136"/>
      <c r="C95" s="63"/>
      <c r="D95" s="63"/>
      <c r="E95" s="63"/>
      <c r="F95" s="63">
        <f t="shared" si="217"/>
        <v>27.672480106545905</v>
      </c>
      <c r="G95" s="63">
        <f t="shared" si="218"/>
        <v>18.782215357818689</v>
      </c>
      <c r="H95" s="63">
        <f t="shared" si="219"/>
        <v>16.157018951386277</v>
      </c>
      <c r="I95" s="63">
        <f t="shared" si="220"/>
        <v>14.03607426056378</v>
      </c>
      <c r="J95" s="63">
        <f t="shared" si="221"/>
        <v>9.6416659889853769</v>
      </c>
      <c r="K95" s="63">
        <f t="shared" si="222"/>
        <v>18.233555833261651</v>
      </c>
      <c r="L95" s="63">
        <f t="shared" si="223"/>
        <v>17.365961877225732</v>
      </c>
      <c r="M95" s="63">
        <f t="shared" si="224"/>
        <v>12.28258440335712</v>
      </c>
      <c r="N95" s="63">
        <f t="shared" si="225"/>
        <v>9.7412615427925857</v>
      </c>
      <c r="O95" s="63">
        <f t="shared" si="226"/>
        <v>12.506483410526501</v>
      </c>
      <c r="P95" s="63">
        <f t="shared" si="227"/>
        <v>9.1267623978838444</v>
      </c>
      <c r="Q95" s="63">
        <f t="shared" si="228"/>
        <v>14.798192506248519</v>
      </c>
      <c r="R95" s="63">
        <f t="shared" si="229"/>
        <v>13.815462649897084</v>
      </c>
      <c r="S95" s="63">
        <f t="shared" si="230"/>
        <v>13.622730802013491</v>
      </c>
      <c r="T95" s="63">
        <f t="shared" si="231"/>
        <v>14.826621688791649</v>
      </c>
      <c r="U95" s="63">
        <f t="shared" si="232"/>
        <v>16.261390750516398</v>
      </c>
      <c r="V95" s="63">
        <f t="shared" si="233"/>
        <v>18.282143268941763</v>
      </c>
      <c r="W95" s="63">
        <f t="shared" si="234"/>
        <v>20.131301915140082</v>
      </c>
      <c r="X95" s="63">
        <f t="shared" si="235"/>
        <v>21.249883909254645</v>
      </c>
      <c r="Y95" s="63">
        <f t="shared" si="236"/>
        <v>22.023888062935352</v>
      </c>
      <c r="Z95" s="63">
        <f t="shared" si="237"/>
        <v>17.895436177268596</v>
      </c>
      <c r="AA95" s="63">
        <f t="shared" si="238"/>
        <v>14.123460871114036</v>
      </c>
      <c r="AB95" s="63">
        <f t="shared" si="239"/>
        <v>7.8689779428344862</v>
      </c>
      <c r="AC95" s="63">
        <f t="shared" si="240"/>
        <v>11.731739103065905</v>
      </c>
      <c r="AD95" s="63">
        <f t="shared" si="241"/>
        <v>16.818981062229152</v>
      </c>
      <c r="AE95" s="63">
        <f t="shared" si="242"/>
        <v>14.366387482387713</v>
      </c>
      <c r="AF95" s="63">
        <f t="shared" si="243"/>
        <v>15.621079407298822</v>
      </c>
      <c r="AG95" s="63">
        <f t="shared" si="244"/>
        <v>17.516068823956203</v>
      </c>
      <c r="AH95" s="63">
        <f t="shared" si="245"/>
        <v>23.752824332311288</v>
      </c>
      <c r="AI95" s="63">
        <f t="shared" si="246"/>
        <v>22.188153832835308</v>
      </c>
      <c r="AJ95" s="63">
        <f t="shared" si="247"/>
        <v>21.849653251115594</v>
      </c>
      <c r="AK95" s="63">
        <f t="shared" si="248"/>
        <v>20.376811392919752</v>
      </c>
      <c r="AL95" s="63">
        <f t="shared" si="249"/>
        <v>17.489281499562338</v>
      </c>
      <c r="AM95" s="63">
        <f t="shared" si="250"/>
        <v>16.872185911580502</v>
      </c>
      <c r="AN95" s="63">
        <f t="shared" si="251"/>
        <v>15.607449778088256</v>
      </c>
      <c r="AO95" s="63">
        <f t="shared" si="252"/>
        <v>8.5571276251345854</v>
      </c>
      <c r="AP95" s="63">
        <f t="shared" si="253"/>
        <v>10.357609267526991</v>
      </c>
      <c r="AQ95" s="63">
        <f t="shared" si="254"/>
        <v>7.462910000262629</v>
      </c>
      <c r="AR95" s="63">
        <f t="shared" si="255"/>
        <v>10.807911129520118</v>
      </c>
      <c r="AS95" s="63">
        <f t="shared" si="256"/>
        <v>17.352618096395524</v>
      </c>
      <c r="AT95" s="63">
        <f t="shared" si="257"/>
        <v>21.933190635133311</v>
      </c>
      <c r="AU95" s="63">
        <f t="shared" si="258"/>
        <v>33.159716535303332</v>
      </c>
      <c r="AV95" s="63">
        <f t="shared" si="259"/>
        <v>33.31228822813506</v>
      </c>
      <c r="AW95" s="63">
        <f t="shared" si="260"/>
        <v>27.811347366145771</v>
      </c>
      <c r="AX95" s="63">
        <f t="shared" si="261"/>
        <v>5.8807185403787336</v>
      </c>
      <c r="AY95" s="63">
        <f t="shared" si="262"/>
        <v>7.5249199042533546</v>
      </c>
      <c r="AZ95" s="63">
        <f t="shared" si="263"/>
        <v>8.0183436715509071</v>
      </c>
      <c r="BA95" s="63">
        <f t="shared" si="264"/>
        <v>6.6444054931644958</v>
      </c>
      <c r="BB95" s="63">
        <f t="shared" si="265"/>
        <v>3.2671699475891027</v>
      </c>
      <c r="BC95" s="63">
        <f t="shared" si="266"/>
        <v>5.3115500333032157</v>
      </c>
      <c r="BD95" s="63">
        <f t="shared" si="267"/>
        <v>1.7956736302999696</v>
      </c>
      <c r="BE95" s="63">
        <f t="shared" si="268"/>
        <v>5.9343638795706006</v>
      </c>
      <c r="BF95" s="63">
        <f t="shared" si="269"/>
        <v>0.93779778285450055</v>
      </c>
      <c r="BG95" s="63">
        <f t="shared" si="270"/>
        <v>-0.40340457801690593</v>
      </c>
      <c r="BH95" s="63">
        <f t="shared" si="271"/>
        <v>-0.89444428134449749</v>
      </c>
      <c r="BI95" s="63">
        <f t="shared" si="272"/>
        <v>-2.5076060568948444</v>
      </c>
      <c r="BJ95" s="63">
        <f t="shared" si="273"/>
        <v>-3.5738837946548419</v>
      </c>
      <c r="BK95" s="63">
        <f t="shared" si="274"/>
        <v>-0.39586700055776658</v>
      </c>
      <c r="BL95" s="63">
        <f t="shared" si="275"/>
        <v>0.34743310192135135</v>
      </c>
      <c r="BM95" s="63">
        <f t="shared" si="276"/>
        <v>3.4292563615890828</v>
      </c>
      <c r="BN95" s="63">
        <f t="shared" si="277"/>
        <v>15.288849081952529</v>
      </c>
      <c r="BO95" s="63">
        <f t="shared" si="278"/>
        <v>14.002098085496984</v>
      </c>
      <c r="BP95" s="63">
        <f t="shared" si="279"/>
        <v>14.775268195864633</v>
      </c>
      <c r="BQ95" s="63">
        <f t="shared" si="280"/>
        <v>7.9917985578362938</v>
      </c>
      <c r="BR95" s="63">
        <f t="shared" si="281"/>
        <v>17.526413921690491</v>
      </c>
      <c r="BS95" s="63">
        <f t="shared" si="282"/>
        <v>14.313648807195934</v>
      </c>
      <c r="BT95" s="63">
        <f t="shared" si="283"/>
        <v>13.518956308554417</v>
      </c>
      <c r="BU95" s="63">
        <f t="shared" si="284"/>
        <v>11.974144551582899</v>
      </c>
      <c r="BV95" s="63">
        <f t="shared" si="285"/>
        <v>14.580028203772255</v>
      </c>
      <c r="BW95" s="63">
        <f t="shared" si="286"/>
        <v>10.619629309130426</v>
      </c>
      <c r="BX95" s="63">
        <f t="shared" si="287"/>
        <v>12.842267643655997</v>
      </c>
      <c r="BY95" s="63">
        <f t="shared" si="288"/>
        <v>13.70001333612757</v>
      </c>
      <c r="BZ95" s="63">
        <f t="shared" si="289"/>
        <v>6.3094940481913806</v>
      </c>
      <c r="CA95" s="63">
        <f t="shared" si="290"/>
        <v>8.035584339979625</v>
      </c>
      <c r="CB95" s="63">
        <f t="shared" si="291"/>
        <v>6.667805878332195</v>
      </c>
      <c r="CC95" s="63">
        <f t="shared" si="292"/>
        <v>7.1782841823056307</v>
      </c>
      <c r="CD95" s="63">
        <f t="shared" si="293"/>
        <v>7.2428638616547882</v>
      </c>
      <c r="CE95" s="63">
        <f t="shared" si="294"/>
        <v>3.8208301759703627</v>
      </c>
      <c r="CF95" s="63">
        <f t="shared" si="295"/>
        <v>1.8935631668322066</v>
      </c>
      <c r="CG95" s="63">
        <f t="shared" si="296"/>
        <v>3.6880120067537989</v>
      </c>
      <c r="CH95" s="63">
        <f t="shared" si="297"/>
        <v>2.7392639071618934</v>
      </c>
      <c r="CI95" s="63">
        <f t="shared" si="298"/>
        <v>2.5999935121808804</v>
      </c>
      <c r="CJ95" s="63">
        <f t="shared" si="299"/>
        <v>5.2229419533362682</v>
      </c>
      <c r="CK95" s="63">
        <f t="shared" si="300"/>
        <v>4.7977323100583513</v>
      </c>
    </row>
    <row r="96" spans="1:89">
      <c r="A96" s="3" t="s">
        <v>10</v>
      </c>
      <c r="B96" s="136"/>
      <c r="C96" s="63"/>
      <c r="D96" s="63"/>
      <c r="E96" s="63"/>
      <c r="F96" s="63">
        <f t="shared" si="217"/>
        <v>12.395699991021122</v>
      </c>
      <c r="G96" s="63">
        <f t="shared" si="218"/>
        <v>14.639827117016171</v>
      </c>
      <c r="H96" s="63">
        <f t="shared" si="219"/>
        <v>14.479889042995845</v>
      </c>
      <c r="I96" s="63">
        <f t="shared" si="220"/>
        <v>14.061344998901831</v>
      </c>
      <c r="J96" s="63">
        <f t="shared" si="221"/>
        <v>14.585262741161253</v>
      </c>
      <c r="K96" s="63">
        <f t="shared" si="222"/>
        <v>17.287458720528377</v>
      </c>
      <c r="L96" s="63">
        <f t="shared" si="223"/>
        <v>18.69787039280618</v>
      </c>
      <c r="M96" s="63">
        <f t="shared" si="224"/>
        <v>19.296216261730351</v>
      </c>
      <c r="N96" s="63">
        <f t="shared" si="225"/>
        <v>10.85253143470589</v>
      </c>
      <c r="O96" s="63">
        <f t="shared" si="226"/>
        <v>9.9111862469641405</v>
      </c>
      <c r="P96" s="63">
        <f t="shared" si="227"/>
        <v>3.1698003649523283</v>
      </c>
      <c r="Q96" s="63">
        <f t="shared" si="228"/>
        <v>6.3867662985624545</v>
      </c>
      <c r="R96" s="63">
        <f t="shared" si="229"/>
        <v>14.992486308384164</v>
      </c>
      <c r="S96" s="63">
        <f t="shared" si="230"/>
        <v>11.301437376111597</v>
      </c>
      <c r="T96" s="63">
        <f t="shared" si="231"/>
        <v>21.862925397022558</v>
      </c>
      <c r="U96" s="63">
        <f t="shared" si="232"/>
        <v>22.453478754314425</v>
      </c>
      <c r="V96" s="63">
        <f t="shared" si="233"/>
        <v>7.6620945910953724</v>
      </c>
      <c r="W96" s="63">
        <f t="shared" si="234"/>
        <v>10.223532571777822</v>
      </c>
      <c r="X96" s="63">
        <f t="shared" si="235"/>
        <v>11.762559557206497</v>
      </c>
      <c r="Y96" s="63">
        <f t="shared" si="236"/>
        <v>10.911427640104346</v>
      </c>
      <c r="Z96" s="63">
        <f t="shared" si="237"/>
        <v>15.706894311676997</v>
      </c>
      <c r="AA96" s="63">
        <f t="shared" si="238"/>
        <v>14.943305101768283</v>
      </c>
      <c r="AB96" s="63">
        <f t="shared" si="239"/>
        <v>8.7086535687118012</v>
      </c>
      <c r="AC96" s="63">
        <f t="shared" si="240"/>
        <v>10.093862312851956</v>
      </c>
      <c r="AD96" s="63">
        <f t="shared" si="241"/>
        <v>26.265112482287744</v>
      </c>
      <c r="AE96" s="63">
        <f t="shared" si="242"/>
        <v>25.3448759260895</v>
      </c>
      <c r="AF96" s="63">
        <f t="shared" si="243"/>
        <v>28.948193904881396</v>
      </c>
      <c r="AG96" s="63">
        <f t="shared" si="244"/>
        <v>33.933133812024444</v>
      </c>
      <c r="AH96" s="63">
        <f t="shared" si="245"/>
        <v>19.875499647669525</v>
      </c>
      <c r="AI96" s="63">
        <f t="shared" si="246"/>
        <v>18.339149011273474</v>
      </c>
      <c r="AJ96" s="63">
        <f t="shared" si="247"/>
        <v>9.6759845693229014</v>
      </c>
      <c r="AK96" s="63">
        <f t="shared" si="248"/>
        <v>1.5164286102210458</v>
      </c>
      <c r="AL96" s="63">
        <f t="shared" si="249"/>
        <v>9.4485666511453008</v>
      </c>
      <c r="AM96" s="63">
        <f t="shared" si="250"/>
        <v>7.306452151636404</v>
      </c>
      <c r="AN96" s="63">
        <f t="shared" si="251"/>
        <v>11.756422085174568</v>
      </c>
      <c r="AO96" s="63">
        <f t="shared" si="252"/>
        <v>14.865382496033099</v>
      </c>
      <c r="AP96" s="63">
        <f t="shared" si="253"/>
        <v>11.764416164961217</v>
      </c>
      <c r="AQ96" s="63">
        <f t="shared" si="254"/>
        <v>16.591744303608095</v>
      </c>
      <c r="AR96" s="63">
        <f t="shared" si="255"/>
        <v>12.801631909131682</v>
      </c>
      <c r="AS96" s="63">
        <f t="shared" si="256"/>
        <v>11.662790876391242</v>
      </c>
      <c r="AT96" s="63">
        <f t="shared" si="257"/>
        <v>10.28681747597264</v>
      </c>
      <c r="AU96" s="63">
        <f t="shared" si="258"/>
        <v>9.4270783749663689</v>
      </c>
      <c r="AV96" s="63">
        <f t="shared" si="259"/>
        <v>16.500809660371583</v>
      </c>
      <c r="AW96" s="63">
        <f t="shared" si="260"/>
        <v>16.641275629046024</v>
      </c>
      <c r="AX96" s="63">
        <f t="shared" si="261"/>
        <v>25.56282736459795</v>
      </c>
      <c r="AY96" s="63">
        <f t="shared" si="262"/>
        <v>20.474932230486516</v>
      </c>
      <c r="AZ96" s="63">
        <f t="shared" si="263"/>
        <v>20.081414036271717</v>
      </c>
      <c r="BA96" s="63">
        <f t="shared" si="264"/>
        <v>23.941291783867825</v>
      </c>
      <c r="BB96" s="63">
        <f t="shared" si="265"/>
        <v>6.1268599155338288</v>
      </c>
      <c r="BC96" s="63">
        <f t="shared" si="266"/>
        <v>4.4807158555729991</v>
      </c>
      <c r="BD96" s="63">
        <f t="shared" si="267"/>
        <v>2.7451523215869638</v>
      </c>
      <c r="BE96" s="63">
        <f t="shared" si="268"/>
        <v>0.53997621456058631</v>
      </c>
      <c r="BF96" s="63">
        <f t="shared" si="269"/>
        <v>11.805696855830304</v>
      </c>
      <c r="BG96" s="63">
        <f t="shared" si="270"/>
        <v>13.584224326224497</v>
      </c>
      <c r="BH96" s="63">
        <f t="shared" si="271"/>
        <v>8.0772485708632065</v>
      </c>
      <c r="BI96" s="63">
        <f t="shared" si="272"/>
        <v>13.760102551108039</v>
      </c>
      <c r="BJ96" s="63">
        <f t="shared" si="273"/>
        <v>6.435231350176136</v>
      </c>
      <c r="BK96" s="63">
        <f t="shared" si="274"/>
        <v>6.0756723750180122</v>
      </c>
      <c r="BL96" s="63">
        <f t="shared" si="275"/>
        <v>7.2272038816733009</v>
      </c>
      <c r="BM96" s="63">
        <f t="shared" si="276"/>
        <v>5.569850158922355</v>
      </c>
      <c r="BN96" s="63">
        <f t="shared" si="277"/>
        <v>5.2915131807873674</v>
      </c>
      <c r="BO96" s="63">
        <f t="shared" si="278"/>
        <v>6.58452636304684</v>
      </c>
      <c r="BP96" s="63">
        <f t="shared" si="279"/>
        <v>6.7625845323066534</v>
      </c>
      <c r="BQ96" s="63">
        <f t="shared" si="280"/>
        <v>6.6164874551971327</v>
      </c>
      <c r="BR96" s="63">
        <f t="shared" si="281"/>
        <v>3.7002427322765556</v>
      </c>
      <c r="BS96" s="63">
        <f t="shared" si="282"/>
        <v>5.4663733795104603</v>
      </c>
      <c r="BT96" s="63">
        <f t="shared" si="283"/>
        <v>6.6082028826001951</v>
      </c>
      <c r="BU96" s="63">
        <f t="shared" si="284"/>
        <v>9.0230619242923424</v>
      </c>
      <c r="BV96" s="63">
        <f t="shared" si="285"/>
        <v>6.1803556122112573</v>
      </c>
      <c r="BW96" s="63">
        <f t="shared" si="286"/>
        <v>7.8355890836476592</v>
      </c>
      <c r="BX96" s="63">
        <f t="shared" si="287"/>
        <v>4.0602725884924169</v>
      </c>
      <c r="BY96" s="63">
        <f t="shared" si="288"/>
        <v>-6.1671292013567677E-2</v>
      </c>
      <c r="BZ96" s="63">
        <f t="shared" si="289"/>
        <v>6.8597213885036536</v>
      </c>
      <c r="CA96" s="63">
        <f t="shared" si="290"/>
        <v>-1.7808092342828925</v>
      </c>
      <c r="CB96" s="63">
        <f t="shared" si="291"/>
        <v>5.5810026385224276</v>
      </c>
      <c r="CC96" s="63">
        <f t="shared" si="292"/>
        <v>6.3848606397202508</v>
      </c>
      <c r="CD96" s="63">
        <f t="shared" si="293"/>
        <v>4.9501210653753027</v>
      </c>
      <c r="CE96" s="63">
        <f t="shared" si="294"/>
        <v>7.2618149824032185</v>
      </c>
      <c r="CF96" s="63">
        <f t="shared" si="295"/>
        <v>6.794418121113976</v>
      </c>
      <c r="CG96" s="63">
        <f t="shared" si="296"/>
        <v>3.0017981786190759</v>
      </c>
      <c r="CH96" s="63">
        <f t="shared" si="297"/>
        <v>3.7236644180101699</v>
      </c>
      <c r="CI96" s="63">
        <f t="shared" si="298"/>
        <v>5.4264928470289533</v>
      </c>
      <c r="CJ96" s="63">
        <f t="shared" si="299"/>
        <v>3.8554780736649974</v>
      </c>
      <c r="CK96" s="63">
        <f t="shared" si="300"/>
        <v>5.6531165820372991</v>
      </c>
    </row>
    <row r="97" spans="1:89">
      <c r="A97" s="3" t="s">
        <v>11</v>
      </c>
      <c r="B97" s="136"/>
      <c r="C97" s="63"/>
      <c r="D97" s="63"/>
      <c r="E97" s="63"/>
      <c r="F97" s="63">
        <f t="shared" si="217"/>
        <v>13.950442564228341</v>
      </c>
      <c r="G97" s="63">
        <f t="shared" si="218"/>
        <v>14.568804455529024</v>
      </c>
      <c r="H97" s="63">
        <f t="shared" si="219"/>
        <v>13.984826549306373</v>
      </c>
      <c r="I97" s="63">
        <f t="shared" si="220"/>
        <v>14.090358235913699</v>
      </c>
      <c r="J97" s="63">
        <f t="shared" si="221"/>
        <v>10.28330370932423</v>
      </c>
      <c r="K97" s="63">
        <f t="shared" si="222"/>
        <v>9.9809869593948104</v>
      </c>
      <c r="L97" s="63">
        <f t="shared" si="223"/>
        <v>9.8000462602222242</v>
      </c>
      <c r="M97" s="63">
        <f t="shared" si="224"/>
        <v>9.5399909407993455</v>
      </c>
      <c r="N97" s="63">
        <f t="shared" si="225"/>
        <v>16.229339344471143</v>
      </c>
      <c r="O97" s="63">
        <f t="shared" si="226"/>
        <v>13.279368193126839</v>
      </c>
      <c r="P97" s="63">
        <f t="shared" si="227"/>
        <v>13.349966658323408</v>
      </c>
      <c r="Q97" s="63">
        <f t="shared" si="228"/>
        <v>11.993990312038656</v>
      </c>
      <c r="R97" s="63">
        <f t="shared" si="229"/>
        <v>11.718910919442383</v>
      </c>
      <c r="S97" s="63">
        <f t="shared" si="230"/>
        <v>12.742429375153586</v>
      </c>
      <c r="T97" s="63">
        <f t="shared" si="231"/>
        <v>16.389985873670792</v>
      </c>
      <c r="U97" s="63">
        <f t="shared" si="232"/>
        <v>16.397975414110512</v>
      </c>
      <c r="V97" s="63">
        <f t="shared" si="233"/>
        <v>19.999385356000072</v>
      </c>
      <c r="W97" s="63">
        <f t="shared" si="234"/>
        <v>22.120802841417273</v>
      </c>
      <c r="X97" s="63">
        <f t="shared" si="235"/>
        <v>19.385575637626793</v>
      </c>
      <c r="Y97" s="63">
        <f t="shared" si="236"/>
        <v>19.384288452265388</v>
      </c>
      <c r="Z97" s="63">
        <f t="shared" si="237"/>
        <v>16.155763520900873</v>
      </c>
      <c r="AA97" s="63">
        <f t="shared" si="238"/>
        <v>9.2341000101772313</v>
      </c>
      <c r="AB97" s="63">
        <f t="shared" si="239"/>
        <v>4.4342741604524534</v>
      </c>
      <c r="AC97" s="63">
        <f t="shared" si="240"/>
        <v>6.064375151955911</v>
      </c>
      <c r="AD97" s="63">
        <f t="shared" si="241"/>
        <v>16.37219187628471</v>
      </c>
      <c r="AE97" s="63">
        <f t="shared" si="242"/>
        <v>19.097380263932266</v>
      </c>
      <c r="AF97" s="63">
        <f t="shared" si="243"/>
        <v>21.944495621940145</v>
      </c>
      <c r="AG97" s="63">
        <f t="shared" si="244"/>
        <v>24.331988180249844</v>
      </c>
      <c r="AH97" s="63">
        <f t="shared" si="245"/>
        <v>19.241216150836742</v>
      </c>
      <c r="AI97" s="63">
        <f t="shared" si="246"/>
        <v>17.625827990916658</v>
      </c>
      <c r="AJ97" s="63">
        <f t="shared" si="247"/>
        <v>14.678704272462909</v>
      </c>
      <c r="AK97" s="63">
        <f t="shared" si="248"/>
        <v>13.306784835134872</v>
      </c>
      <c r="AL97" s="63">
        <f t="shared" si="249"/>
        <v>4.9141274475706069</v>
      </c>
      <c r="AM97" s="63">
        <f t="shared" si="250"/>
        <v>10.018793448716581</v>
      </c>
      <c r="AN97" s="63">
        <f t="shared" si="251"/>
        <v>11.857753898543125</v>
      </c>
      <c r="AO97" s="63">
        <f t="shared" si="252"/>
        <v>12.800733811103568</v>
      </c>
      <c r="AP97" s="63">
        <f t="shared" si="253"/>
        <v>10.737394678281378</v>
      </c>
      <c r="AQ97" s="63">
        <f t="shared" si="254"/>
        <v>8.9342011079035366</v>
      </c>
      <c r="AR97" s="63">
        <f t="shared" si="255"/>
        <v>10.12762214431233</v>
      </c>
      <c r="AS97" s="63">
        <f t="shared" si="256"/>
        <v>12.67053194293935</v>
      </c>
      <c r="AT97" s="63">
        <f t="shared" si="257"/>
        <v>15.138885072106653</v>
      </c>
      <c r="AU97" s="63">
        <f t="shared" si="258"/>
        <v>16.922090782919568</v>
      </c>
      <c r="AV97" s="63">
        <f t="shared" si="259"/>
        <v>17.633654161503557</v>
      </c>
      <c r="AW97" s="63">
        <f t="shared" si="260"/>
        <v>17.848315316642267</v>
      </c>
      <c r="AX97" s="63">
        <f t="shared" si="261"/>
        <v>5.6438691775330305</v>
      </c>
      <c r="AY97" s="63">
        <f t="shared" si="262"/>
        <v>11.284490100193535</v>
      </c>
      <c r="AZ97" s="63">
        <f t="shared" si="263"/>
        <v>9.6256953149572393</v>
      </c>
      <c r="BA97" s="63">
        <f t="shared" si="264"/>
        <v>-1.6956307900888177</v>
      </c>
      <c r="BB97" s="63">
        <f t="shared" si="265"/>
        <v>-0.12444681153942661</v>
      </c>
      <c r="BC97" s="63">
        <f t="shared" si="266"/>
        <v>6.9500515143348709</v>
      </c>
      <c r="BD97" s="63">
        <f t="shared" si="267"/>
        <v>6.7352045861061427</v>
      </c>
      <c r="BE97" s="63">
        <f t="shared" si="268"/>
        <v>4.8782296063062631</v>
      </c>
      <c r="BF97" s="63">
        <f t="shared" si="269"/>
        <v>18.244278110797637</v>
      </c>
      <c r="BG97" s="63">
        <f t="shared" si="270"/>
        <v>21.043717653907223</v>
      </c>
      <c r="BH97" s="63">
        <f t="shared" si="271"/>
        <v>19.16849014178478</v>
      </c>
      <c r="BI97" s="63">
        <f t="shared" si="272"/>
        <v>20.615975294215851</v>
      </c>
      <c r="BJ97" s="63">
        <f t="shared" si="273"/>
        <v>9.8404249430405457</v>
      </c>
      <c r="BK97" s="63">
        <f t="shared" si="274"/>
        <v>12.984728567885284</v>
      </c>
      <c r="BL97" s="63">
        <f t="shared" si="275"/>
        <v>13.125613685709947</v>
      </c>
      <c r="BM97" s="63">
        <f t="shared" si="276"/>
        <v>16.328680343034257</v>
      </c>
      <c r="BN97" s="63">
        <f t="shared" si="277"/>
        <v>11.111111111111111</v>
      </c>
      <c r="BO97" s="63">
        <f t="shared" si="278"/>
        <v>9.072567523592582</v>
      </c>
      <c r="BP97" s="63">
        <f t="shared" si="279"/>
        <v>12.804014927293785</v>
      </c>
      <c r="BQ97" s="63">
        <f t="shared" si="280"/>
        <v>21.865515613407972</v>
      </c>
      <c r="BR97" s="63">
        <f t="shared" si="281"/>
        <v>11.814223512336721</v>
      </c>
      <c r="BS97" s="63">
        <f t="shared" si="282"/>
        <v>6.0683811683274653</v>
      </c>
      <c r="BT97" s="63">
        <f t="shared" si="283"/>
        <v>6.245722108145106</v>
      </c>
      <c r="BU97" s="63">
        <f t="shared" si="284"/>
        <v>2.2801483203276329</v>
      </c>
      <c r="BV97" s="63">
        <f t="shared" si="285"/>
        <v>5.9190031152647977</v>
      </c>
      <c r="BW97" s="63">
        <f t="shared" si="286"/>
        <v>1.5695319531953196</v>
      </c>
      <c r="BX97" s="63">
        <f t="shared" si="287"/>
        <v>1.0468674504751168</v>
      </c>
      <c r="BY97" s="63">
        <f t="shared" si="288"/>
        <v>1.3148639142903522</v>
      </c>
      <c r="BZ97" s="63">
        <f t="shared" si="289"/>
        <v>2.8125</v>
      </c>
      <c r="CA97" s="63">
        <f t="shared" si="290"/>
        <v>2.7803932428690112</v>
      </c>
      <c r="CB97" s="63">
        <f t="shared" si="291"/>
        <v>0.60567421102964614</v>
      </c>
      <c r="CC97" s="63">
        <f t="shared" si="292"/>
        <v>-0.56077761162144846</v>
      </c>
      <c r="CD97" s="63">
        <f t="shared" si="293"/>
        <v>11.204481792717088</v>
      </c>
      <c r="CE97" s="63">
        <f t="shared" si="294"/>
        <v>6.3156760252195934</v>
      </c>
      <c r="CF97" s="63">
        <f t="shared" si="295"/>
        <v>9.0409801436417396</v>
      </c>
      <c r="CG97" s="63">
        <f t="shared" si="296"/>
        <v>9.4204844513668835</v>
      </c>
      <c r="CH97" s="63">
        <f t="shared" si="297"/>
        <v>3.8694463797631169</v>
      </c>
      <c r="CI97" s="63">
        <f t="shared" si="298"/>
        <v>1.3837498099244767</v>
      </c>
      <c r="CJ97" s="63">
        <f t="shared" si="299"/>
        <v>1.20592793490895</v>
      </c>
      <c r="CK97" s="63">
        <f t="shared" si="300"/>
        <v>1.8357630196829136</v>
      </c>
    </row>
    <row r="98" spans="1:89">
      <c r="A98" s="68" t="s">
        <v>12</v>
      </c>
      <c r="B98" s="137"/>
      <c r="C98" s="64"/>
      <c r="D98" s="64"/>
      <c r="E98" s="64"/>
      <c r="F98" s="64">
        <f t="shared" si="217"/>
        <v>9.1344691207788244</v>
      </c>
      <c r="G98" s="64">
        <f t="shared" si="218"/>
        <v>10.140324963072377</v>
      </c>
      <c r="H98" s="64">
        <f t="shared" si="219"/>
        <v>11.798895669863411</v>
      </c>
      <c r="I98" s="64">
        <f t="shared" si="220"/>
        <v>12.22158766419189</v>
      </c>
      <c r="J98" s="64">
        <f t="shared" si="221"/>
        <v>11.868422886612308</v>
      </c>
      <c r="K98" s="64">
        <f t="shared" si="222"/>
        <v>10.2662106886609</v>
      </c>
      <c r="L98" s="64">
        <f t="shared" si="223"/>
        <v>11.957369378736677</v>
      </c>
      <c r="M98" s="64">
        <f t="shared" si="224"/>
        <v>10.330788804071247</v>
      </c>
      <c r="N98" s="64">
        <f t="shared" si="225"/>
        <v>9.1203588337901813</v>
      </c>
      <c r="O98" s="64">
        <f t="shared" si="226"/>
        <v>11.992216005837996</v>
      </c>
      <c r="P98" s="64">
        <f t="shared" si="227"/>
        <v>16.020431855119575</v>
      </c>
      <c r="Q98" s="64">
        <f t="shared" si="228"/>
        <v>16.282287822878228</v>
      </c>
      <c r="R98" s="64">
        <f t="shared" si="229"/>
        <v>16.716145238638958</v>
      </c>
      <c r="S98" s="64">
        <f t="shared" si="230"/>
        <v>13.357949609035622</v>
      </c>
      <c r="T98" s="64">
        <f t="shared" si="231"/>
        <v>9.1855113067840701</v>
      </c>
      <c r="U98" s="64">
        <f t="shared" si="232"/>
        <v>9.857199523998414</v>
      </c>
      <c r="V98" s="64">
        <f t="shared" si="233"/>
        <v>11.739385638818236</v>
      </c>
      <c r="W98" s="64">
        <f t="shared" si="234"/>
        <v>13.201762789806477</v>
      </c>
      <c r="X98" s="64">
        <f t="shared" si="235"/>
        <v>14.021260997067447</v>
      </c>
      <c r="Y98" s="64">
        <f t="shared" si="236"/>
        <v>15.435999277847987</v>
      </c>
      <c r="Z98" s="64">
        <f t="shared" si="237"/>
        <v>15.724041323761162</v>
      </c>
      <c r="AA98" s="64">
        <f t="shared" si="238"/>
        <v>12.389979688557888</v>
      </c>
      <c r="AB98" s="64">
        <f t="shared" si="239"/>
        <v>9.403632856453946</v>
      </c>
      <c r="AC98" s="64">
        <f t="shared" si="240"/>
        <v>11.057241163590867</v>
      </c>
      <c r="AD98" s="64">
        <f t="shared" si="241"/>
        <v>16.280829172340745</v>
      </c>
      <c r="AE98" s="64">
        <f t="shared" si="242"/>
        <v>16.701807228915662</v>
      </c>
      <c r="AF98" s="64">
        <f t="shared" si="243"/>
        <v>16.647076109315311</v>
      </c>
      <c r="AG98" s="64">
        <f t="shared" si="244"/>
        <v>14.659907055344318</v>
      </c>
      <c r="AH98" s="64">
        <f t="shared" si="245"/>
        <v>4.1639557579700721</v>
      </c>
      <c r="AI98" s="64">
        <f t="shared" si="246"/>
        <v>3.1746031746031744</v>
      </c>
      <c r="AJ98" s="64">
        <f t="shared" si="247"/>
        <v>1.070663811563169</v>
      </c>
      <c r="AK98" s="64">
        <f t="shared" si="248"/>
        <v>-1.1913534758044706</v>
      </c>
      <c r="AL98" s="64">
        <f t="shared" si="249"/>
        <v>1.6989381636477203</v>
      </c>
      <c r="AM98" s="64">
        <f t="shared" si="250"/>
        <v>2.1013133208255161</v>
      </c>
      <c r="AN98" s="64">
        <f t="shared" si="251"/>
        <v>4.4990029910269191</v>
      </c>
      <c r="AO98" s="64">
        <f t="shared" si="252"/>
        <v>6.1777501553760095</v>
      </c>
      <c r="AP98" s="64">
        <f t="shared" si="253"/>
        <v>6.1908856405846944</v>
      </c>
      <c r="AQ98" s="64">
        <f t="shared" si="254"/>
        <v>8.1587651598676949</v>
      </c>
      <c r="AR98" s="64">
        <f t="shared" si="255"/>
        <v>8.7656529516994635</v>
      </c>
      <c r="AS98" s="64">
        <f t="shared" si="256"/>
        <v>8.9440412081479757</v>
      </c>
      <c r="AT98" s="64">
        <f t="shared" si="257"/>
        <v>9.6471949103528054</v>
      </c>
      <c r="AU98" s="64">
        <f t="shared" si="258"/>
        <v>9.8425642768150414</v>
      </c>
      <c r="AV98" s="64">
        <f t="shared" si="259"/>
        <v>10.910087719298247</v>
      </c>
      <c r="AW98" s="64">
        <f t="shared" si="260"/>
        <v>11.669890393294649</v>
      </c>
      <c r="AX98" s="64">
        <f t="shared" si="261"/>
        <v>10.950522206983859</v>
      </c>
      <c r="AY98" s="64">
        <f t="shared" si="262"/>
        <v>13.064549391627139</v>
      </c>
      <c r="AZ98" s="64">
        <f t="shared" si="263"/>
        <v>12.941176470588237</v>
      </c>
      <c r="BA98" s="64">
        <f t="shared" si="264"/>
        <v>11.759045419553503</v>
      </c>
      <c r="BB98" s="64">
        <f t="shared" si="265"/>
        <v>14.367214985261956</v>
      </c>
      <c r="BC98" s="64">
        <f t="shared" si="266"/>
        <v>17.391700866393069</v>
      </c>
      <c r="BD98" s="64">
        <f t="shared" si="267"/>
        <v>19.231442577030812</v>
      </c>
      <c r="BE98" s="64">
        <f t="shared" si="268"/>
        <v>19.364560013776476</v>
      </c>
      <c r="BF98" s="64">
        <f t="shared" si="269"/>
        <v>14.457931493182574</v>
      </c>
      <c r="BG98" s="64">
        <f t="shared" si="270"/>
        <v>5.3293971410814169</v>
      </c>
      <c r="BH98" s="64">
        <f t="shared" si="271"/>
        <v>0.83694295573012256</v>
      </c>
      <c r="BI98" s="64">
        <f t="shared" si="272"/>
        <v>1.0964437711894972</v>
      </c>
      <c r="BJ98" s="64">
        <f t="shared" si="273"/>
        <v>2.9563448826904919</v>
      </c>
      <c r="BK98" s="64">
        <f t="shared" si="274"/>
        <v>5.1335005163003391</v>
      </c>
      <c r="BL98" s="64">
        <f t="shared" si="275"/>
        <v>5.3003276301419735</v>
      </c>
      <c r="BM98" s="64">
        <f t="shared" si="276"/>
        <v>2.9611130931145202</v>
      </c>
      <c r="BN98" s="64">
        <f t="shared" si="277"/>
        <v>4.7622407224495555</v>
      </c>
      <c r="BO98" s="64">
        <f t="shared" si="278"/>
        <v>5.4581170197839199</v>
      </c>
      <c r="BP98" s="64">
        <f t="shared" si="279"/>
        <v>6.4855147618059883</v>
      </c>
      <c r="BQ98" s="64">
        <f t="shared" si="280"/>
        <v>10.034650034650035</v>
      </c>
      <c r="BR98" s="64">
        <f t="shared" si="281"/>
        <v>8.6807192403528859</v>
      </c>
      <c r="BS98" s="64">
        <f t="shared" si="282"/>
        <v>8.9741883980840882</v>
      </c>
      <c r="BT98" s="64">
        <f t="shared" si="283"/>
        <v>9.0124017920914223</v>
      </c>
      <c r="BU98" s="64">
        <f t="shared" si="284"/>
        <v>7.2868119410505097</v>
      </c>
      <c r="BV98" s="64">
        <f t="shared" si="285"/>
        <v>8.6999628206717077</v>
      </c>
      <c r="BW98" s="64">
        <f t="shared" si="286"/>
        <v>9.9688663695745063</v>
      </c>
      <c r="BX98" s="64">
        <f t="shared" si="287"/>
        <v>11.150157841443804</v>
      </c>
      <c r="BY98" s="64">
        <f t="shared" si="288"/>
        <v>11.118285882007632</v>
      </c>
      <c r="BZ98" s="64">
        <f t="shared" si="289"/>
        <v>11.281495838558888</v>
      </c>
      <c r="CA98" s="64">
        <f t="shared" si="290"/>
        <v>9.7812812257133341</v>
      </c>
      <c r="CB98" s="64">
        <f t="shared" si="291"/>
        <v>8.2685815336798676</v>
      </c>
      <c r="CC98" s="64">
        <f t="shared" si="292"/>
        <v>6.9787099160019022</v>
      </c>
      <c r="CD98" s="64">
        <f t="shared" si="293"/>
        <v>4.7948363301060404</v>
      </c>
      <c r="CE98" s="64">
        <f t="shared" si="294"/>
        <v>3.8582119741100325</v>
      </c>
      <c r="CF98" s="64">
        <f t="shared" si="295"/>
        <v>6.3898237972678684</v>
      </c>
      <c r="CG98" s="64">
        <f t="shared" si="296"/>
        <v>6.9333333333333327</v>
      </c>
      <c r="CH98" s="64">
        <f t="shared" si="297"/>
        <v>9.8254876081536882</v>
      </c>
      <c r="CI98" s="64">
        <f t="shared" si="298"/>
        <v>12.162227956570428</v>
      </c>
      <c r="CJ98" s="64">
        <f t="shared" si="299"/>
        <v>9.3603163526401492</v>
      </c>
      <c r="CK98" s="64">
        <f t="shared" si="300"/>
        <v>8.4649487392629528</v>
      </c>
    </row>
    <row r="99" spans="1:89" hidden="1">
      <c r="A99" s="2" t="s">
        <v>13</v>
      </c>
      <c r="B99" s="140"/>
      <c r="C99" s="62"/>
      <c r="D99" s="62"/>
      <c r="E99" s="62"/>
      <c r="F99" s="62">
        <f t="shared" si="217"/>
        <v>13.094064071066253</v>
      </c>
      <c r="G99" s="62">
        <f t="shared" si="218"/>
        <v>17.548167917833815</v>
      </c>
      <c r="H99" s="62">
        <f t="shared" si="219"/>
        <v>11.241428566716694</v>
      </c>
      <c r="I99" s="62">
        <f t="shared" si="220"/>
        <v>12.490207804282035</v>
      </c>
      <c r="J99" s="62">
        <f t="shared" si="221"/>
        <v>11.66710400170096</v>
      </c>
      <c r="K99" s="62">
        <f t="shared" si="222"/>
        <v>12.22815174342777</v>
      </c>
      <c r="L99" s="62">
        <f t="shared" si="223"/>
        <v>11.515539002505552</v>
      </c>
      <c r="M99" s="62">
        <f t="shared" si="224"/>
        <v>8.9928006475876998</v>
      </c>
      <c r="N99" s="62">
        <f t="shared" si="225"/>
        <v>6.7484305414928683</v>
      </c>
      <c r="O99" s="62">
        <f t="shared" si="226"/>
        <v>6.1171424197177435</v>
      </c>
      <c r="P99" s="62">
        <f t="shared" si="227"/>
        <v>4.9187487894569104</v>
      </c>
      <c r="Q99" s="62">
        <f t="shared" si="228"/>
        <v>3.1777256667525298</v>
      </c>
      <c r="R99" s="62">
        <f t="shared" si="229"/>
        <v>7.4270841161782037</v>
      </c>
      <c r="S99" s="62">
        <f t="shared" si="230"/>
        <v>6.0675262116357862</v>
      </c>
      <c r="T99" s="62">
        <f t="shared" si="231"/>
        <v>11.854749487566169</v>
      </c>
      <c r="U99" s="62">
        <f t="shared" si="232"/>
        <v>17.07969563283833</v>
      </c>
      <c r="V99" s="62">
        <f t="shared" si="233"/>
        <v>16.353815094868825</v>
      </c>
      <c r="W99" s="62">
        <f t="shared" si="234"/>
        <v>16.657747968194222</v>
      </c>
      <c r="X99" s="62">
        <f t="shared" si="235"/>
        <v>20.145449629214077</v>
      </c>
      <c r="Y99" s="62">
        <f t="shared" si="236"/>
        <v>19.398153084117194</v>
      </c>
      <c r="Z99" s="62">
        <f t="shared" si="237"/>
        <v>18.959982695399528</v>
      </c>
      <c r="AA99" s="62">
        <f t="shared" si="238"/>
        <v>17.554842797994255</v>
      </c>
      <c r="AB99" s="62">
        <f t="shared" si="239"/>
        <v>9.6677058233106479</v>
      </c>
      <c r="AC99" s="62">
        <f t="shared" si="240"/>
        <v>12.409880101293307</v>
      </c>
      <c r="AD99" s="62">
        <f t="shared" si="241"/>
        <v>17.772646342212596</v>
      </c>
      <c r="AE99" s="62">
        <f t="shared" si="242"/>
        <v>21.205387423743993</v>
      </c>
      <c r="AF99" s="62">
        <f t="shared" si="243"/>
        <v>24.156972152577396</v>
      </c>
      <c r="AG99" s="62">
        <f t="shared" si="244"/>
        <v>23.848021807077295</v>
      </c>
      <c r="AH99" s="62">
        <f t="shared" si="245"/>
        <v>14.218046513125548</v>
      </c>
      <c r="AI99" s="62">
        <f t="shared" si="246"/>
        <v>8.0896738728238908</v>
      </c>
      <c r="AJ99" s="62">
        <f t="shared" si="247"/>
        <v>5.8490614019383029</v>
      </c>
      <c r="AK99" s="62">
        <f t="shared" si="248"/>
        <v>3.2143600705328268</v>
      </c>
      <c r="AL99" s="62">
        <f t="shared" si="249"/>
        <v>8.1452091900603811</v>
      </c>
      <c r="AM99" s="62">
        <f t="shared" si="250"/>
        <v>8.5244099807722407</v>
      </c>
      <c r="AN99" s="62">
        <f t="shared" si="251"/>
        <v>12.383184948011644</v>
      </c>
      <c r="AO99" s="62">
        <f t="shared" si="252"/>
        <v>12.076120182930348</v>
      </c>
      <c r="AP99" s="62">
        <f t="shared" si="253"/>
        <v>9.2730365984064527</v>
      </c>
      <c r="AQ99" s="62">
        <f t="shared" si="254"/>
        <v>11.299202467140887</v>
      </c>
      <c r="AR99" s="62">
        <f t="shared" si="255"/>
        <v>10.432576222368143</v>
      </c>
      <c r="AS99" s="62">
        <f t="shared" si="256"/>
        <v>11.303763796693179</v>
      </c>
      <c r="AT99" s="62">
        <f t="shared" si="257"/>
        <v>9.7011059789404985</v>
      </c>
      <c r="AU99" s="62">
        <f t="shared" si="258"/>
        <v>9.2840401105750434</v>
      </c>
      <c r="AV99" s="62">
        <f t="shared" si="259"/>
        <v>15.543970110153907</v>
      </c>
      <c r="AW99" s="62">
        <f t="shared" si="260"/>
        <v>14.063181558235074</v>
      </c>
      <c r="AX99" s="62">
        <f t="shared" si="261"/>
        <v>20.387091231505515</v>
      </c>
      <c r="AY99" s="62">
        <f t="shared" si="262"/>
        <v>17.020832802286826</v>
      </c>
      <c r="AZ99" s="62">
        <f t="shared" si="263"/>
        <v>11.927628038203503</v>
      </c>
      <c r="BA99" s="62">
        <f t="shared" si="264"/>
        <v>13.736710398176452</v>
      </c>
      <c r="BB99" s="62">
        <f t="shared" si="265"/>
        <v>10.903578591607594</v>
      </c>
      <c r="BC99" s="62">
        <f t="shared" si="266"/>
        <v>16.502690287166239</v>
      </c>
      <c r="BD99" s="62">
        <f t="shared" si="267"/>
        <v>14.876977539668296</v>
      </c>
      <c r="BE99" s="62">
        <f t="shared" si="268"/>
        <v>10.068075680213729</v>
      </c>
      <c r="BF99" s="62">
        <f t="shared" si="269"/>
        <v>8.3516534806641722</v>
      </c>
      <c r="BG99" s="62">
        <f t="shared" si="270"/>
        <v>5.4949346856545764</v>
      </c>
      <c r="BH99" s="62">
        <f t="shared" si="271"/>
        <v>1.4488371703387093</v>
      </c>
      <c r="BI99" s="62">
        <f t="shared" si="272"/>
        <v>4.6666950386049679</v>
      </c>
      <c r="BJ99" s="62">
        <f t="shared" si="273"/>
        <v>4.9572720480833912</v>
      </c>
      <c r="BK99" s="62">
        <f t="shared" si="274"/>
        <v>9.1538869013904556</v>
      </c>
      <c r="BL99" s="62">
        <f t="shared" si="275"/>
        <v>7.2730015363717291</v>
      </c>
      <c r="BM99" s="62">
        <f t="shared" si="276"/>
        <v>8.9615903868141551</v>
      </c>
      <c r="BN99" s="62">
        <f t="shared" si="277"/>
        <v>7.440666006269252</v>
      </c>
      <c r="BO99" s="62">
        <f t="shared" si="278"/>
        <v>6.5726471286116706</v>
      </c>
      <c r="BP99" s="62">
        <f t="shared" si="279"/>
        <v>9.9078949412111896</v>
      </c>
      <c r="BQ99" s="62">
        <f t="shared" si="280"/>
        <v>9.3511511015371322</v>
      </c>
      <c r="BR99" s="62">
        <f t="shared" si="281"/>
        <v>8.0033469632623415</v>
      </c>
      <c r="BS99" s="62">
        <f t="shared" si="282"/>
        <v>8.1257207448934157</v>
      </c>
      <c r="BT99" s="62">
        <f t="shared" si="283"/>
        <v>5.3305446426047878</v>
      </c>
      <c r="BU99" s="62">
        <f t="shared" si="284"/>
        <v>4.4221818033901457</v>
      </c>
      <c r="BV99" s="62">
        <f t="shared" si="285"/>
        <v>6.6887490790873905</v>
      </c>
      <c r="BW99" s="62">
        <f t="shared" si="286"/>
        <v>6.3862365000963566</v>
      </c>
      <c r="BX99" s="62">
        <f t="shared" si="287"/>
        <v>7.646174900045617</v>
      </c>
      <c r="BY99" s="62">
        <f t="shared" si="288"/>
        <v>7.3738014546709181</v>
      </c>
      <c r="BZ99" s="62">
        <f t="shared" si="289"/>
        <v>9.2609287783169965</v>
      </c>
      <c r="CA99" s="62">
        <f t="shared" si="290"/>
        <v>5.3065832899079384</v>
      </c>
      <c r="CB99" s="62">
        <f t="shared" si="291"/>
        <v>4.9981927635760846</v>
      </c>
      <c r="CC99" s="62">
        <f t="shared" si="292"/>
        <v>3.9469285686520945</v>
      </c>
      <c r="CD99" s="62">
        <f t="shared" si="293"/>
        <v>5.1900172298339466</v>
      </c>
      <c r="CE99" s="62">
        <f t="shared" si="294"/>
        <v>5.1819734904270982</v>
      </c>
      <c r="CF99" s="62">
        <f t="shared" si="295"/>
        <v>3.8073102636177163</v>
      </c>
      <c r="CG99" s="62">
        <f t="shared" si="296"/>
        <v>4.453463500246805</v>
      </c>
      <c r="CH99" s="62">
        <f t="shared" si="297"/>
        <v>3.8906015673988668</v>
      </c>
      <c r="CI99" s="62">
        <f t="shared" si="298"/>
        <v>6.2289690523023706</v>
      </c>
      <c r="CJ99" s="62">
        <f t="shared" si="299"/>
        <v>5.8174557979019017</v>
      </c>
      <c r="CK99" s="62">
        <f t="shared" si="300"/>
        <v>6.3345187235972222</v>
      </c>
    </row>
    <row r="100" spans="1:89" hidden="1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  <c r="CA100" s="63"/>
      <c r="CB100" s="63"/>
      <c r="CC100" s="63"/>
      <c r="CD100" s="63"/>
      <c r="CE100" s="63"/>
      <c r="CF100" s="63"/>
      <c r="CG100" s="63"/>
      <c r="CH100" s="63"/>
      <c r="CI100" s="63"/>
      <c r="CJ100" s="63"/>
      <c r="CK100" s="63"/>
    </row>
    <row r="101" spans="1:89" ht="13.5" thickBot="1">
      <c r="A101" s="22" t="str">
        <f>A61</f>
        <v>SA - Gross Operating Surplus</v>
      </c>
      <c r="B101" s="139"/>
      <c r="C101" s="65"/>
      <c r="D101" s="65"/>
      <c r="E101" s="65"/>
      <c r="F101" s="65">
        <f t="shared" ref="F101:AK101" si="301">(F21-B21)/B21*100</f>
        <v>13.094064071066253</v>
      </c>
      <c r="G101" s="65">
        <f t="shared" si="301"/>
        <v>17.548167917833815</v>
      </c>
      <c r="H101" s="65">
        <f t="shared" si="301"/>
        <v>11.241428566716694</v>
      </c>
      <c r="I101" s="65">
        <f t="shared" si="301"/>
        <v>12.490207804282035</v>
      </c>
      <c r="J101" s="65">
        <f t="shared" si="301"/>
        <v>11.66710400170096</v>
      </c>
      <c r="K101" s="65">
        <f t="shared" si="301"/>
        <v>12.22815174342777</v>
      </c>
      <c r="L101" s="65">
        <f t="shared" si="301"/>
        <v>11.515539002505552</v>
      </c>
      <c r="M101" s="65">
        <f t="shared" si="301"/>
        <v>8.9928006475876998</v>
      </c>
      <c r="N101" s="65">
        <f t="shared" si="301"/>
        <v>6.7484305414928683</v>
      </c>
      <c r="O101" s="65">
        <f t="shared" si="301"/>
        <v>6.1171424197177435</v>
      </c>
      <c r="P101" s="65">
        <f t="shared" si="301"/>
        <v>4.9187487894569104</v>
      </c>
      <c r="Q101" s="65">
        <f t="shared" si="301"/>
        <v>3.1777256667525298</v>
      </c>
      <c r="R101" s="65">
        <f t="shared" si="301"/>
        <v>7.4270841161782037</v>
      </c>
      <c r="S101" s="65">
        <f t="shared" si="301"/>
        <v>6.0675262116357862</v>
      </c>
      <c r="T101" s="65">
        <f t="shared" si="301"/>
        <v>11.854749487566169</v>
      </c>
      <c r="U101" s="65">
        <f t="shared" si="301"/>
        <v>17.07969563283833</v>
      </c>
      <c r="V101" s="65">
        <f t="shared" si="301"/>
        <v>16.353815094868825</v>
      </c>
      <c r="W101" s="65">
        <f t="shared" si="301"/>
        <v>16.657747968194222</v>
      </c>
      <c r="X101" s="65">
        <f t="shared" si="301"/>
        <v>20.145449629214077</v>
      </c>
      <c r="Y101" s="65">
        <f t="shared" si="301"/>
        <v>19.398153084117194</v>
      </c>
      <c r="Z101" s="65">
        <f t="shared" si="301"/>
        <v>18.959982695399528</v>
      </c>
      <c r="AA101" s="65">
        <f t="shared" si="301"/>
        <v>17.554842797994255</v>
      </c>
      <c r="AB101" s="65">
        <f t="shared" si="301"/>
        <v>9.6677058233106479</v>
      </c>
      <c r="AC101" s="65">
        <f t="shared" si="301"/>
        <v>12.409880101293307</v>
      </c>
      <c r="AD101" s="65">
        <f t="shared" si="301"/>
        <v>17.772646342212596</v>
      </c>
      <c r="AE101" s="65">
        <f t="shared" si="301"/>
        <v>21.205387423743993</v>
      </c>
      <c r="AF101" s="65">
        <f t="shared" si="301"/>
        <v>24.156972152577396</v>
      </c>
      <c r="AG101" s="65">
        <f t="shared" si="301"/>
        <v>23.848021807077295</v>
      </c>
      <c r="AH101" s="65">
        <f t="shared" si="301"/>
        <v>14.218046513125548</v>
      </c>
      <c r="AI101" s="65">
        <f t="shared" si="301"/>
        <v>8.0896738728238908</v>
      </c>
      <c r="AJ101" s="65">
        <f t="shared" si="301"/>
        <v>5.8490614019383029</v>
      </c>
      <c r="AK101" s="65">
        <f t="shared" si="301"/>
        <v>3.2143600705328268</v>
      </c>
      <c r="AL101" s="65">
        <f t="shared" ref="AL101:BQ101" si="302">(AL21-AH21)/AH21*100</f>
        <v>8.1452091900603811</v>
      </c>
      <c r="AM101" s="65">
        <f t="shared" si="302"/>
        <v>8.5244099807722407</v>
      </c>
      <c r="AN101" s="65">
        <f t="shared" si="302"/>
        <v>12.383184948011644</v>
      </c>
      <c r="AO101" s="65">
        <f t="shared" si="302"/>
        <v>12.076120182930348</v>
      </c>
      <c r="AP101" s="65">
        <f t="shared" si="302"/>
        <v>9.2730365984064527</v>
      </c>
      <c r="AQ101" s="65">
        <f t="shared" si="302"/>
        <v>11.299202467140887</v>
      </c>
      <c r="AR101" s="65">
        <f t="shared" si="302"/>
        <v>10.432576222368143</v>
      </c>
      <c r="AS101" s="65">
        <f t="shared" si="302"/>
        <v>11.303763796693179</v>
      </c>
      <c r="AT101" s="65">
        <f t="shared" si="302"/>
        <v>9.7011059789404985</v>
      </c>
      <c r="AU101" s="65">
        <f t="shared" si="302"/>
        <v>9.2840401105750434</v>
      </c>
      <c r="AV101" s="65">
        <f t="shared" si="302"/>
        <v>15.543970110153907</v>
      </c>
      <c r="AW101" s="65">
        <f t="shared" si="302"/>
        <v>14.063181558235074</v>
      </c>
      <c r="AX101" s="65">
        <f t="shared" si="302"/>
        <v>20.387091231505515</v>
      </c>
      <c r="AY101" s="65">
        <f t="shared" si="302"/>
        <v>17.020832802286826</v>
      </c>
      <c r="AZ101" s="65">
        <f t="shared" si="302"/>
        <v>11.927628038203503</v>
      </c>
      <c r="BA101" s="65">
        <f t="shared" si="302"/>
        <v>13.736710398176452</v>
      </c>
      <c r="BB101" s="65">
        <f t="shared" si="302"/>
        <v>10.903578591607594</v>
      </c>
      <c r="BC101" s="65">
        <f t="shared" si="302"/>
        <v>16.502690287166239</v>
      </c>
      <c r="BD101" s="65">
        <f t="shared" si="302"/>
        <v>14.876977539668296</v>
      </c>
      <c r="BE101" s="65">
        <f t="shared" si="302"/>
        <v>10.068075680213729</v>
      </c>
      <c r="BF101" s="65">
        <f t="shared" si="302"/>
        <v>8.3516534806641722</v>
      </c>
      <c r="BG101" s="65">
        <f t="shared" si="302"/>
        <v>5.4949346856545764</v>
      </c>
      <c r="BH101" s="65">
        <f t="shared" si="302"/>
        <v>1.4488371703387093</v>
      </c>
      <c r="BI101" s="65">
        <f t="shared" si="302"/>
        <v>4.6666950386049679</v>
      </c>
      <c r="BJ101" s="65">
        <f t="shared" si="302"/>
        <v>4.9572720480833912</v>
      </c>
      <c r="BK101" s="65">
        <f t="shared" si="302"/>
        <v>9.1538869013904556</v>
      </c>
      <c r="BL101" s="65">
        <f t="shared" si="302"/>
        <v>7.2730015363717291</v>
      </c>
      <c r="BM101" s="65">
        <f t="shared" si="302"/>
        <v>8.9615903868141551</v>
      </c>
      <c r="BN101" s="65">
        <f t="shared" si="302"/>
        <v>7.440666006269252</v>
      </c>
      <c r="BO101" s="65">
        <f t="shared" si="302"/>
        <v>6.5726471286116706</v>
      </c>
      <c r="BP101" s="65">
        <f t="shared" si="302"/>
        <v>9.9078949412111896</v>
      </c>
      <c r="BQ101" s="65">
        <f t="shared" si="302"/>
        <v>9.3511511015371322</v>
      </c>
      <c r="BR101" s="65">
        <f t="shared" ref="BR101:CC101" si="303">(BR21-BN21)/BN21*100</f>
        <v>8.0033469632623415</v>
      </c>
      <c r="BS101" s="65">
        <f t="shared" si="303"/>
        <v>8.1257207448934157</v>
      </c>
      <c r="BT101" s="65">
        <f t="shared" si="303"/>
        <v>5.3305446426047878</v>
      </c>
      <c r="BU101" s="65">
        <f t="shared" si="303"/>
        <v>4.4221818033901457</v>
      </c>
      <c r="BV101" s="65">
        <f t="shared" si="303"/>
        <v>6.6887490790873905</v>
      </c>
      <c r="BW101" s="65">
        <f t="shared" si="303"/>
        <v>6.3862365000963566</v>
      </c>
      <c r="BX101" s="65">
        <f t="shared" si="303"/>
        <v>7.646174900045617</v>
      </c>
      <c r="BY101" s="65">
        <f t="shared" si="303"/>
        <v>7.3738014546709181</v>
      </c>
      <c r="BZ101" s="65">
        <f t="shared" si="303"/>
        <v>9.2609287783169965</v>
      </c>
      <c r="CA101" s="65">
        <f t="shared" si="303"/>
        <v>5.3065832899079384</v>
      </c>
      <c r="CB101" s="65">
        <f t="shared" si="303"/>
        <v>4.9981927635760846</v>
      </c>
      <c r="CC101" s="65">
        <f t="shared" si="303"/>
        <v>3.9469285686520945</v>
      </c>
      <c r="CD101" s="65">
        <f t="shared" ref="CD101" si="304">(CD21-BZ21)/BZ21*100</f>
        <v>5.1900172298339466</v>
      </c>
      <c r="CE101" s="65">
        <f t="shared" ref="CE101" si="305">(CE21-CA21)/CA21*100</f>
        <v>5.1819734904270982</v>
      </c>
      <c r="CF101" s="65">
        <f t="shared" ref="CF101" si="306">(CF21-CB21)/CB21*100</f>
        <v>3.8073102636177163</v>
      </c>
      <c r="CG101" s="65">
        <f t="shared" ref="CG101" si="307">(CG21-CC21)/CC21*100</f>
        <v>4.453463500246805</v>
      </c>
      <c r="CH101" s="65">
        <f t="shared" ref="CH101" si="308">(CH21-CD21)/CD21*100</f>
        <v>3.8906015673988668</v>
      </c>
      <c r="CI101" s="65">
        <f t="shared" ref="CI101" si="309">(CI21-CE21)/CE21*100</f>
        <v>6.2289690523023706</v>
      </c>
      <c r="CJ101" s="65">
        <f t="shared" ref="CJ101" si="310">(CJ21-CF21)/CF21*100</f>
        <v>5.8174557979019017</v>
      </c>
      <c r="CK101" s="65">
        <f t="shared" ref="CK101" si="311">(CK21-CG21)/CG21*100</f>
        <v>6.3345187235972222</v>
      </c>
    </row>
    <row r="103" spans="1:89" ht="18">
      <c r="A103" s="210" t="str">
        <f>A63</f>
        <v>KZN – Annual Gross Operating Surplus</v>
      </c>
      <c r="B103" s="216"/>
      <c r="C103" s="216"/>
      <c r="D103" s="216"/>
      <c r="E103" s="216"/>
      <c r="F103" s="216"/>
      <c r="G103" s="216"/>
      <c r="H103" s="216"/>
      <c r="I103" s="216"/>
      <c r="J103" s="216"/>
      <c r="K103" s="216"/>
      <c r="L103" s="216"/>
      <c r="M103" s="216"/>
      <c r="N103" s="216"/>
      <c r="O103" s="216"/>
      <c r="P103" s="216"/>
      <c r="Q103" s="216"/>
      <c r="R103" s="216"/>
      <c r="S103" s="216"/>
      <c r="T103" s="216"/>
      <c r="U103" s="216"/>
      <c r="V103" s="216"/>
      <c r="W103" s="216"/>
      <c r="X103" s="216"/>
      <c r="Y103" s="216"/>
      <c r="Z103" s="217"/>
      <c r="AA103" s="217"/>
      <c r="AB103" s="217"/>
      <c r="AC103" s="217"/>
      <c r="AD103" s="217"/>
      <c r="AE103" s="217"/>
      <c r="AF103" s="217"/>
      <c r="AG103" s="217"/>
      <c r="AH103" s="217"/>
      <c r="AI103" s="217"/>
      <c r="AJ103" s="217"/>
      <c r="AK103" s="217"/>
      <c r="AL103" s="217"/>
      <c r="AM103" s="217"/>
      <c r="AN103" s="217"/>
      <c r="AO103" s="217"/>
      <c r="AP103" s="217"/>
      <c r="AQ103" s="217"/>
      <c r="AR103" s="217"/>
      <c r="AS103" s="217"/>
      <c r="AT103" s="217"/>
      <c r="AU103" s="217"/>
      <c r="AV103" s="217"/>
      <c r="AW103" s="217"/>
      <c r="AX103" s="217"/>
      <c r="AY103" s="217"/>
      <c r="AZ103" s="217"/>
      <c r="BA103" s="217"/>
      <c r="BB103" s="217"/>
      <c r="BC103" s="217"/>
      <c r="BD103" s="217"/>
      <c r="BE103" s="217"/>
      <c r="BF103" s="217"/>
      <c r="BG103" s="217"/>
      <c r="BH103" s="217"/>
    </row>
    <row r="104" spans="1:89" ht="13.5" thickBot="1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9" ht="13.5" thickBot="1">
      <c r="A105" s="52" t="s">
        <v>24</v>
      </c>
      <c r="B105" s="133" t="str">
        <f t="shared" ref="B105:AG105" si="312">B85</f>
        <v>1995q1</v>
      </c>
      <c r="C105" s="132" t="str">
        <f t="shared" si="312"/>
        <v>1995q2</v>
      </c>
      <c r="D105" s="132" t="str">
        <f t="shared" si="312"/>
        <v>1995q3</v>
      </c>
      <c r="E105" s="132" t="str">
        <f t="shared" si="312"/>
        <v>1995q4</v>
      </c>
      <c r="F105" s="132" t="str">
        <f t="shared" si="312"/>
        <v>1996q1</v>
      </c>
      <c r="G105" s="132" t="str">
        <f t="shared" si="312"/>
        <v>1996q2</v>
      </c>
      <c r="H105" s="132" t="str">
        <f t="shared" si="312"/>
        <v>1996q3</v>
      </c>
      <c r="I105" s="132" t="str">
        <f t="shared" si="312"/>
        <v>1996q4</v>
      </c>
      <c r="J105" s="132" t="str">
        <f t="shared" si="312"/>
        <v>1997q1</v>
      </c>
      <c r="K105" s="132" t="str">
        <f t="shared" si="312"/>
        <v>1997q2</v>
      </c>
      <c r="L105" s="132" t="str">
        <f t="shared" si="312"/>
        <v>1997q3</v>
      </c>
      <c r="M105" s="132" t="str">
        <f t="shared" si="312"/>
        <v>1997q4</v>
      </c>
      <c r="N105" s="132" t="str">
        <f t="shared" si="312"/>
        <v>1998q1</v>
      </c>
      <c r="O105" s="132" t="str">
        <f t="shared" si="312"/>
        <v>1998q2</v>
      </c>
      <c r="P105" s="132" t="str">
        <f t="shared" si="312"/>
        <v>1998q3</v>
      </c>
      <c r="Q105" s="132" t="str">
        <f t="shared" si="312"/>
        <v>1998q4</v>
      </c>
      <c r="R105" s="132" t="str">
        <f t="shared" si="312"/>
        <v>1999q1</v>
      </c>
      <c r="S105" s="132" t="str">
        <f t="shared" si="312"/>
        <v>1999q2</v>
      </c>
      <c r="T105" s="132" t="str">
        <f t="shared" si="312"/>
        <v>1999q3</v>
      </c>
      <c r="U105" s="132" t="str">
        <f t="shared" si="312"/>
        <v>1999q4</v>
      </c>
      <c r="V105" s="132" t="str">
        <f t="shared" si="312"/>
        <v>2000q1</v>
      </c>
      <c r="W105" s="132" t="str">
        <f t="shared" si="312"/>
        <v>2000q2</v>
      </c>
      <c r="X105" s="132" t="str">
        <f t="shared" si="312"/>
        <v>2000q3</v>
      </c>
      <c r="Y105" s="132" t="str">
        <f t="shared" si="312"/>
        <v>2000q4</v>
      </c>
      <c r="Z105" s="132" t="str">
        <f t="shared" si="312"/>
        <v>2001q1</v>
      </c>
      <c r="AA105" s="132" t="str">
        <f t="shared" si="312"/>
        <v>2001q2</v>
      </c>
      <c r="AB105" s="132" t="str">
        <f t="shared" si="312"/>
        <v>2001q3</v>
      </c>
      <c r="AC105" s="132" t="str">
        <f t="shared" si="312"/>
        <v>2001q4</v>
      </c>
      <c r="AD105" s="132" t="str">
        <f t="shared" si="312"/>
        <v>2002q1</v>
      </c>
      <c r="AE105" s="132" t="str">
        <f t="shared" si="312"/>
        <v>2002q2</v>
      </c>
      <c r="AF105" s="132" t="str">
        <f t="shared" si="312"/>
        <v>2002q3</v>
      </c>
      <c r="AG105" s="132" t="str">
        <f t="shared" si="312"/>
        <v>2002q4</v>
      </c>
      <c r="AH105" s="132" t="str">
        <f t="shared" ref="AH105:BM105" si="313">AH85</f>
        <v>2003q1</v>
      </c>
      <c r="AI105" s="132" t="str">
        <f t="shared" si="313"/>
        <v>2003q2</v>
      </c>
      <c r="AJ105" s="132" t="str">
        <f t="shared" si="313"/>
        <v>2003q3</v>
      </c>
      <c r="AK105" s="132" t="str">
        <f t="shared" si="313"/>
        <v>2003q4</v>
      </c>
      <c r="AL105" s="132" t="str">
        <f t="shared" si="313"/>
        <v>2004q1</v>
      </c>
      <c r="AM105" s="132" t="str">
        <f t="shared" si="313"/>
        <v>2004q2</v>
      </c>
      <c r="AN105" s="132" t="str">
        <f t="shared" si="313"/>
        <v>2004q3</v>
      </c>
      <c r="AO105" s="132" t="str">
        <f t="shared" si="313"/>
        <v>2004q4</v>
      </c>
      <c r="AP105" s="132" t="str">
        <f t="shared" si="313"/>
        <v>2005q1</v>
      </c>
      <c r="AQ105" s="132" t="str">
        <f t="shared" si="313"/>
        <v>2005q2</v>
      </c>
      <c r="AR105" s="132" t="str">
        <f t="shared" si="313"/>
        <v>2005q3</v>
      </c>
      <c r="AS105" s="132" t="str">
        <f t="shared" si="313"/>
        <v>2005q4</v>
      </c>
      <c r="AT105" s="132" t="str">
        <f t="shared" si="313"/>
        <v>2006q1</v>
      </c>
      <c r="AU105" s="132" t="str">
        <f t="shared" si="313"/>
        <v>2006q2</v>
      </c>
      <c r="AV105" s="132" t="str">
        <f t="shared" si="313"/>
        <v>2006q3</v>
      </c>
      <c r="AW105" s="132" t="str">
        <f t="shared" si="313"/>
        <v>2006q4</v>
      </c>
      <c r="AX105" s="132" t="str">
        <f t="shared" si="313"/>
        <v>2007q1</v>
      </c>
      <c r="AY105" s="132" t="str">
        <f t="shared" si="313"/>
        <v>2007q2</v>
      </c>
      <c r="AZ105" s="132" t="str">
        <f t="shared" si="313"/>
        <v>2007q3</v>
      </c>
      <c r="BA105" s="132" t="str">
        <f t="shared" si="313"/>
        <v>2007q4</v>
      </c>
      <c r="BB105" s="132" t="str">
        <f t="shared" si="313"/>
        <v>2008q1</v>
      </c>
      <c r="BC105" s="132" t="str">
        <f t="shared" si="313"/>
        <v>2008q2</v>
      </c>
      <c r="BD105" s="132" t="str">
        <f t="shared" si="313"/>
        <v>2008q3</v>
      </c>
      <c r="BE105" s="132" t="str">
        <f t="shared" si="313"/>
        <v>2008q4</v>
      </c>
      <c r="BF105" s="132" t="str">
        <f t="shared" si="313"/>
        <v>2009q1</v>
      </c>
      <c r="BG105" s="132" t="str">
        <f t="shared" si="313"/>
        <v>2009q2</v>
      </c>
      <c r="BH105" s="132" t="str">
        <f t="shared" si="313"/>
        <v>2009q3</v>
      </c>
      <c r="BI105" s="132" t="str">
        <f t="shared" si="313"/>
        <v>2009q4</v>
      </c>
      <c r="BJ105" s="132" t="str">
        <f t="shared" si="313"/>
        <v>2010q1</v>
      </c>
      <c r="BK105" s="132" t="str">
        <f t="shared" si="313"/>
        <v>2010q2</v>
      </c>
      <c r="BL105" s="132" t="str">
        <f t="shared" si="313"/>
        <v>2010q3</v>
      </c>
      <c r="BM105" s="132" t="str">
        <f t="shared" si="313"/>
        <v>2010q4</v>
      </c>
      <c r="BN105" s="132" t="str">
        <f t="shared" ref="BN105:CC105" si="314">BN85</f>
        <v>2011q1</v>
      </c>
      <c r="BO105" s="132" t="str">
        <f t="shared" si="314"/>
        <v>2011q2</v>
      </c>
      <c r="BP105" s="132" t="str">
        <f t="shared" si="314"/>
        <v>2011q3</v>
      </c>
      <c r="BQ105" s="132" t="str">
        <f t="shared" si="314"/>
        <v>2011q4</v>
      </c>
      <c r="BR105" s="132" t="str">
        <f t="shared" si="314"/>
        <v>2012q1</v>
      </c>
      <c r="BS105" s="132" t="str">
        <f t="shared" si="314"/>
        <v>2012q2</v>
      </c>
      <c r="BT105" s="132" t="str">
        <f t="shared" si="314"/>
        <v>2012q3</v>
      </c>
      <c r="BU105" s="132" t="str">
        <f t="shared" si="314"/>
        <v>2012q4</v>
      </c>
      <c r="BV105" s="132" t="str">
        <f t="shared" si="314"/>
        <v>2013q1</v>
      </c>
      <c r="BW105" s="132" t="str">
        <f t="shared" si="314"/>
        <v>2013q2</v>
      </c>
      <c r="BX105" s="132" t="str">
        <f t="shared" si="314"/>
        <v>2013q3</v>
      </c>
      <c r="BY105" s="132" t="str">
        <f t="shared" si="314"/>
        <v>2013q4</v>
      </c>
      <c r="BZ105" s="132" t="str">
        <f t="shared" si="314"/>
        <v>2014q1</v>
      </c>
      <c r="CA105" s="132" t="str">
        <f t="shared" si="314"/>
        <v>2014q2</v>
      </c>
      <c r="CB105" s="132" t="str">
        <f t="shared" si="314"/>
        <v>2014q3</v>
      </c>
      <c r="CC105" s="132" t="str">
        <f t="shared" si="314"/>
        <v>2014q4</v>
      </c>
      <c r="CD105" s="132" t="str">
        <f t="shared" ref="CD105:CE105" si="315">CD85</f>
        <v>2015q1</v>
      </c>
      <c r="CE105" s="132" t="str">
        <f t="shared" si="315"/>
        <v>2015q2</v>
      </c>
      <c r="CF105" s="132" t="str">
        <f t="shared" ref="CF105:CG105" si="316">CF85</f>
        <v>2015q3</v>
      </c>
      <c r="CG105" s="132" t="str">
        <f t="shared" si="316"/>
        <v>2015q4</v>
      </c>
      <c r="CH105" s="132" t="str">
        <f t="shared" ref="CH105:CK105" si="317">CH85</f>
        <v>2016q1</v>
      </c>
      <c r="CI105" s="132" t="str">
        <f t="shared" si="317"/>
        <v>2016q2</v>
      </c>
      <c r="CJ105" s="132" t="str">
        <f t="shared" si="317"/>
        <v>2016q3</v>
      </c>
      <c r="CK105" s="132" t="str">
        <f t="shared" si="317"/>
        <v>2016q4</v>
      </c>
    </row>
    <row r="106" spans="1:89" ht="13.5" thickTop="1">
      <c r="A106" s="53" t="s">
        <v>0</v>
      </c>
      <c r="B106" s="135"/>
      <c r="C106" s="61"/>
      <c r="D106" s="61"/>
      <c r="E106" s="61"/>
      <c r="F106" s="61">
        <f t="shared" ref="F106:F119" si="318">(F26-B26)/B26*100</f>
        <v>0.19693662002484352</v>
      </c>
      <c r="G106" s="61">
        <f t="shared" ref="G106:G119" si="319">(G26-C26)/C26*100</f>
        <v>60.219676606272543</v>
      </c>
      <c r="H106" s="61">
        <f t="shared" ref="H106:H119" si="320">(H26-D26)/D26*100</f>
        <v>7.8349972990944332</v>
      </c>
      <c r="I106" s="61">
        <f t="shared" ref="I106:I119" si="321">(I26-E26)/E26*100</f>
        <v>2.2978667725261483</v>
      </c>
      <c r="J106" s="61">
        <f t="shared" ref="J106:J119" si="322">(J26-F26)/F26*100</f>
        <v>23.156239423901607</v>
      </c>
      <c r="K106" s="61">
        <f t="shared" ref="K106:K119" si="323">(K26-G26)/G26*100</f>
        <v>4.7964865559842567</v>
      </c>
      <c r="L106" s="61">
        <f t="shared" ref="L106:L119" si="324">(L26-H26)/H26*100</f>
        <v>-1.5305779453962916</v>
      </c>
      <c r="M106" s="61">
        <f t="shared" ref="M106:M119" si="325">(M26-I26)/I26*100</f>
        <v>-9.4080497156579668</v>
      </c>
      <c r="N106" s="61">
        <f t="shared" ref="N106:N119" si="326">(N26-J26)/J26*100</f>
        <v>16.980522072038315</v>
      </c>
      <c r="O106" s="61">
        <f t="shared" ref="O106:O119" si="327">(O26-K26)/K26*100</f>
        <v>4.5573067422051752</v>
      </c>
      <c r="P106" s="61">
        <f t="shared" ref="P106:P119" si="328">(P26-L26)/L26*100</f>
        <v>11.052572813526087</v>
      </c>
      <c r="Q106" s="61">
        <f t="shared" ref="Q106:Q119" si="329">(Q26-M26)/M26*100</f>
        <v>-14.445104869387688</v>
      </c>
      <c r="R106" s="61">
        <f t="shared" ref="R106:R119" si="330">(R26-N26)/N26*100</f>
        <v>-15.007108293178941</v>
      </c>
      <c r="S106" s="61">
        <f t="shared" ref="S106:S119" si="331">(S26-O26)/O26*100</f>
        <v>-8.3999437817769584E-2</v>
      </c>
      <c r="T106" s="61">
        <f t="shared" ref="T106:T119" si="332">(T26-P26)/P26*100</f>
        <v>-2.1733214393739866</v>
      </c>
      <c r="U106" s="61">
        <f t="shared" ref="U106:U119" si="333">(U26-Q26)/Q26*100</f>
        <v>-8.7840580943798603</v>
      </c>
      <c r="V106" s="61">
        <f t="shared" ref="V106:V119" si="334">(V26-R26)/R26*100</f>
        <v>0.28508506278535883</v>
      </c>
      <c r="W106" s="61">
        <f t="shared" ref="W106:W119" si="335">(W26-S26)/S26*100</f>
        <v>-10.056645301068112</v>
      </c>
      <c r="X106" s="61">
        <f t="shared" ref="X106:X119" si="336">(X26-T26)/T26*100</f>
        <v>30.2214592898506</v>
      </c>
      <c r="Y106" s="61">
        <f t="shared" ref="Y106:Y119" si="337">(Y26-U26)/U26*100</f>
        <v>29.246068101542239</v>
      </c>
      <c r="Z106" s="61">
        <f t="shared" ref="Z106:Z119" si="338">(Z26-V26)/V26*100</f>
        <v>28.626216120397917</v>
      </c>
      <c r="AA106" s="61">
        <f t="shared" ref="AA106:AA119" si="339">(AA26-W26)/W26*100</f>
        <v>43.406244351836449</v>
      </c>
      <c r="AB106" s="61">
        <f t="shared" ref="AB106:AB119" si="340">(AB26-X26)/X26*100</f>
        <v>9.5420477457089365</v>
      </c>
      <c r="AC106" s="61">
        <f t="shared" ref="AC106:AC119" si="341">(AC26-Y26)/Y26*100</f>
        <v>45.557455988093508</v>
      </c>
      <c r="AD106" s="61">
        <f t="shared" ref="AD106:AD119" si="342">(AD26-Z26)/Z26*100</f>
        <v>17.154752816502288</v>
      </c>
      <c r="AE106" s="61">
        <f t="shared" ref="AE106:AE119" si="343">(AE26-AA26)/AA26*100</f>
        <v>28.083971715381729</v>
      </c>
      <c r="AF106" s="61">
        <f t="shared" ref="AF106:AF119" si="344">(AF26-AB26)/AB26*100</f>
        <v>27.774972730155167</v>
      </c>
      <c r="AG106" s="61">
        <f t="shared" ref="AG106:AG119" si="345">(AG26-AC26)/AC26*100</f>
        <v>10.180897731519291</v>
      </c>
      <c r="AH106" s="61">
        <f t="shared" ref="AH106:AH119" si="346">(AH26-AD26)/AD26*100</f>
        <v>-4.3710875772418287</v>
      </c>
      <c r="AI106" s="61">
        <f t="shared" ref="AI106:AI119" si="347">(AI26-AE26)/AE26*100</f>
        <v>-2.6376343844558168</v>
      </c>
      <c r="AJ106" s="61">
        <f t="shared" ref="AJ106:AJ119" si="348">(AJ26-AF26)/AF26*100</f>
        <v>-4.7252761751131782</v>
      </c>
      <c r="AK106" s="61">
        <f t="shared" ref="AK106:AK119" si="349">(AK26-AG26)/AG26*100</f>
        <v>-13.052710559806325</v>
      </c>
      <c r="AL106" s="61">
        <f t="shared" ref="AL106:AL119" si="350">(AL26-AH26)/AH26*100</f>
        <v>-0.45709787443770111</v>
      </c>
      <c r="AM106" s="61">
        <f t="shared" ref="AM106:AM119" si="351">(AM26-AI26)/AI26*100</f>
        <v>-2.1374761819455235</v>
      </c>
      <c r="AN106" s="61">
        <f t="shared" ref="AN106:AN119" si="352">(AN26-AJ26)/AJ26*100</f>
        <v>9.7640294525734763</v>
      </c>
      <c r="AO106" s="61">
        <f t="shared" ref="AO106:AO119" si="353">(AO26-AK26)/AK26*100</f>
        <v>6.8880383120778736</v>
      </c>
      <c r="AP106" s="61">
        <f t="shared" ref="AP106:AP119" si="354">(AP26-AL26)/AL26*100</f>
        <v>13.196299593952372</v>
      </c>
      <c r="AQ106" s="61">
        <f t="shared" ref="AQ106:AQ119" si="355">(AQ26-AM26)/AM26*100</f>
        <v>-19.384611828431161</v>
      </c>
      <c r="AR106" s="61">
        <f t="shared" ref="AR106:AR119" si="356">(AR26-AN26)/AN26*100</f>
        <v>-6.8716502294058817</v>
      </c>
      <c r="AS106" s="61">
        <f t="shared" ref="AS106:AS119" si="357">(AS26-AO26)/AO26*100</f>
        <v>8.0438683648868352</v>
      </c>
      <c r="AT106" s="61">
        <f t="shared" ref="AT106:AT119" si="358">(AT26-AP26)/AP26*100</f>
        <v>11.362919215189718</v>
      </c>
      <c r="AU106" s="61">
        <f t="shared" ref="AU106:AU119" si="359">(AU26-AQ26)/AQ26*100</f>
        <v>4.8676712484294233</v>
      </c>
      <c r="AV106" s="61">
        <f t="shared" ref="AV106:AV119" si="360">(AV26-AR26)/AR26*100</f>
        <v>33.598202748831582</v>
      </c>
      <c r="AW106" s="61">
        <f t="shared" ref="AW106:AW119" si="361">(AW26-AS26)/AS26*100</f>
        <v>34.454826474656954</v>
      </c>
      <c r="AX106" s="61">
        <f t="shared" ref="AX106:AX119" si="362">(AX26-AT26)/AT26*100</f>
        <v>54.175111285470656</v>
      </c>
      <c r="AY106" s="61">
        <f t="shared" ref="AY106:AY119" si="363">(AY26-AU26)/AU26*100</f>
        <v>55.723868297255649</v>
      </c>
      <c r="AZ106" s="61">
        <f t="shared" ref="AZ106:AZ119" si="364">(AZ26-AV26)/AV26*100</f>
        <v>21.277449599584266</v>
      </c>
      <c r="BA106" s="61">
        <f t="shared" ref="BA106:BA119" si="365">(BA26-AW26)/AW26*100</f>
        <v>14.205312174072981</v>
      </c>
      <c r="BB106" s="61">
        <f t="shared" ref="BB106:BB119" si="366">(BB26-AX26)/AX26*100</f>
        <v>18.386927050102241</v>
      </c>
      <c r="BC106" s="61">
        <f t="shared" ref="BC106:BC119" si="367">(BC26-AY26)/AY26*100</f>
        <v>40.243118626012475</v>
      </c>
      <c r="BD106" s="61">
        <f t="shared" ref="BD106:BD119" si="368">(BD26-AZ26)/AZ26*100</f>
        <v>27.873117252725301</v>
      </c>
      <c r="BE106" s="61">
        <f t="shared" ref="BE106:BE119" si="369">(BE26-BA26)/BA26*100</f>
        <v>6.6495668165235031</v>
      </c>
      <c r="BF106" s="61">
        <f t="shared" ref="BF106:BF119" si="370">(BF26-BB26)/BB26*100</f>
        <v>5.0655042155168983</v>
      </c>
      <c r="BG106" s="61">
        <f t="shared" ref="BG106:BG119" si="371">(BG26-BC26)/BC26*100</f>
        <v>4.0015795849316884</v>
      </c>
      <c r="BH106" s="61">
        <f t="shared" ref="BH106:BH119" si="372">(BH26-BD26)/BD26*100</f>
        <v>-15.68382197931895</v>
      </c>
      <c r="BI106" s="61">
        <f t="shared" ref="BI106:BI119" si="373">(BI26-BE26)/BE26*100</f>
        <v>-5.0544416320826171</v>
      </c>
      <c r="BJ106" s="61">
        <f t="shared" ref="BJ106:BJ119" si="374">(BJ26-BF26)/BF26*100</f>
        <v>-1.4163772538619204</v>
      </c>
      <c r="BK106" s="61">
        <f t="shared" ref="BK106:BK119" si="375">(BK26-BG26)/BG26*100</f>
        <v>8.8609337715424754</v>
      </c>
      <c r="BL106" s="61">
        <f t="shared" ref="BL106:BL119" si="376">(BL26-BH26)/BH26*100</f>
        <v>-10.061678709064401</v>
      </c>
      <c r="BM106" s="61">
        <f t="shared" ref="BM106:BM119" si="377">(BM26-BI26)/BI26*100</f>
        <v>-8.1466809933206008</v>
      </c>
      <c r="BN106" s="61">
        <f t="shared" ref="BN106:BN119" si="378">(BN26-BJ26)/BJ26*100</f>
        <v>5.5227108009979107</v>
      </c>
      <c r="BO106" s="61">
        <f t="shared" ref="BO106:BO119" si="379">(BO26-BK26)/BK26*100</f>
        <v>-0.57438386925831897</v>
      </c>
      <c r="BP106" s="61">
        <f t="shared" ref="BP106:BP119" si="380">(BP26-BL26)/BL26*100</f>
        <v>33.675478491230699</v>
      </c>
      <c r="BQ106" s="61">
        <f t="shared" ref="BQ106:BQ119" si="381">(BQ26-BM26)/BM26*100</f>
        <v>39.661398876080042</v>
      </c>
      <c r="BR106" s="61">
        <f t="shared" ref="BR106:BR119" si="382">(BR26-BN26)/BN26*100</f>
        <v>-8.0815477316788247</v>
      </c>
      <c r="BS106" s="61">
        <f t="shared" ref="BS106:BS119" si="383">(BS26-BO26)/BO26*100</f>
        <v>6.1697127253772015</v>
      </c>
      <c r="BT106" s="61">
        <f t="shared" ref="BT106:BT119" si="384">(BT26-BP26)/BP26*100</f>
        <v>-15.116910038011444</v>
      </c>
      <c r="BU106" s="61">
        <f t="shared" ref="BU106:BU119" si="385">(BU26-BQ26)/BQ26*100</f>
        <v>-17.668740818685816</v>
      </c>
      <c r="BV106" s="61">
        <f t="shared" ref="BV106:BV119" si="386">(BV26-BR26)/BR26*100</f>
        <v>11.044695448770124</v>
      </c>
      <c r="BW106" s="61">
        <f t="shared" ref="BW106:BW119" si="387">(BW26-BS26)/BS26*100</f>
        <v>9.1611534485029011</v>
      </c>
      <c r="BX106" s="61">
        <f t="shared" ref="BX106:BX119" si="388">(BX26-BT26)/BT26*100</f>
        <v>-1.0456932876457763</v>
      </c>
      <c r="BY106" s="61">
        <f t="shared" ref="BY106:BY119" si="389">(BY26-BU26)/BU26*100</f>
        <v>-0.27187463597976791</v>
      </c>
      <c r="BZ106" s="61">
        <f t="shared" ref="BZ106:BZ119" si="390">(BZ26-BV26)/BV26*100</f>
        <v>9.0810439750097043</v>
      </c>
      <c r="CA106" s="61">
        <f t="shared" ref="CA106:CA119" si="391">(CA26-BW26)/BW26*100</f>
        <v>5.1035422804159509</v>
      </c>
      <c r="CB106" s="61">
        <f t="shared" ref="CB106:CB119" si="392">(CB26-BX26)/BX26*100</f>
        <v>17.977524172131947</v>
      </c>
      <c r="CC106" s="61">
        <f t="shared" ref="CC106:CC119" si="393">(CC26-BY26)/BY26*100</f>
        <v>1.4283512044552276</v>
      </c>
      <c r="CD106" s="61">
        <f t="shared" ref="CD106:CD119" si="394">(CD26-BZ26)/BZ26*100</f>
        <v>14.598878825488413</v>
      </c>
      <c r="CE106" s="61">
        <f t="shared" ref="CE106:CE119" si="395">(CE26-CA26)/CA26*100</f>
        <v>-3.1730395675884417</v>
      </c>
      <c r="CF106" s="61">
        <f t="shared" ref="CF106:CF119" si="396">(CF26-CB26)/CB26*100</f>
        <v>-15.100440632657985</v>
      </c>
      <c r="CG106" s="61">
        <f t="shared" ref="CG106:CG119" si="397">(CG26-CC26)/CC26*100</f>
        <v>8.3173803621481923</v>
      </c>
      <c r="CH106" s="61">
        <f t="shared" ref="CH106:CH119" si="398">(CH26-CD26)/CD26*100</f>
        <v>18.990432403982798</v>
      </c>
      <c r="CI106" s="61">
        <f t="shared" ref="CI106:CI119" si="399">(CI26-CE26)/CE26*100</f>
        <v>1.6065333228166163</v>
      </c>
      <c r="CJ106" s="61">
        <f t="shared" ref="CJ106:CJ119" si="400">(CJ26-CF26)/CF26*100</f>
        <v>25.587929334636232</v>
      </c>
      <c r="CK106" s="61">
        <f t="shared" ref="CK106:CK119" si="401">(CK26-CG26)/CG26*100</f>
        <v>24.848024036304988</v>
      </c>
    </row>
    <row r="107" spans="1:89">
      <c r="A107" s="54" t="s">
        <v>1</v>
      </c>
      <c r="B107" s="136"/>
      <c r="C107" s="63"/>
      <c r="D107" s="63"/>
      <c r="E107" s="63"/>
      <c r="F107" s="63">
        <f t="shared" si="318"/>
        <v>-2.4964776516747076</v>
      </c>
      <c r="G107" s="63">
        <f t="shared" si="319"/>
        <v>65.789020874337467</v>
      </c>
      <c r="H107" s="63">
        <f t="shared" si="320"/>
        <v>6.3384966710599508</v>
      </c>
      <c r="I107" s="63">
        <f t="shared" si="321"/>
        <v>-0.56296194768074603</v>
      </c>
      <c r="J107" s="63">
        <f t="shared" si="322"/>
        <v>27.593799580789742</v>
      </c>
      <c r="K107" s="63">
        <f t="shared" si="323"/>
        <v>5.7116830353665371</v>
      </c>
      <c r="L107" s="63">
        <f t="shared" si="324"/>
        <v>-1.1847024957087453</v>
      </c>
      <c r="M107" s="63">
        <f t="shared" si="325"/>
        <v>-10.356365307853915</v>
      </c>
      <c r="N107" s="63">
        <f t="shared" si="326"/>
        <v>20.798641352512064</v>
      </c>
      <c r="O107" s="63">
        <f t="shared" si="327"/>
        <v>3.5086413653777475</v>
      </c>
      <c r="P107" s="63">
        <f t="shared" si="328"/>
        <v>8.5122195791624673</v>
      </c>
      <c r="Q107" s="63">
        <f t="shared" si="329"/>
        <v>-24.384784868916832</v>
      </c>
      <c r="R107" s="63">
        <f t="shared" si="330"/>
        <v>-21.543228494591371</v>
      </c>
      <c r="S107" s="63">
        <f t="shared" si="331"/>
        <v>-0.8658228911521485</v>
      </c>
      <c r="T107" s="63">
        <f t="shared" si="332"/>
        <v>-2.3057140407604959</v>
      </c>
      <c r="U107" s="63">
        <f t="shared" si="333"/>
        <v>-17.061275998995214</v>
      </c>
      <c r="V107" s="63">
        <f t="shared" si="334"/>
        <v>-8.4513273593888076</v>
      </c>
      <c r="W107" s="63">
        <f t="shared" si="335"/>
        <v>-16.186334656893571</v>
      </c>
      <c r="X107" s="63">
        <f t="shared" si="336"/>
        <v>30.476070684522981</v>
      </c>
      <c r="Y107" s="63">
        <f t="shared" si="337"/>
        <v>28.112065784241874</v>
      </c>
      <c r="Z107" s="63">
        <f t="shared" si="338"/>
        <v>24.550054274691334</v>
      </c>
      <c r="AA107" s="63">
        <f t="shared" si="339"/>
        <v>45.581551658633728</v>
      </c>
      <c r="AB107" s="63">
        <f t="shared" si="340"/>
        <v>4.7964872516303982</v>
      </c>
      <c r="AC107" s="63">
        <f t="shared" si="341"/>
        <v>57.734254373345337</v>
      </c>
      <c r="AD107" s="63">
        <f t="shared" si="342"/>
        <v>16.339485056831705</v>
      </c>
      <c r="AE107" s="63">
        <f t="shared" si="343"/>
        <v>28.721849146721368</v>
      </c>
      <c r="AF107" s="63">
        <f t="shared" si="344"/>
        <v>25.785720822818686</v>
      </c>
      <c r="AG107" s="63">
        <f t="shared" si="345"/>
        <v>4.8767339779190877</v>
      </c>
      <c r="AH107" s="63">
        <f t="shared" si="346"/>
        <v>-4.7915017276435021</v>
      </c>
      <c r="AI107" s="63">
        <f t="shared" si="347"/>
        <v>-0.55876440168731589</v>
      </c>
      <c r="AJ107" s="63">
        <f t="shared" si="348"/>
        <v>-3.3595551284137528</v>
      </c>
      <c r="AK107" s="63">
        <f t="shared" si="349"/>
        <v>-13.327181282580058</v>
      </c>
      <c r="AL107" s="63">
        <f t="shared" si="350"/>
        <v>-0.1176648630472816</v>
      </c>
      <c r="AM107" s="63">
        <f t="shared" si="351"/>
        <v>-3.5412989029346789</v>
      </c>
      <c r="AN107" s="63">
        <f t="shared" si="352"/>
        <v>10.895399771161038</v>
      </c>
      <c r="AO107" s="63">
        <f t="shared" si="353"/>
        <v>5.0955867286456034</v>
      </c>
      <c r="AP107" s="63">
        <f t="shared" si="354"/>
        <v>17.755173962239784</v>
      </c>
      <c r="AQ107" s="63">
        <f t="shared" si="355"/>
        <v>-25.560456753318146</v>
      </c>
      <c r="AR107" s="63">
        <f t="shared" si="356"/>
        <v>-10.872140806308336</v>
      </c>
      <c r="AS107" s="63">
        <f t="shared" si="357"/>
        <v>2.1249940068239437</v>
      </c>
      <c r="AT107" s="63">
        <f t="shared" si="358"/>
        <v>10.312548084743675</v>
      </c>
      <c r="AU107" s="63">
        <f t="shared" si="359"/>
        <v>4.0737038637918541</v>
      </c>
      <c r="AV107" s="63">
        <f t="shared" si="360"/>
        <v>32.150152606902438</v>
      </c>
      <c r="AW107" s="63">
        <f t="shared" si="361"/>
        <v>35.186793387009146</v>
      </c>
      <c r="AX107" s="63">
        <f t="shared" si="362"/>
        <v>55.440269797319985</v>
      </c>
      <c r="AY107" s="63">
        <f t="shared" si="363"/>
        <v>62.091743984496816</v>
      </c>
      <c r="AZ107" s="63">
        <f t="shared" si="364"/>
        <v>25.745223777426911</v>
      </c>
      <c r="BA107" s="63">
        <f t="shared" si="365"/>
        <v>13.505810308719274</v>
      </c>
      <c r="BB107" s="63">
        <f t="shared" si="366"/>
        <v>19.634659073279114</v>
      </c>
      <c r="BC107" s="63">
        <f t="shared" si="367"/>
        <v>42.253170562094198</v>
      </c>
      <c r="BD107" s="63">
        <f t="shared" si="368"/>
        <v>25.820807764274679</v>
      </c>
      <c r="BE107" s="63">
        <f t="shared" si="369"/>
        <v>-3.3743479238080876</v>
      </c>
      <c r="BF107" s="63">
        <f t="shared" si="370"/>
        <v>5.1500947149460083</v>
      </c>
      <c r="BG107" s="63">
        <f t="shared" si="371"/>
        <v>5.1319391043244105</v>
      </c>
      <c r="BH107" s="63">
        <f t="shared" si="372"/>
        <v>-19.393718830874391</v>
      </c>
      <c r="BI107" s="63">
        <f t="shared" si="373"/>
        <v>-9.9011864722448024</v>
      </c>
      <c r="BJ107" s="63">
        <f t="shared" si="374"/>
        <v>-1.8989651747874328</v>
      </c>
      <c r="BK107" s="63">
        <f t="shared" si="375"/>
        <v>7.512858840446035</v>
      </c>
      <c r="BL107" s="63">
        <f t="shared" si="376"/>
        <v>-20.06989524391831</v>
      </c>
      <c r="BM107" s="63">
        <f t="shared" si="377"/>
        <v>-39.607629017691266</v>
      </c>
      <c r="BN107" s="63">
        <f t="shared" si="378"/>
        <v>-3.8488812210284515</v>
      </c>
      <c r="BO107" s="63">
        <f t="shared" si="379"/>
        <v>-1.8021022541805498</v>
      </c>
      <c r="BP107" s="63">
        <f t="shared" si="380"/>
        <v>45.8073146543924</v>
      </c>
      <c r="BQ107" s="63">
        <f t="shared" si="381"/>
        <v>93.216696863100452</v>
      </c>
      <c r="BR107" s="63">
        <f t="shared" si="382"/>
        <v>-12.341098895703867</v>
      </c>
      <c r="BS107" s="63">
        <f t="shared" si="383"/>
        <v>7.5787370137226233</v>
      </c>
      <c r="BT107" s="63">
        <f t="shared" si="384"/>
        <v>-19.093350591194831</v>
      </c>
      <c r="BU107" s="63">
        <f t="shared" si="385"/>
        <v>-20.113754740238836</v>
      </c>
      <c r="BV107" s="63">
        <f t="shared" si="386"/>
        <v>11.641908097651708</v>
      </c>
      <c r="BW107" s="63">
        <f t="shared" si="387"/>
        <v>11.355667329457523</v>
      </c>
      <c r="BX107" s="63">
        <f t="shared" si="388"/>
        <v>-5.325187812914117</v>
      </c>
      <c r="BY107" s="63">
        <f t="shared" si="389"/>
        <v>-16.664871120257462</v>
      </c>
      <c r="BZ107" s="63">
        <f t="shared" si="390"/>
        <v>11.165043971001804</v>
      </c>
      <c r="CA107" s="63">
        <f t="shared" si="391"/>
        <v>6.302937464481932</v>
      </c>
      <c r="CB107" s="63">
        <f t="shared" si="392"/>
        <v>30.790308075603889</v>
      </c>
      <c r="CC107" s="63">
        <f t="shared" si="393"/>
        <v>12.149872691270351</v>
      </c>
      <c r="CD107" s="63">
        <f t="shared" si="394"/>
        <v>27.034744346186528</v>
      </c>
      <c r="CE107" s="63">
        <f t="shared" si="395"/>
        <v>-3.3045072107971238</v>
      </c>
      <c r="CF107" s="63">
        <f t="shared" si="396"/>
        <v>-16.587392202489777</v>
      </c>
      <c r="CG107" s="63">
        <f t="shared" si="397"/>
        <v>25.696092535057545</v>
      </c>
      <c r="CH107" s="63">
        <f t="shared" si="398"/>
        <v>28.039119868673868</v>
      </c>
      <c r="CI107" s="63">
        <f t="shared" si="399"/>
        <v>-0.32247183283332653</v>
      </c>
      <c r="CJ107" s="63">
        <f t="shared" si="400"/>
        <v>32.319572151974199</v>
      </c>
      <c r="CK107" s="63">
        <f t="shared" si="401"/>
        <v>31.21688913302016</v>
      </c>
    </row>
    <row r="108" spans="1:89">
      <c r="A108" s="57" t="s">
        <v>2</v>
      </c>
      <c r="B108" s="137"/>
      <c r="C108" s="64"/>
      <c r="D108" s="64"/>
      <c r="E108" s="64"/>
      <c r="F108" s="64">
        <f t="shared" si="318"/>
        <v>14.177604478069117</v>
      </c>
      <c r="G108" s="64">
        <f t="shared" si="319"/>
        <v>21.352676467500398</v>
      </c>
      <c r="H108" s="64">
        <f t="shared" si="320"/>
        <v>18.009347981586078</v>
      </c>
      <c r="I108" s="64">
        <f t="shared" si="321"/>
        <v>20.823348691590095</v>
      </c>
      <c r="J108" s="64">
        <f t="shared" si="322"/>
        <v>3.4860567680479031</v>
      </c>
      <c r="K108" s="64">
        <f t="shared" si="323"/>
        <v>-3.9291617722481185</v>
      </c>
      <c r="L108" s="64">
        <f t="shared" si="324"/>
        <v>-3.6495422527716226</v>
      </c>
      <c r="M108" s="64">
        <f t="shared" si="325"/>
        <v>-4.3541355720241759</v>
      </c>
      <c r="N108" s="64">
        <f t="shared" si="326"/>
        <v>-3.8865426271137351</v>
      </c>
      <c r="O108" s="64">
        <f t="shared" si="327"/>
        <v>15.558801633922911</v>
      </c>
      <c r="P108" s="64">
        <f t="shared" si="328"/>
        <v>27.01387845641543</v>
      </c>
      <c r="Q108" s="64">
        <f t="shared" si="329"/>
        <v>35.202766371070396</v>
      </c>
      <c r="R108" s="64">
        <f t="shared" si="330"/>
        <v>29.88910896318276</v>
      </c>
      <c r="S108" s="64">
        <f t="shared" si="331"/>
        <v>7.2627807319743862</v>
      </c>
      <c r="T108" s="64">
        <f t="shared" si="332"/>
        <v>-1.4626555187368391</v>
      </c>
      <c r="U108" s="64">
        <f t="shared" si="333"/>
        <v>14.338518776521186</v>
      </c>
      <c r="V108" s="64">
        <f t="shared" si="334"/>
        <v>36.532792475949691</v>
      </c>
      <c r="W108" s="64">
        <f t="shared" si="335"/>
        <v>43.178834260664537</v>
      </c>
      <c r="X108" s="64">
        <f t="shared" si="336"/>
        <v>28.866432384254637</v>
      </c>
      <c r="Y108" s="64">
        <f t="shared" si="337"/>
        <v>31.543965181293711</v>
      </c>
      <c r="Z108" s="64">
        <f t="shared" si="338"/>
        <v>39.966238573538284</v>
      </c>
      <c r="AA108" s="64">
        <f t="shared" si="339"/>
        <v>32.347155808663757</v>
      </c>
      <c r="AB108" s="64">
        <f t="shared" si="340"/>
        <v>35.113103595503894</v>
      </c>
      <c r="AC108" s="64">
        <f t="shared" si="341"/>
        <v>21.526621520001353</v>
      </c>
      <c r="AD108" s="64">
        <f t="shared" si="342"/>
        <v>19.17304199959441</v>
      </c>
      <c r="AE108" s="64">
        <f t="shared" si="343"/>
        <v>24.516769865012726</v>
      </c>
      <c r="AF108" s="64">
        <f t="shared" si="344"/>
        <v>36.088784459316805</v>
      </c>
      <c r="AG108" s="64">
        <f t="shared" si="345"/>
        <v>23.767387078305209</v>
      </c>
      <c r="AH108" s="64">
        <f t="shared" si="346"/>
        <v>-3.3550504881530157</v>
      </c>
      <c r="AI108" s="64">
        <f t="shared" si="347"/>
        <v>-14.655911130641751</v>
      </c>
      <c r="AJ108" s="64">
        <f t="shared" si="348"/>
        <v>-10.000992219465127</v>
      </c>
      <c r="AK108" s="64">
        <f t="shared" si="349"/>
        <v>-12.456967094864893</v>
      </c>
      <c r="AL108" s="64">
        <f t="shared" si="350"/>
        <v>-1.2652309183191479</v>
      </c>
      <c r="AM108" s="64">
        <f t="shared" si="351"/>
        <v>7.3188012419547173</v>
      </c>
      <c r="AN108" s="64">
        <f t="shared" si="352"/>
        <v>5.0710852560456567</v>
      </c>
      <c r="AO108" s="64">
        <f t="shared" si="353"/>
        <v>10.739911907843624</v>
      </c>
      <c r="AP108" s="64">
        <f t="shared" si="354"/>
        <v>2.2162327372289083</v>
      </c>
      <c r="AQ108" s="64">
        <f t="shared" si="355"/>
        <v>18.006632362798626</v>
      </c>
      <c r="AR108" s="64">
        <f t="shared" si="356"/>
        <v>10.642302525220085</v>
      </c>
      <c r="AS108" s="64">
        <f t="shared" si="357"/>
        <v>20.114889760677713</v>
      </c>
      <c r="AT108" s="64">
        <f t="shared" si="358"/>
        <v>14.277326639799501</v>
      </c>
      <c r="AU108" s="64">
        <f t="shared" si="359"/>
        <v>7.8999804199113468</v>
      </c>
      <c r="AV108" s="64">
        <f t="shared" si="360"/>
        <v>38.704978559645106</v>
      </c>
      <c r="AW108" s="64">
        <f t="shared" si="361"/>
        <v>33.185622143870809</v>
      </c>
      <c r="AX108" s="64">
        <f t="shared" si="362"/>
        <v>50.786534946672056</v>
      </c>
      <c r="AY108" s="64">
        <f t="shared" si="363"/>
        <v>32.26618931678307</v>
      </c>
      <c r="AZ108" s="64">
        <f t="shared" si="364"/>
        <v>6.2657444654696697</v>
      </c>
      <c r="BA108" s="64">
        <f t="shared" si="365"/>
        <v>15.436447790558889</v>
      </c>
      <c r="BB108" s="64">
        <f t="shared" si="366"/>
        <v>14.94188415482626</v>
      </c>
      <c r="BC108" s="64">
        <f t="shared" si="367"/>
        <v>31.168888382193749</v>
      </c>
      <c r="BD108" s="64">
        <f t="shared" si="368"/>
        <v>36.032924004836694</v>
      </c>
      <c r="BE108" s="64">
        <f t="shared" si="369"/>
        <v>23.996772259878053</v>
      </c>
      <c r="BF108" s="64">
        <f t="shared" si="370"/>
        <v>4.8224105703762028</v>
      </c>
      <c r="BG108" s="64">
        <f t="shared" si="371"/>
        <v>-1.5325615235023233</v>
      </c>
      <c r="BH108" s="64">
        <f t="shared" si="372"/>
        <v>-2.0409032799298137</v>
      </c>
      <c r="BI108" s="64">
        <f t="shared" si="373"/>
        <v>1.4817439096515719</v>
      </c>
      <c r="BJ108" s="64">
        <f t="shared" si="374"/>
        <v>-2.5195126666510529E-2</v>
      </c>
      <c r="BK108" s="64">
        <f t="shared" si="375"/>
        <v>15.907697324977216</v>
      </c>
      <c r="BL108" s="64">
        <f t="shared" si="376"/>
        <v>20.223229562453632</v>
      </c>
      <c r="BM108" s="64">
        <f t="shared" si="377"/>
        <v>29.521718770561041</v>
      </c>
      <c r="BN108" s="64">
        <f t="shared" si="378"/>
        <v>32.032357484293748</v>
      </c>
      <c r="BO108" s="64">
        <f t="shared" si="379"/>
        <v>5.3784334959697357</v>
      </c>
      <c r="BP108" s="64">
        <f t="shared" si="380"/>
        <v>9.2682707255787395</v>
      </c>
      <c r="BQ108" s="64">
        <f t="shared" si="381"/>
        <v>9.7630443764123154</v>
      </c>
      <c r="BR108" s="64">
        <f t="shared" si="382"/>
        <v>0.69307330154129654</v>
      </c>
      <c r="BS108" s="64">
        <f t="shared" si="383"/>
        <v>-0.19666981166381309</v>
      </c>
      <c r="BT108" s="64">
        <f t="shared" si="384"/>
        <v>-4.4418261321026975</v>
      </c>
      <c r="BU108" s="64">
        <f t="shared" si="385"/>
        <v>-15.26595703423799</v>
      </c>
      <c r="BV108" s="64">
        <f t="shared" si="386"/>
        <v>9.973694260380384</v>
      </c>
      <c r="BW108" s="64">
        <f t="shared" si="387"/>
        <v>-1.5267861753739473</v>
      </c>
      <c r="BX108" s="64">
        <f t="shared" si="388"/>
        <v>8.6814575954191042</v>
      </c>
      <c r="BY108" s="64">
        <f t="shared" si="389"/>
        <v>14.916307009741105</v>
      </c>
      <c r="BZ108" s="64">
        <f t="shared" si="390"/>
        <v>5.2870459073011338</v>
      </c>
      <c r="CA108" s="64">
        <f t="shared" si="391"/>
        <v>-1.5020562221250864</v>
      </c>
      <c r="CB108" s="64">
        <f t="shared" si="392"/>
        <v>-7.3921959882726078</v>
      </c>
      <c r="CC108" s="64">
        <f t="shared" si="393"/>
        <v>-5.7752607075934632</v>
      </c>
      <c r="CD108" s="64">
        <f t="shared" si="394"/>
        <v>-9.3050183538222839</v>
      </c>
      <c r="CE108" s="64">
        <f t="shared" si="395"/>
        <v>-2.3916153777930447</v>
      </c>
      <c r="CF108" s="64">
        <f t="shared" si="396"/>
        <v>-10.942321042611184</v>
      </c>
      <c r="CG108" s="64">
        <f t="shared" si="397"/>
        <v>-5.5803959772847014</v>
      </c>
      <c r="CH108" s="64">
        <f t="shared" si="398"/>
        <v>-5.3718259231042458</v>
      </c>
      <c r="CI108" s="64">
        <f t="shared" si="399"/>
        <v>12.965019859975879</v>
      </c>
      <c r="CJ108" s="64">
        <f t="shared" si="400"/>
        <v>7.9567426862830635</v>
      </c>
      <c r="CK108" s="64">
        <f t="shared" si="401"/>
        <v>18.067716698610056</v>
      </c>
    </row>
    <row r="109" spans="1:89">
      <c r="A109" s="53" t="s">
        <v>3</v>
      </c>
      <c r="B109" s="140"/>
      <c r="C109" s="62"/>
      <c r="D109" s="62"/>
      <c r="E109" s="62"/>
      <c r="F109" s="62">
        <f t="shared" si="318"/>
        <v>12.066991528606914</v>
      </c>
      <c r="G109" s="62">
        <f t="shared" si="319"/>
        <v>9.619798177560499</v>
      </c>
      <c r="H109" s="62">
        <f t="shared" si="320"/>
        <v>5.3672016976199473</v>
      </c>
      <c r="I109" s="62">
        <f t="shared" si="321"/>
        <v>9.9103985355372952</v>
      </c>
      <c r="J109" s="62">
        <f t="shared" si="322"/>
        <v>12.548498052852894</v>
      </c>
      <c r="K109" s="62">
        <f t="shared" si="323"/>
        <v>14.182538873622343</v>
      </c>
      <c r="L109" s="62">
        <f t="shared" si="324"/>
        <v>13.322193398342202</v>
      </c>
      <c r="M109" s="62">
        <f t="shared" si="325"/>
        <v>10.980568281567644</v>
      </c>
      <c r="N109" s="62">
        <f t="shared" si="326"/>
        <v>2.1810494325023426</v>
      </c>
      <c r="O109" s="62">
        <f t="shared" si="327"/>
        <v>-3.0162111455240774</v>
      </c>
      <c r="P109" s="62">
        <f t="shared" si="328"/>
        <v>-2.9864253764024622</v>
      </c>
      <c r="Q109" s="62">
        <f t="shared" si="329"/>
        <v>-7.4719885997289692</v>
      </c>
      <c r="R109" s="62">
        <f t="shared" si="330"/>
        <v>-3.4173153995672627</v>
      </c>
      <c r="S109" s="62">
        <f t="shared" si="331"/>
        <v>-1.4262806313775533</v>
      </c>
      <c r="T109" s="62">
        <f t="shared" si="332"/>
        <v>7.3619229764163725</v>
      </c>
      <c r="U109" s="62">
        <f t="shared" si="333"/>
        <v>12.35543241321929</v>
      </c>
      <c r="V109" s="62">
        <f t="shared" si="334"/>
        <v>18.417479696999251</v>
      </c>
      <c r="W109" s="62">
        <f t="shared" si="335"/>
        <v>19.929206980325414</v>
      </c>
      <c r="X109" s="62">
        <f t="shared" si="336"/>
        <v>20.94695577796438</v>
      </c>
      <c r="Y109" s="62">
        <f t="shared" si="337"/>
        <v>22.752861095836412</v>
      </c>
      <c r="Z109" s="62">
        <f t="shared" si="338"/>
        <v>21.768187527684617</v>
      </c>
      <c r="AA109" s="62">
        <f t="shared" si="339"/>
        <v>18.189262737097774</v>
      </c>
      <c r="AB109" s="62">
        <f t="shared" si="340"/>
        <v>10.686290737516437</v>
      </c>
      <c r="AC109" s="62">
        <f t="shared" si="341"/>
        <v>14.568750857768931</v>
      </c>
      <c r="AD109" s="62">
        <f t="shared" si="342"/>
        <v>8.5105995587045769</v>
      </c>
      <c r="AE109" s="62">
        <f t="shared" si="343"/>
        <v>15.322395663663285</v>
      </c>
      <c r="AF109" s="62">
        <f t="shared" si="344"/>
        <v>19.543046859441795</v>
      </c>
      <c r="AG109" s="62">
        <f t="shared" si="345"/>
        <v>20.034999214295578</v>
      </c>
      <c r="AH109" s="62">
        <f t="shared" si="346"/>
        <v>16.838467447676532</v>
      </c>
      <c r="AI109" s="62">
        <f t="shared" si="347"/>
        <v>6.8120798001446268</v>
      </c>
      <c r="AJ109" s="62">
        <f t="shared" si="348"/>
        <v>3.1282634941930154</v>
      </c>
      <c r="AK109" s="62">
        <f t="shared" si="349"/>
        <v>1.0894293886377369</v>
      </c>
      <c r="AL109" s="62">
        <f t="shared" si="350"/>
        <v>5.6510991356443458</v>
      </c>
      <c r="AM109" s="62">
        <f t="shared" si="351"/>
        <v>10.16822263603313</v>
      </c>
      <c r="AN109" s="62">
        <f t="shared" si="352"/>
        <v>13.485317486208659</v>
      </c>
      <c r="AO109" s="62">
        <f t="shared" si="353"/>
        <v>13.506209992851744</v>
      </c>
      <c r="AP109" s="62">
        <f t="shared" si="354"/>
        <v>5.3428656696767796</v>
      </c>
      <c r="AQ109" s="62">
        <f t="shared" si="355"/>
        <v>13.560268174489137</v>
      </c>
      <c r="AR109" s="62">
        <f t="shared" si="356"/>
        <v>11.541163633017716</v>
      </c>
      <c r="AS109" s="62">
        <f t="shared" si="357"/>
        <v>4.6128462586382764</v>
      </c>
      <c r="AT109" s="62">
        <f t="shared" si="358"/>
        <v>-2.0465898694489</v>
      </c>
      <c r="AU109" s="62">
        <f t="shared" si="359"/>
        <v>-5.4053308695651312</v>
      </c>
      <c r="AV109" s="62">
        <f t="shared" si="360"/>
        <v>-3.9560821870079437</v>
      </c>
      <c r="AW109" s="62">
        <f t="shared" si="361"/>
        <v>-5.0603114372590774</v>
      </c>
      <c r="AX109" s="62">
        <f t="shared" si="362"/>
        <v>20.931443996820047</v>
      </c>
      <c r="AY109" s="62">
        <f t="shared" si="363"/>
        <v>9.8778577507150835</v>
      </c>
      <c r="AZ109" s="62">
        <f t="shared" si="364"/>
        <v>7.1690151440922323</v>
      </c>
      <c r="BA109" s="62">
        <f t="shared" si="365"/>
        <v>12.323957957107973</v>
      </c>
      <c r="BB109" s="62">
        <f t="shared" si="366"/>
        <v>14.006290815202718</v>
      </c>
      <c r="BC109" s="62">
        <f t="shared" si="367"/>
        <v>23.214181912067897</v>
      </c>
      <c r="BD109" s="62">
        <f t="shared" si="368"/>
        <v>24.754284465920744</v>
      </c>
      <c r="BE109" s="62">
        <f t="shared" si="369"/>
        <v>15.045889108742031</v>
      </c>
      <c r="BF109" s="62">
        <f t="shared" si="370"/>
        <v>7.2114253344766936</v>
      </c>
      <c r="BG109" s="62">
        <f t="shared" si="371"/>
        <v>-1.3309429383185498</v>
      </c>
      <c r="BH109" s="62">
        <f t="shared" si="372"/>
        <v>-1.9018066298881622</v>
      </c>
      <c r="BI109" s="62">
        <f t="shared" si="373"/>
        <v>-1.6624214661172692</v>
      </c>
      <c r="BJ109" s="62">
        <f t="shared" si="374"/>
        <v>3.5099447393806145</v>
      </c>
      <c r="BK109" s="62">
        <f t="shared" si="375"/>
        <v>5.2454307736200221</v>
      </c>
      <c r="BL109" s="62">
        <f t="shared" si="376"/>
        <v>1.8927386855634907</v>
      </c>
      <c r="BM109" s="62">
        <f t="shared" si="377"/>
        <v>-4.3548960204081766</v>
      </c>
      <c r="BN109" s="62">
        <f t="shared" si="378"/>
        <v>-2.0338925303892257</v>
      </c>
      <c r="BO109" s="62">
        <f t="shared" si="379"/>
        <v>5.040368724582053</v>
      </c>
      <c r="BP109" s="62">
        <f t="shared" si="380"/>
        <v>4.36997877175558</v>
      </c>
      <c r="BQ109" s="62">
        <f t="shared" si="381"/>
        <v>3.4794971836316329</v>
      </c>
      <c r="BR109" s="62">
        <f t="shared" si="382"/>
        <v>10.699115260456757</v>
      </c>
      <c r="BS109" s="62">
        <f t="shared" si="383"/>
        <v>9.2763603068584271</v>
      </c>
      <c r="BT109" s="62">
        <f t="shared" si="384"/>
        <v>4.1508052727900893</v>
      </c>
      <c r="BU109" s="62">
        <f t="shared" si="385"/>
        <v>4.3926581624966063</v>
      </c>
      <c r="BV109" s="62">
        <f t="shared" si="386"/>
        <v>-2.2137221317481339</v>
      </c>
      <c r="BW109" s="62">
        <f t="shared" si="387"/>
        <v>5.3452091816353322</v>
      </c>
      <c r="BX109" s="62">
        <f t="shared" si="388"/>
        <v>10.457944005688958</v>
      </c>
      <c r="BY109" s="62">
        <f t="shared" si="389"/>
        <v>16.717639164812876</v>
      </c>
      <c r="BZ109" s="62">
        <f t="shared" si="390"/>
        <v>19.4783713545723</v>
      </c>
      <c r="CA109" s="62">
        <f t="shared" si="391"/>
        <v>14.637882313853027</v>
      </c>
      <c r="CB109" s="62">
        <f t="shared" si="392"/>
        <v>9.4939370391231463</v>
      </c>
      <c r="CC109" s="62">
        <f t="shared" si="393"/>
        <v>6.8124490109903943</v>
      </c>
      <c r="CD109" s="62">
        <f t="shared" si="394"/>
        <v>7.1884760146414735</v>
      </c>
      <c r="CE109" s="62">
        <f t="shared" si="395"/>
        <v>5.8267924694088853</v>
      </c>
      <c r="CF109" s="62">
        <f t="shared" si="396"/>
        <v>6.69711340301484</v>
      </c>
      <c r="CG109" s="62">
        <f t="shared" si="397"/>
        <v>2.7919339197261803</v>
      </c>
      <c r="CH109" s="62">
        <f t="shared" si="398"/>
        <v>4.4690352227246564E-2</v>
      </c>
      <c r="CI109" s="62">
        <f t="shared" si="399"/>
        <v>5.8743615783663534</v>
      </c>
      <c r="CJ109" s="62">
        <f t="shared" si="400"/>
        <v>2.4279325201000717</v>
      </c>
      <c r="CK109" s="62">
        <f t="shared" si="401"/>
        <v>-0.16144169957030652</v>
      </c>
    </row>
    <row r="110" spans="1:89">
      <c r="A110" s="54" t="s">
        <v>4</v>
      </c>
      <c r="B110" s="136"/>
      <c r="C110" s="63"/>
      <c r="D110" s="63"/>
      <c r="E110" s="63"/>
      <c r="F110" s="63">
        <f t="shared" si="318"/>
        <v>12.615596326397702</v>
      </c>
      <c r="G110" s="63">
        <f t="shared" si="319"/>
        <v>9.5849320329543026</v>
      </c>
      <c r="H110" s="63">
        <f t="shared" si="320"/>
        <v>5.1666667012495209</v>
      </c>
      <c r="I110" s="63">
        <f t="shared" si="321"/>
        <v>11.001482699819395</v>
      </c>
      <c r="J110" s="63">
        <f t="shared" si="322"/>
        <v>13.569712682576194</v>
      </c>
      <c r="K110" s="63">
        <f t="shared" si="323"/>
        <v>14.850539902335536</v>
      </c>
      <c r="L110" s="63">
        <f t="shared" si="324"/>
        <v>12.573488392154161</v>
      </c>
      <c r="M110" s="63">
        <f t="shared" si="325"/>
        <v>9.1803313577253363</v>
      </c>
      <c r="N110" s="63">
        <f t="shared" si="326"/>
        <v>2.7857306366464694</v>
      </c>
      <c r="O110" s="63">
        <f t="shared" si="327"/>
        <v>-4.0338531990830129</v>
      </c>
      <c r="P110" s="63">
        <f t="shared" si="328"/>
        <v>-3.3034576549154289</v>
      </c>
      <c r="Q110" s="63">
        <f t="shared" si="329"/>
        <v>-8.6341418046976468</v>
      </c>
      <c r="R110" s="63">
        <f t="shared" si="330"/>
        <v>-2.792713817119501</v>
      </c>
      <c r="S110" s="63">
        <f t="shared" si="331"/>
        <v>-0.86343968446541985</v>
      </c>
      <c r="T110" s="63">
        <f t="shared" si="332"/>
        <v>8.217137005343762</v>
      </c>
      <c r="U110" s="63">
        <f t="shared" si="333"/>
        <v>17.985510085461481</v>
      </c>
      <c r="V110" s="63">
        <f t="shared" si="334"/>
        <v>21.438682115539205</v>
      </c>
      <c r="W110" s="63">
        <f t="shared" si="335"/>
        <v>23.697049511511352</v>
      </c>
      <c r="X110" s="63">
        <f t="shared" si="336"/>
        <v>25.573823868582725</v>
      </c>
      <c r="Y110" s="63">
        <f t="shared" si="337"/>
        <v>25.793642439717324</v>
      </c>
      <c r="Z110" s="63">
        <f t="shared" si="338"/>
        <v>22.703274190214209</v>
      </c>
      <c r="AA110" s="63">
        <f t="shared" si="339"/>
        <v>18.1393879069905</v>
      </c>
      <c r="AB110" s="63">
        <f t="shared" si="340"/>
        <v>9.1609817621983058</v>
      </c>
      <c r="AC110" s="63">
        <f t="shared" si="341"/>
        <v>13.254360067051415</v>
      </c>
      <c r="AD110" s="63">
        <f t="shared" si="342"/>
        <v>13.391253399621709</v>
      </c>
      <c r="AE110" s="63">
        <f t="shared" si="343"/>
        <v>21.95624453945933</v>
      </c>
      <c r="AF110" s="63">
        <f t="shared" si="344"/>
        <v>25.736076006951901</v>
      </c>
      <c r="AG110" s="63">
        <f t="shared" si="345"/>
        <v>24.305735407384507</v>
      </c>
      <c r="AH110" s="63">
        <f t="shared" si="346"/>
        <v>20.556711045917911</v>
      </c>
      <c r="AI110" s="63">
        <f t="shared" si="347"/>
        <v>8.5390091886244424</v>
      </c>
      <c r="AJ110" s="63">
        <f t="shared" si="348"/>
        <v>4.4508560205277972</v>
      </c>
      <c r="AK110" s="63">
        <f t="shared" si="349"/>
        <v>2.918858178328628</v>
      </c>
      <c r="AL110" s="63">
        <f t="shared" si="350"/>
        <v>4.1054239393024758</v>
      </c>
      <c r="AM110" s="63">
        <f t="shared" si="351"/>
        <v>7.7605230000992069</v>
      </c>
      <c r="AN110" s="63">
        <f t="shared" si="352"/>
        <v>11.579647938372894</v>
      </c>
      <c r="AO110" s="63">
        <f t="shared" si="353"/>
        <v>11.103934674382399</v>
      </c>
      <c r="AP110" s="63">
        <f t="shared" si="354"/>
        <v>2.7139490189291675</v>
      </c>
      <c r="AQ110" s="63">
        <f t="shared" si="355"/>
        <v>13.190410685595102</v>
      </c>
      <c r="AR110" s="63">
        <f t="shared" si="356"/>
        <v>10.60730822772169</v>
      </c>
      <c r="AS110" s="63">
        <f t="shared" si="357"/>
        <v>2.8991175771737723</v>
      </c>
      <c r="AT110" s="63">
        <f t="shared" si="358"/>
        <v>-4.1388707898281822</v>
      </c>
      <c r="AU110" s="63">
        <f t="shared" si="359"/>
        <v>-9.2036120552732505</v>
      </c>
      <c r="AV110" s="63">
        <f t="shared" si="360"/>
        <v>-7.4254207105634764</v>
      </c>
      <c r="AW110" s="63">
        <f t="shared" si="361"/>
        <v>-7.7662543566715048</v>
      </c>
      <c r="AX110" s="63">
        <f t="shared" si="362"/>
        <v>18.579955415869541</v>
      </c>
      <c r="AY110" s="63">
        <f t="shared" si="363"/>
        <v>6.7616704688331666</v>
      </c>
      <c r="AZ110" s="63">
        <f t="shared" si="364"/>
        <v>4.1156738315341324</v>
      </c>
      <c r="BA110" s="63">
        <f t="shared" si="365"/>
        <v>11.523805774184897</v>
      </c>
      <c r="BB110" s="63">
        <f t="shared" si="366"/>
        <v>7.3611086243389661</v>
      </c>
      <c r="BC110" s="63">
        <f t="shared" si="367"/>
        <v>15.584219823519737</v>
      </c>
      <c r="BD110" s="63">
        <f t="shared" si="368"/>
        <v>15.808975513765816</v>
      </c>
      <c r="BE110" s="63">
        <f t="shared" si="369"/>
        <v>3.4107795727726362</v>
      </c>
      <c r="BF110" s="63">
        <f t="shared" si="370"/>
        <v>2.1858955136992093</v>
      </c>
      <c r="BG110" s="63">
        <f t="shared" si="371"/>
        <v>-9.1670016591306247</v>
      </c>
      <c r="BH110" s="63">
        <f t="shared" si="372"/>
        <v>-7.9314841369253655</v>
      </c>
      <c r="BI110" s="63">
        <f t="shared" si="373"/>
        <v>-2.8854612112470228</v>
      </c>
      <c r="BJ110" s="63">
        <f t="shared" si="374"/>
        <v>-1.9568038925114157</v>
      </c>
      <c r="BK110" s="63">
        <f t="shared" si="375"/>
        <v>0.94420335126052457</v>
      </c>
      <c r="BL110" s="63">
        <f t="shared" si="376"/>
        <v>0.54114481928307978</v>
      </c>
      <c r="BM110" s="63">
        <f t="shared" si="377"/>
        <v>-7.4121214783114313</v>
      </c>
      <c r="BN110" s="63">
        <f t="shared" si="378"/>
        <v>-6.1697986009788011</v>
      </c>
      <c r="BO110" s="63">
        <f t="shared" si="379"/>
        <v>-6.703575082275405</v>
      </c>
      <c r="BP110" s="63">
        <f t="shared" si="380"/>
        <v>-3.7533797929620056</v>
      </c>
      <c r="BQ110" s="63">
        <f t="shared" si="381"/>
        <v>-6.4267993999201982</v>
      </c>
      <c r="BR110" s="63">
        <f t="shared" si="382"/>
        <v>3.9601071940722377</v>
      </c>
      <c r="BS110" s="63">
        <f t="shared" si="383"/>
        <v>1.1373026284090988</v>
      </c>
      <c r="BT110" s="63">
        <f t="shared" si="384"/>
        <v>-3.0305833209697104</v>
      </c>
      <c r="BU110" s="63">
        <f t="shared" si="385"/>
        <v>-2.9880313823674713</v>
      </c>
      <c r="BV110" s="63">
        <f t="shared" si="386"/>
        <v>-9.0977321036528593</v>
      </c>
      <c r="BW110" s="63">
        <f t="shared" si="387"/>
        <v>0.10381299466386856</v>
      </c>
      <c r="BX110" s="63">
        <f t="shared" si="388"/>
        <v>7.3757627757914657</v>
      </c>
      <c r="BY110" s="63">
        <f t="shared" si="389"/>
        <v>18.057333405608503</v>
      </c>
      <c r="BZ110" s="63">
        <f t="shared" si="390"/>
        <v>21.503085782396525</v>
      </c>
      <c r="CA110" s="63">
        <f t="shared" si="391"/>
        <v>19.299136123420464</v>
      </c>
      <c r="CB110" s="63">
        <f t="shared" si="392"/>
        <v>14.869002400649242</v>
      </c>
      <c r="CC110" s="63">
        <f t="shared" si="393"/>
        <v>10.887128324216009</v>
      </c>
      <c r="CD110" s="63">
        <f t="shared" si="394"/>
        <v>6.5902115974802111</v>
      </c>
      <c r="CE110" s="63">
        <f t="shared" si="395"/>
        <v>3.8310398805046857</v>
      </c>
      <c r="CF110" s="63">
        <f t="shared" si="396"/>
        <v>5.9046632865845075</v>
      </c>
      <c r="CG110" s="63">
        <f t="shared" si="397"/>
        <v>-1.6974512647685938</v>
      </c>
      <c r="CH110" s="63">
        <f t="shared" si="398"/>
        <v>-0.61536731799080446</v>
      </c>
      <c r="CI110" s="63">
        <f t="shared" si="399"/>
        <v>9.28459809365431</v>
      </c>
      <c r="CJ110" s="63">
        <f t="shared" si="400"/>
        <v>3.3000760769456896</v>
      </c>
      <c r="CK110" s="63">
        <f t="shared" si="401"/>
        <v>0.23539224884106213</v>
      </c>
    </row>
    <row r="111" spans="1:89">
      <c r="A111" s="54" t="s">
        <v>5</v>
      </c>
      <c r="B111" s="136"/>
      <c r="C111" s="63"/>
      <c r="D111" s="63"/>
      <c r="E111" s="63"/>
      <c r="F111" s="63">
        <f t="shared" si="318"/>
        <v>-1.447695625200859</v>
      </c>
      <c r="G111" s="63">
        <f t="shared" si="319"/>
        <v>-0.39237281935257107</v>
      </c>
      <c r="H111" s="63">
        <f t="shared" si="320"/>
        <v>0.68824901730109656</v>
      </c>
      <c r="I111" s="63">
        <f t="shared" si="321"/>
        <v>-2.6565151045414126</v>
      </c>
      <c r="J111" s="63">
        <f t="shared" si="322"/>
        <v>0.84505486993911239</v>
      </c>
      <c r="K111" s="63">
        <f t="shared" si="323"/>
        <v>8.7747900171708277</v>
      </c>
      <c r="L111" s="63">
        <f t="shared" si="324"/>
        <v>3.8972340074716763</v>
      </c>
      <c r="M111" s="63">
        <f t="shared" si="325"/>
        <v>8.2263808222026231</v>
      </c>
      <c r="N111" s="63">
        <f t="shared" si="326"/>
        <v>5.2510002449073134</v>
      </c>
      <c r="O111" s="63">
        <f t="shared" si="327"/>
        <v>5.4520566369607169</v>
      </c>
      <c r="P111" s="63">
        <f t="shared" si="328"/>
        <v>1.7849309991803834</v>
      </c>
      <c r="Q111" s="63">
        <f t="shared" si="329"/>
        <v>3.2754629910542876</v>
      </c>
      <c r="R111" s="63">
        <f t="shared" si="330"/>
        <v>-10.168419912930499</v>
      </c>
      <c r="S111" s="63">
        <f t="shared" si="331"/>
        <v>-4.0466302897562114</v>
      </c>
      <c r="T111" s="63">
        <f t="shared" si="332"/>
        <v>12.176479147921828</v>
      </c>
      <c r="U111" s="63">
        <f t="shared" si="333"/>
        <v>-7.55728073524691</v>
      </c>
      <c r="V111" s="63">
        <f t="shared" si="334"/>
        <v>15.567328354105761</v>
      </c>
      <c r="W111" s="63">
        <f t="shared" si="335"/>
        <v>12.342970062987323</v>
      </c>
      <c r="X111" s="63">
        <f t="shared" si="336"/>
        <v>4.1681345255330484</v>
      </c>
      <c r="Y111" s="63">
        <f t="shared" si="337"/>
        <v>11.814420561833032</v>
      </c>
      <c r="Z111" s="63">
        <f t="shared" si="338"/>
        <v>4.4293887282966651</v>
      </c>
      <c r="AA111" s="63">
        <f t="shared" si="339"/>
        <v>1.9702598277197749</v>
      </c>
      <c r="AB111" s="63">
        <f t="shared" si="340"/>
        <v>2.4106204284124204</v>
      </c>
      <c r="AC111" s="63">
        <f t="shared" si="341"/>
        <v>7.3751125398491073</v>
      </c>
      <c r="AD111" s="63">
        <f t="shared" si="342"/>
        <v>7.7446496630049895</v>
      </c>
      <c r="AE111" s="63">
        <f t="shared" si="343"/>
        <v>11.408777486058286</v>
      </c>
      <c r="AF111" s="63">
        <f t="shared" si="344"/>
        <v>16.758852755375116</v>
      </c>
      <c r="AG111" s="63">
        <f t="shared" si="345"/>
        <v>21.219447352050505</v>
      </c>
      <c r="AH111" s="63">
        <f t="shared" si="346"/>
        <v>-11.625601495113351</v>
      </c>
      <c r="AI111" s="63">
        <f t="shared" si="347"/>
        <v>-10.843757174728841</v>
      </c>
      <c r="AJ111" s="63">
        <f t="shared" si="348"/>
        <v>-11.08055882531418</v>
      </c>
      <c r="AK111" s="63">
        <f t="shared" si="349"/>
        <v>-19.701253295278011</v>
      </c>
      <c r="AL111" s="63">
        <f t="shared" si="350"/>
        <v>18.295436349016494</v>
      </c>
      <c r="AM111" s="63">
        <f t="shared" si="351"/>
        <v>9.7714905871725328</v>
      </c>
      <c r="AN111" s="63">
        <f t="shared" si="352"/>
        <v>12.093234178246011</v>
      </c>
      <c r="AO111" s="63">
        <f t="shared" si="353"/>
        <v>11.886621542374298</v>
      </c>
      <c r="AP111" s="63">
        <f t="shared" si="354"/>
        <v>0.45576688756629646</v>
      </c>
      <c r="AQ111" s="63">
        <f t="shared" si="355"/>
        <v>4.5934166811937942</v>
      </c>
      <c r="AR111" s="63">
        <f t="shared" si="356"/>
        <v>-0.43494206921545242</v>
      </c>
      <c r="AS111" s="63">
        <f t="shared" si="357"/>
        <v>-1.357387256160236</v>
      </c>
      <c r="AT111" s="63">
        <f t="shared" si="358"/>
        <v>1.3192714816387607</v>
      </c>
      <c r="AU111" s="63">
        <f t="shared" si="359"/>
        <v>8.6535355690773343</v>
      </c>
      <c r="AV111" s="63">
        <f t="shared" si="360"/>
        <v>10.707059654014026</v>
      </c>
      <c r="AW111" s="63">
        <f t="shared" si="361"/>
        <v>5.2155928501732882</v>
      </c>
      <c r="AX111" s="63">
        <f t="shared" si="362"/>
        <v>11.45432409956369</v>
      </c>
      <c r="AY111" s="63">
        <f t="shared" si="363"/>
        <v>7.40156496252352</v>
      </c>
      <c r="AZ111" s="63">
        <f t="shared" si="364"/>
        <v>5.7621899832103987</v>
      </c>
      <c r="BA111" s="63">
        <f t="shared" si="365"/>
        <v>-6.90633924070434</v>
      </c>
      <c r="BB111" s="63">
        <f t="shared" si="366"/>
        <v>11.935168259614738</v>
      </c>
      <c r="BC111" s="63">
        <f t="shared" si="367"/>
        <v>13.034688336921501</v>
      </c>
      <c r="BD111" s="63">
        <f t="shared" si="368"/>
        <v>15.967686937974825</v>
      </c>
      <c r="BE111" s="63">
        <f t="shared" si="369"/>
        <v>4.5172863577051103</v>
      </c>
      <c r="BF111" s="63">
        <f t="shared" si="370"/>
        <v>52.349397171526071</v>
      </c>
      <c r="BG111" s="63">
        <f t="shared" si="371"/>
        <v>55.398468889570175</v>
      </c>
      <c r="BH111" s="63">
        <f t="shared" si="372"/>
        <v>66.288362730622026</v>
      </c>
      <c r="BI111" s="63">
        <f t="shared" si="373"/>
        <v>75.942801708130119</v>
      </c>
      <c r="BJ111" s="63">
        <f t="shared" si="374"/>
        <v>60.134322729383229</v>
      </c>
      <c r="BK111" s="63">
        <f t="shared" si="375"/>
        <v>50.484152379687629</v>
      </c>
      <c r="BL111" s="63">
        <f t="shared" si="376"/>
        <v>15.466201831712725</v>
      </c>
      <c r="BM111" s="63">
        <f t="shared" si="377"/>
        <v>19.659574212178121</v>
      </c>
      <c r="BN111" s="63">
        <f t="shared" si="378"/>
        <v>12.436113550322043</v>
      </c>
      <c r="BO111" s="63">
        <f t="shared" si="379"/>
        <v>43.673086654422448</v>
      </c>
      <c r="BP111" s="63">
        <f t="shared" si="380"/>
        <v>35.651823011045472</v>
      </c>
      <c r="BQ111" s="63">
        <f t="shared" si="381"/>
        <v>32.740105200313465</v>
      </c>
      <c r="BR111" s="63">
        <f t="shared" si="382"/>
        <v>32.993052683909561</v>
      </c>
      <c r="BS111" s="63">
        <f t="shared" si="383"/>
        <v>29.014255589343623</v>
      </c>
      <c r="BT111" s="63">
        <f t="shared" si="384"/>
        <v>25.964547565008527</v>
      </c>
      <c r="BU111" s="63">
        <f t="shared" si="385"/>
        <v>32.212972112126074</v>
      </c>
      <c r="BV111" s="63">
        <f t="shared" si="386"/>
        <v>9.1852652985920908</v>
      </c>
      <c r="BW111" s="63">
        <f t="shared" si="387"/>
        <v>9.7800233017701128</v>
      </c>
      <c r="BX111" s="63">
        <f t="shared" si="388"/>
        <v>9.0761578018395852</v>
      </c>
      <c r="BY111" s="63">
        <f t="shared" si="389"/>
        <v>8.477229650675044</v>
      </c>
      <c r="BZ111" s="63">
        <f t="shared" si="390"/>
        <v>8.7143581427375221</v>
      </c>
      <c r="CA111" s="63">
        <f t="shared" si="391"/>
        <v>7.6130470565547546</v>
      </c>
      <c r="CB111" s="63">
        <f t="shared" si="392"/>
        <v>3.5659594504542804</v>
      </c>
      <c r="CC111" s="63">
        <f t="shared" si="393"/>
        <v>3.8249181291586942</v>
      </c>
      <c r="CD111" s="63">
        <f t="shared" si="394"/>
        <v>12.350863796888421</v>
      </c>
      <c r="CE111" s="63">
        <f t="shared" si="395"/>
        <v>8.115994933202856</v>
      </c>
      <c r="CF111" s="63">
        <f t="shared" si="396"/>
        <v>9.2537451902267556</v>
      </c>
      <c r="CG111" s="63">
        <f t="shared" si="397"/>
        <v>11.410116976895562</v>
      </c>
      <c r="CH111" s="63">
        <f t="shared" si="398"/>
        <v>2.4057973227314426</v>
      </c>
      <c r="CI111" s="63">
        <f t="shared" si="399"/>
        <v>4.2497192348313533</v>
      </c>
      <c r="CJ111" s="63">
        <f t="shared" si="400"/>
        <v>4.0191892290480418</v>
      </c>
      <c r="CK111" s="63">
        <f t="shared" si="401"/>
        <v>1.984996019759679</v>
      </c>
    </row>
    <row r="112" spans="1:89">
      <c r="A112" s="57" t="s">
        <v>6</v>
      </c>
      <c r="B112" s="137"/>
      <c r="C112" s="64"/>
      <c r="D112" s="64"/>
      <c r="E112" s="64"/>
      <c r="F112" s="64">
        <f t="shared" si="318"/>
        <v>23.697394386230343</v>
      </c>
      <c r="G112" s="64">
        <f t="shared" si="319"/>
        <v>20.561684881289764</v>
      </c>
      <c r="H112" s="64">
        <f t="shared" si="320"/>
        <v>12.941814976952124</v>
      </c>
      <c r="I112" s="64">
        <f t="shared" si="321"/>
        <v>17.395677242661701</v>
      </c>
      <c r="J112" s="64">
        <f t="shared" si="322"/>
        <v>17.393394671126369</v>
      </c>
      <c r="K112" s="64">
        <f t="shared" si="323"/>
        <v>15.2307245477003</v>
      </c>
      <c r="L112" s="64">
        <f t="shared" si="324"/>
        <v>29.54176534237294</v>
      </c>
      <c r="M112" s="64">
        <f t="shared" si="325"/>
        <v>27.332676193434637</v>
      </c>
      <c r="N112" s="64">
        <f t="shared" si="326"/>
        <v>-3.1909772681591222</v>
      </c>
      <c r="O112" s="64">
        <f t="shared" si="327"/>
        <v>-4.4154662683279247</v>
      </c>
      <c r="P112" s="64">
        <f t="shared" si="328"/>
        <v>-5.3819418462235529</v>
      </c>
      <c r="Q112" s="64">
        <f t="shared" si="329"/>
        <v>-9.7387707726039032</v>
      </c>
      <c r="R112" s="64">
        <f t="shared" si="330"/>
        <v>-1.2870631349082111</v>
      </c>
      <c r="S112" s="64">
        <f t="shared" si="331"/>
        <v>-2.1629853710712537</v>
      </c>
      <c r="T112" s="64">
        <f t="shared" si="332"/>
        <v>-2.8924208246078007</v>
      </c>
      <c r="U112" s="64">
        <f t="shared" si="333"/>
        <v>-3.5306084686488486</v>
      </c>
      <c r="V112" s="64">
        <f t="shared" si="334"/>
        <v>4.4829018190218921</v>
      </c>
      <c r="W112" s="64">
        <f t="shared" si="335"/>
        <v>5.4050949724888158</v>
      </c>
      <c r="X112" s="64">
        <f t="shared" si="336"/>
        <v>7.0101619997762654</v>
      </c>
      <c r="Y112" s="64">
        <f t="shared" si="337"/>
        <v>9.5005236152377606</v>
      </c>
      <c r="Z112" s="64">
        <f t="shared" si="338"/>
        <v>30.211892799735701</v>
      </c>
      <c r="AA112" s="64">
        <f t="shared" si="339"/>
        <v>34.150534607781907</v>
      </c>
      <c r="AB112" s="64">
        <f t="shared" si="340"/>
        <v>32.700678114179389</v>
      </c>
      <c r="AC112" s="64">
        <f t="shared" si="341"/>
        <v>33.792723645542758</v>
      </c>
      <c r="AD112" s="64">
        <f t="shared" si="342"/>
        <v>-19.379218907979581</v>
      </c>
      <c r="AE112" s="64">
        <f t="shared" si="343"/>
        <v>-20.719175000842942</v>
      </c>
      <c r="AF112" s="64">
        <f t="shared" si="344"/>
        <v>-20.847461367405828</v>
      </c>
      <c r="AG112" s="64">
        <f t="shared" si="345"/>
        <v>-13.808062189908016</v>
      </c>
      <c r="AH112" s="64">
        <f t="shared" si="346"/>
        <v>11.429331592326925</v>
      </c>
      <c r="AI112" s="64">
        <f t="shared" si="347"/>
        <v>9.4045879004273534</v>
      </c>
      <c r="AJ112" s="64">
        <f t="shared" si="348"/>
        <v>6.6080280266365534</v>
      </c>
      <c r="AK112" s="64">
        <f t="shared" si="349"/>
        <v>4.4857500088674875</v>
      </c>
      <c r="AL112" s="64">
        <f t="shared" si="350"/>
        <v>10.521283980381151</v>
      </c>
      <c r="AM112" s="64">
        <f t="shared" si="351"/>
        <v>32.051827941327701</v>
      </c>
      <c r="AN112" s="64">
        <f t="shared" si="352"/>
        <v>35.444096783812491</v>
      </c>
      <c r="AO112" s="64">
        <f t="shared" si="353"/>
        <v>41.20104321762603</v>
      </c>
      <c r="AP112" s="64">
        <f t="shared" si="354"/>
        <v>30.91014155760498</v>
      </c>
      <c r="AQ112" s="64">
        <f t="shared" si="355"/>
        <v>22.514163714714197</v>
      </c>
      <c r="AR112" s="64">
        <f t="shared" si="356"/>
        <v>30.280897756150051</v>
      </c>
      <c r="AS112" s="64">
        <f t="shared" si="357"/>
        <v>23.508013522936295</v>
      </c>
      <c r="AT112" s="64">
        <f t="shared" si="358"/>
        <v>9.7154936176307221</v>
      </c>
      <c r="AU112" s="64">
        <f t="shared" si="359"/>
        <v>11.857983793612989</v>
      </c>
      <c r="AV112" s="64">
        <f t="shared" si="360"/>
        <v>12.336146275590229</v>
      </c>
      <c r="AW112" s="64">
        <f t="shared" si="361"/>
        <v>8.6421857953565429</v>
      </c>
      <c r="AX112" s="64">
        <f t="shared" si="362"/>
        <v>39.383610325715644</v>
      </c>
      <c r="AY112" s="64">
        <f t="shared" si="363"/>
        <v>28.379397460980162</v>
      </c>
      <c r="AZ112" s="64">
        <f t="shared" si="364"/>
        <v>27.01587632708754</v>
      </c>
      <c r="BA112" s="64">
        <f t="shared" si="365"/>
        <v>27.524824477879989</v>
      </c>
      <c r="BB112" s="64">
        <f t="shared" si="366"/>
        <v>47.198706893722175</v>
      </c>
      <c r="BC112" s="64">
        <f t="shared" si="367"/>
        <v>62.895587086720973</v>
      </c>
      <c r="BD112" s="64">
        <f t="shared" si="368"/>
        <v>75.008512030052074</v>
      </c>
      <c r="BE112" s="64">
        <f t="shared" si="369"/>
        <v>81.114196734645361</v>
      </c>
      <c r="BF112" s="64">
        <f t="shared" si="370"/>
        <v>10.527440499733936</v>
      </c>
      <c r="BG112" s="64">
        <f t="shared" si="371"/>
        <v>4.9549856388336639</v>
      </c>
      <c r="BH112" s="64">
        <f t="shared" si="372"/>
        <v>-6.4044938841047321</v>
      </c>
      <c r="BI112" s="64">
        <f t="shared" si="373"/>
        <v>-15.506767277732584</v>
      </c>
      <c r="BJ112" s="64">
        <f t="shared" si="374"/>
        <v>-3.6521823406188787</v>
      </c>
      <c r="BK112" s="64">
        <f t="shared" si="375"/>
        <v>-5.2062290807427249</v>
      </c>
      <c r="BL112" s="64">
        <f t="shared" si="376"/>
        <v>-2.3982782082258529</v>
      </c>
      <c r="BM112" s="64">
        <f t="shared" si="377"/>
        <v>-4.9903994973002428</v>
      </c>
      <c r="BN112" s="64">
        <f t="shared" si="378"/>
        <v>1.111696675739835</v>
      </c>
      <c r="BO112" s="64">
        <f t="shared" si="379"/>
        <v>9.5433940334802614</v>
      </c>
      <c r="BP112" s="64">
        <f t="shared" si="380"/>
        <v>8.154485337872142</v>
      </c>
      <c r="BQ112" s="64">
        <f t="shared" si="381"/>
        <v>19.840316521932603</v>
      </c>
      <c r="BR112" s="64">
        <f t="shared" si="382"/>
        <v>13.311337356390885</v>
      </c>
      <c r="BS112" s="64">
        <f t="shared" si="383"/>
        <v>9.5007474989818341</v>
      </c>
      <c r="BT112" s="64">
        <f t="shared" si="384"/>
        <v>5.0284770554471478</v>
      </c>
      <c r="BU112" s="64">
        <f t="shared" si="385"/>
        <v>5.7247927944377244</v>
      </c>
      <c r="BV112" s="64">
        <f t="shared" si="386"/>
        <v>6.3887857985897689</v>
      </c>
      <c r="BW112" s="64">
        <f t="shared" si="387"/>
        <v>12.220329936631593</v>
      </c>
      <c r="BX112" s="64">
        <f t="shared" si="388"/>
        <v>20.670181447074572</v>
      </c>
      <c r="BY112" s="64">
        <f t="shared" si="389"/>
        <v>20.22392304681982</v>
      </c>
      <c r="BZ112" s="64">
        <f t="shared" si="390"/>
        <v>25.180950863426244</v>
      </c>
      <c r="CA112" s="64">
        <f t="shared" si="391"/>
        <v>13.273083466380072</v>
      </c>
      <c r="CB112" s="64">
        <f t="shared" si="392"/>
        <v>2.26353058892047</v>
      </c>
      <c r="CC112" s="64">
        <f t="shared" si="393"/>
        <v>-0.73163779193224643</v>
      </c>
      <c r="CD112" s="64">
        <f t="shared" si="394"/>
        <v>4.1757479690905432</v>
      </c>
      <c r="CE112" s="64">
        <f t="shared" si="395"/>
        <v>7.6265036754750133</v>
      </c>
      <c r="CF112" s="64">
        <f t="shared" si="396"/>
        <v>6.2256684440455512</v>
      </c>
      <c r="CG112" s="64">
        <f t="shared" si="397"/>
        <v>8.1180699708124173</v>
      </c>
      <c r="CH112" s="64">
        <f t="shared" si="398"/>
        <v>-0.54537758669263303</v>
      </c>
      <c r="CI112" s="64">
        <f t="shared" si="399"/>
        <v>0.48079458805332348</v>
      </c>
      <c r="CJ112" s="64">
        <f t="shared" si="400"/>
        <v>-1.7248329623694874</v>
      </c>
      <c r="CK112" s="64">
        <f t="shared" si="401"/>
        <v>-2.8427222432750634</v>
      </c>
    </row>
    <row r="113" spans="1:89">
      <c r="A113" s="53" t="s">
        <v>7</v>
      </c>
      <c r="B113" s="140"/>
      <c r="C113" s="62"/>
      <c r="D113" s="62"/>
      <c r="E113" s="62"/>
      <c r="F113" s="62">
        <f t="shared" si="318"/>
        <v>15.081532086742655</v>
      </c>
      <c r="G113" s="62">
        <f t="shared" si="319"/>
        <v>14.253329649956187</v>
      </c>
      <c r="H113" s="62">
        <f t="shared" si="320"/>
        <v>13.26730925519654</v>
      </c>
      <c r="I113" s="62">
        <f t="shared" si="321"/>
        <v>13.167096236147252</v>
      </c>
      <c r="J113" s="62">
        <f t="shared" si="322"/>
        <v>9.9538848569978189</v>
      </c>
      <c r="K113" s="62">
        <f t="shared" si="323"/>
        <v>13.707407386960234</v>
      </c>
      <c r="L113" s="62">
        <f t="shared" si="324"/>
        <v>13.234618195926867</v>
      </c>
      <c r="M113" s="62">
        <f t="shared" si="325"/>
        <v>9.7638402593297293</v>
      </c>
      <c r="N113" s="62">
        <f t="shared" si="326"/>
        <v>9.2292592471886703</v>
      </c>
      <c r="O113" s="62">
        <f t="shared" si="327"/>
        <v>11.08699848506479</v>
      </c>
      <c r="P113" s="62">
        <f t="shared" si="328"/>
        <v>6.7163723482800153</v>
      </c>
      <c r="Q113" s="62">
        <f t="shared" si="329"/>
        <v>7.4338019310161441</v>
      </c>
      <c r="R113" s="62">
        <f t="shared" si="330"/>
        <v>11.481526797976628</v>
      </c>
      <c r="S113" s="62">
        <f t="shared" si="331"/>
        <v>8.2517192628760991</v>
      </c>
      <c r="T113" s="62">
        <f t="shared" si="332"/>
        <v>14.848676897369698</v>
      </c>
      <c r="U113" s="62">
        <f t="shared" si="333"/>
        <v>19.184367965728399</v>
      </c>
      <c r="V113" s="62">
        <f t="shared" si="334"/>
        <v>14.346491410413947</v>
      </c>
      <c r="W113" s="62">
        <f t="shared" si="335"/>
        <v>16.399762053634468</v>
      </c>
      <c r="X113" s="62">
        <f t="shared" si="336"/>
        <v>17.404686488329329</v>
      </c>
      <c r="Y113" s="62">
        <f t="shared" si="337"/>
        <v>16.212683581790703</v>
      </c>
      <c r="Z113" s="62">
        <f t="shared" si="338"/>
        <v>16.992579209983916</v>
      </c>
      <c r="AA113" s="62">
        <f t="shared" si="339"/>
        <v>14.077838283764962</v>
      </c>
      <c r="AB113" s="62">
        <f t="shared" si="340"/>
        <v>8.0878022847028834</v>
      </c>
      <c r="AC113" s="62">
        <f t="shared" si="341"/>
        <v>10.60494190869179</v>
      </c>
      <c r="AD113" s="62">
        <f t="shared" si="342"/>
        <v>18.947230580699376</v>
      </c>
      <c r="AE113" s="62">
        <f t="shared" si="343"/>
        <v>19.071254553054594</v>
      </c>
      <c r="AF113" s="62">
        <f t="shared" si="344"/>
        <v>21.135151760463589</v>
      </c>
      <c r="AG113" s="62">
        <f t="shared" si="345"/>
        <v>23.573948051232833</v>
      </c>
      <c r="AH113" s="62">
        <f t="shared" si="346"/>
        <v>18.785565706709818</v>
      </c>
      <c r="AI113" s="62">
        <f t="shared" si="347"/>
        <v>16.670670372427317</v>
      </c>
      <c r="AJ113" s="62">
        <f t="shared" si="348"/>
        <v>13.553543507428447</v>
      </c>
      <c r="AK113" s="62">
        <f t="shared" si="349"/>
        <v>9.5190153962711666</v>
      </c>
      <c r="AL113" s="62">
        <f t="shared" si="350"/>
        <v>10.993701733262148</v>
      </c>
      <c r="AM113" s="62">
        <f t="shared" si="351"/>
        <v>10.070149804358113</v>
      </c>
      <c r="AN113" s="62">
        <f t="shared" si="352"/>
        <v>13.326211401877149</v>
      </c>
      <c r="AO113" s="62">
        <f t="shared" si="353"/>
        <v>11.407153052427095</v>
      </c>
      <c r="AP113" s="62">
        <f t="shared" si="354"/>
        <v>11.651527506829549</v>
      </c>
      <c r="AQ113" s="62">
        <f t="shared" si="355"/>
        <v>12.862606932124143</v>
      </c>
      <c r="AR113" s="62">
        <f t="shared" si="356"/>
        <v>11.48456994303951</v>
      </c>
      <c r="AS113" s="62">
        <f t="shared" si="357"/>
        <v>13.82458213404739</v>
      </c>
      <c r="AT113" s="62">
        <f t="shared" si="358"/>
        <v>13.234353233014845</v>
      </c>
      <c r="AU113" s="62">
        <f t="shared" si="359"/>
        <v>16.388307594729177</v>
      </c>
      <c r="AV113" s="62">
        <f t="shared" si="360"/>
        <v>19.152538367359462</v>
      </c>
      <c r="AW113" s="62">
        <f t="shared" si="361"/>
        <v>17.317607677072608</v>
      </c>
      <c r="AX113" s="62">
        <f t="shared" si="362"/>
        <v>15.086066956417618</v>
      </c>
      <c r="AY113" s="62">
        <f t="shared" si="363"/>
        <v>14.328606074283892</v>
      </c>
      <c r="AZ113" s="62">
        <f t="shared" si="364"/>
        <v>13.815125289275048</v>
      </c>
      <c r="BA113" s="62">
        <f t="shared" si="365"/>
        <v>13.797370930292944</v>
      </c>
      <c r="BB113" s="62">
        <f t="shared" si="366"/>
        <v>8.435601980809821</v>
      </c>
      <c r="BC113" s="62">
        <f t="shared" si="367"/>
        <v>9.3718484345703015</v>
      </c>
      <c r="BD113" s="62">
        <f t="shared" si="368"/>
        <v>7.0513469271380487</v>
      </c>
      <c r="BE113" s="62">
        <f t="shared" si="369"/>
        <v>7.0504921374946514</v>
      </c>
      <c r="BF113" s="62">
        <f t="shared" si="370"/>
        <v>9.5176645827438051</v>
      </c>
      <c r="BG113" s="62">
        <f t="shared" si="371"/>
        <v>9.0781242319314099</v>
      </c>
      <c r="BH113" s="62">
        <f t="shared" si="372"/>
        <v>5.3491516322939301</v>
      </c>
      <c r="BI113" s="62">
        <f t="shared" si="373"/>
        <v>7.3521731232748673</v>
      </c>
      <c r="BJ113" s="62">
        <f t="shared" si="374"/>
        <v>6.1146945418672622</v>
      </c>
      <c r="BK113" s="62">
        <f t="shared" si="375"/>
        <v>9.4843035678125815</v>
      </c>
      <c r="BL113" s="62">
        <f t="shared" si="376"/>
        <v>8.9720775116579201</v>
      </c>
      <c r="BM113" s="62">
        <f t="shared" si="377"/>
        <v>11.079669430747256</v>
      </c>
      <c r="BN113" s="62">
        <f t="shared" si="378"/>
        <v>8.447080497875902</v>
      </c>
      <c r="BO113" s="62">
        <f t="shared" si="379"/>
        <v>8.6793234820629177</v>
      </c>
      <c r="BP113" s="62">
        <f t="shared" si="380"/>
        <v>10.372381493700237</v>
      </c>
      <c r="BQ113" s="62">
        <f t="shared" si="381"/>
        <v>9.4739758946190094</v>
      </c>
      <c r="BR113" s="62">
        <f t="shared" si="382"/>
        <v>8.5523494193725806</v>
      </c>
      <c r="BS113" s="62">
        <f t="shared" si="383"/>
        <v>7.8438747263204194</v>
      </c>
      <c r="BT113" s="62">
        <f t="shared" si="384"/>
        <v>8.0288983135745529</v>
      </c>
      <c r="BU113" s="62">
        <f t="shared" si="385"/>
        <v>7.3088756374839052</v>
      </c>
      <c r="BV113" s="62">
        <f t="shared" si="386"/>
        <v>9.32450321372521</v>
      </c>
      <c r="BW113" s="62">
        <f t="shared" si="387"/>
        <v>7.8272590911602071</v>
      </c>
      <c r="BX113" s="62">
        <f t="shared" si="388"/>
        <v>8.0110221036597853</v>
      </c>
      <c r="BY113" s="62">
        <f t="shared" si="389"/>
        <v>5.6945184773609396</v>
      </c>
      <c r="BZ113" s="62">
        <f t="shared" si="390"/>
        <v>7.2854813892838193</v>
      </c>
      <c r="CA113" s="62">
        <f t="shared" si="391"/>
        <v>4.1951728091676701</v>
      </c>
      <c r="CB113" s="62">
        <f t="shared" si="392"/>
        <v>5.0104337883620174</v>
      </c>
      <c r="CC113" s="62">
        <f t="shared" si="393"/>
        <v>4.8775831288546767</v>
      </c>
      <c r="CD113" s="62">
        <f t="shared" si="394"/>
        <v>6.0779520627173902</v>
      </c>
      <c r="CE113" s="62">
        <f t="shared" si="395"/>
        <v>6.9482317477532707</v>
      </c>
      <c r="CF113" s="62">
        <f t="shared" si="396"/>
        <v>6.2187575144874314</v>
      </c>
      <c r="CG113" s="62">
        <f t="shared" si="397"/>
        <v>6.0819159320618912</v>
      </c>
      <c r="CH113" s="62">
        <f t="shared" si="398"/>
        <v>5.3721134618654336</v>
      </c>
      <c r="CI113" s="62">
        <f t="shared" si="399"/>
        <v>6.18476660723144</v>
      </c>
      <c r="CJ113" s="62">
        <f t="shared" si="400"/>
        <v>5.7541128823753862</v>
      </c>
      <c r="CK113" s="62">
        <f t="shared" si="401"/>
        <v>6.1696617385465213</v>
      </c>
    </row>
    <row r="114" spans="1:89">
      <c r="A114" s="60" t="s">
        <v>8</v>
      </c>
      <c r="B114" s="136"/>
      <c r="C114" s="63"/>
      <c r="D114" s="63"/>
      <c r="E114" s="63"/>
      <c r="F114" s="63">
        <f t="shared" si="318"/>
        <v>10.168761987078749</v>
      </c>
      <c r="G114" s="63">
        <f t="shared" si="319"/>
        <v>11.524150463548562</v>
      </c>
      <c r="H114" s="63">
        <f t="shared" si="320"/>
        <v>9.9945697212872133</v>
      </c>
      <c r="I114" s="63">
        <f t="shared" si="321"/>
        <v>12.270549091954324</v>
      </c>
      <c r="J114" s="63">
        <f t="shared" si="322"/>
        <v>7.7640342539696041</v>
      </c>
      <c r="K114" s="63">
        <f t="shared" si="323"/>
        <v>11.115939832757222</v>
      </c>
      <c r="L114" s="63">
        <f t="shared" si="324"/>
        <v>7.7803354317485471</v>
      </c>
      <c r="M114" s="63">
        <f t="shared" si="325"/>
        <v>1.2390615842521409</v>
      </c>
      <c r="N114" s="63">
        <f t="shared" si="326"/>
        <v>3.2740759572099183</v>
      </c>
      <c r="O114" s="63">
        <f t="shared" si="327"/>
        <v>8.8211167051896986</v>
      </c>
      <c r="P114" s="63">
        <f t="shared" si="328"/>
        <v>2.2708934674394055</v>
      </c>
      <c r="Q114" s="63">
        <f t="shared" si="329"/>
        <v>-3.8159482053790086</v>
      </c>
      <c r="R114" s="63">
        <f t="shared" si="330"/>
        <v>3.3230382221055468</v>
      </c>
      <c r="S114" s="63">
        <f t="shared" si="331"/>
        <v>-3.4538096143409893</v>
      </c>
      <c r="T114" s="63">
        <f t="shared" si="332"/>
        <v>8.7635354418624889</v>
      </c>
      <c r="U114" s="63">
        <f t="shared" si="333"/>
        <v>24.530178197810493</v>
      </c>
      <c r="V114" s="63">
        <f t="shared" si="334"/>
        <v>26.032395644209871</v>
      </c>
      <c r="W114" s="63">
        <f t="shared" si="335"/>
        <v>27.602609994052351</v>
      </c>
      <c r="X114" s="63">
        <f t="shared" si="336"/>
        <v>28.682143936984776</v>
      </c>
      <c r="Y114" s="63">
        <f t="shared" si="337"/>
        <v>21.848561499720439</v>
      </c>
      <c r="Z114" s="63">
        <f t="shared" si="338"/>
        <v>23.816777856243203</v>
      </c>
      <c r="AA114" s="63">
        <f t="shared" si="339"/>
        <v>20.439114311724119</v>
      </c>
      <c r="AB114" s="63">
        <f t="shared" si="340"/>
        <v>13.154386312321902</v>
      </c>
      <c r="AC114" s="63">
        <f t="shared" si="341"/>
        <v>15.579228133970588</v>
      </c>
      <c r="AD114" s="63">
        <f t="shared" si="342"/>
        <v>15.427406288475828</v>
      </c>
      <c r="AE114" s="63">
        <f t="shared" si="343"/>
        <v>18.764748934547494</v>
      </c>
      <c r="AF114" s="63">
        <f t="shared" si="344"/>
        <v>20.416517387803747</v>
      </c>
      <c r="AG114" s="63">
        <f t="shared" si="345"/>
        <v>22.617481495804217</v>
      </c>
      <c r="AH114" s="63">
        <f t="shared" si="346"/>
        <v>15.505486547169415</v>
      </c>
      <c r="AI114" s="63">
        <f t="shared" si="347"/>
        <v>11.415016274788536</v>
      </c>
      <c r="AJ114" s="63">
        <f t="shared" si="348"/>
        <v>12.219720531171275</v>
      </c>
      <c r="AK114" s="63">
        <f t="shared" si="349"/>
        <v>9.0118144469565991</v>
      </c>
      <c r="AL114" s="63">
        <f t="shared" si="350"/>
        <v>11.175989977834032</v>
      </c>
      <c r="AM114" s="63">
        <f t="shared" si="351"/>
        <v>9.1417292641210146</v>
      </c>
      <c r="AN114" s="63">
        <f t="shared" si="352"/>
        <v>16.377317162695576</v>
      </c>
      <c r="AO114" s="63">
        <f t="shared" si="353"/>
        <v>12.189251767841375</v>
      </c>
      <c r="AP114" s="63">
        <f t="shared" si="354"/>
        <v>7.0968219893641322</v>
      </c>
      <c r="AQ114" s="63">
        <f t="shared" si="355"/>
        <v>8.9014349952514777</v>
      </c>
      <c r="AR114" s="63">
        <f t="shared" si="356"/>
        <v>4.5485972112535666</v>
      </c>
      <c r="AS114" s="63">
        <f t="shared" si="357"/>
        <v>7.5757281579103912</v>
      </c>
      <c r="AT114" s="63">
        <f t="shared" si="358"/>
        <v>10.306799226154908</v>
      </c>
      <c r="AU114" s="63">
        <f t="shared" si="359"/>
        <v>11.170916583892655</v>
      </c>
      <c r="AV114" s="63">
        <f t="shared" si="360"/>
        <v>11.396930162862049</v>
      </c>
      <c r="AW114" s="63">
        <f t="shared" si="361"/>
        <v>9.8144955123070439</v>
      </c>
      <c r="AX114" s="63">
        <f t="shared" si="362"/>
        <v>15.107441942055647</v>
      </c>
      <c r="AY114" s="63">
        <f t="shared" si="363"/>
        <v>15.255859647960932</v>
      </c>
      <c r="AZ114" s="63">
        <f t="shared" si="364"/>
        <v>13.416182641573823</v>
      </c>
      <c r="BA114" s="63">
        <f t="shared" si="365"/>
        <v>14.225134651072228</v>
      </c>
      <c r="BB114" s="63">
        <f t="shared" si="366"/>
        <v>18.719529246329067</v>
      </c>
      <c r="BC114" s="63">
        <f t="shared" si="367"/>
        <v>20.402941916182023</v>
      </c>
      <c r="BD114" s="63">
        <f t="shared" si="368"/>
        <v>16.901026860002773</v>
      </c>
      <c r="BE114" s="63">
        <f t="shared" si="369"/>
        <v>14.275598237038489</v>
      </c>
      <c r="BF114" s="63">
        <f t="shared" si="370"/>
        <v>10.708449398213205</v>
      </c>
      <c r="BG114" s="63">
        <f t="shared" si="371"/>
        <v>10.72426253406103</v>
      </c>
      <c r="BH114" s="63">
        <f t="shared" si="372"/>
        <v>5.3155050638214085</v>
      </c>
      <c r="BI114" s="63">
        <f t="shared" si="373"/>
        <v>8.3941099129860817</v>
      </c>
      <c r="BJ114" s="63">
        <f t="shared" si="374"/>
        <v>14.500008584481295</v>
      </c>
      <c r="BK114" s="63">
        <f t="shared" si="375"/>
        <v>24.416012504022405</v>
      </c>
      <c r="BL114" s="63">
        <f t="shared" si="376"/>
        <v>20.115262118775863</v>
      </c>
      <c r="BM114" s="63">
        <f t="shared" si="377"/>
        <v>26.156654921668192</v>
      </c>
      <c r="BN114" s="63">
        <f t="shared" si="378"/>
        <v>7.5146063157004246</v>
      </c>
      <c r="BO114" s="63">
        <f t="shared" si="379"/>
        <v>7.4174944603915298</v>
      </c>
      <c r="BP114" s="63">
        <f t="shared" si="380"/>
        <v>11.187954383573713</v>
      </c>
      <c r="BQ114" s="63">
        <f t="shared" si="381"/>
        <v>11.10913694179759</v>
      </c>
      <c r="BR114" s="63">
        <f t="shared" si="382"/>
        <v>7.2264231487763109</v>
      </c>
      <c r="BS114" s="63">
        <f t="shared" si="383"/>
        <v>6.049356933715762</v>
      </c>
      <c r="BT114" s="63">
        <f t="shared" si="384"/>
        <v>5.8370624428446396</v>
      </c>
      <c r="BU114" s="63">
        <f t="shared" si="385"/>
        <v>3.9612589761311261</v>
      </c>
      <c r="BV114" s="63">
        <f t="shared" si="386"/>
        <v>8.8654901097065135</v>
      </c>
      <c r="BW114" s="63">
        <f t="shared" si="387"/>
        <v>5.9542562187141614</v>
      </c>
      <c r="BX114" s="63">
        <f t="shared" si="388"/>
        <v>8.6089798483756006</v>
      </c>
      <c r="BY114" s="63">
        <f t="shared" si="389"/>
        <v>4.347023564336566</v>
      </c>
      <c r="BZ114" s="63">
        <f t="shared" si="390"/>
        <v>8.5740534493828058</v>
      </c>
      <c r="CA114" s="63">
        <f t="shared" si="391"/>
        <v>6.1099108323167126</v>
      </c>
      <c r="CB114" s="63">
        <f t="shared" si="392"/>
        <v>2.729161683561776</v>
      </c>
      <c r="CC114" s="63">
        <f t="shared" si="393"/>
        <v>1.7023074502156073</v>
      </c>
      <c r="CD114" s="63">
        <f t="shared" si="394"/>
        <v>5.3508898856894875</v>
      </c>
      <c r="CE114" s="63">
        <f t="shared" si="395"/>
        <v>10.722269399111438</v>
      </c>
      <c r="CF114" s="63">
        <f t="shared" si="396"/>
        <v>9.475251958321353</v>
      </c>
      <c r="CG114" s="63">
        <f t="shared" si="397"/>
        <v>10.749394258952707</v>
      </c>
      <c r="CH114" s="63">
        <f t="shared" si="398"/>
        <v>9.1950960557442354</v>
      </c>
      <c r="CI114" s="63">
        <f t="shared" si="399"/>
        <v>10.233677967836877</v>
      </c>
      <c r="CJ114" s="63">
        <f t="shared" si="400"/>
        <v>8.6393979685850919</v>
      </c>
      <c r="CK114" s="63">
        <f t="shared" si="401"/>
        <v>8.3743556979524048</v>
      </c>
    </row>
    <row r="115" spans="1:89">
      <c r="A115" s="60" t="s">
        <v>9</v>
      </c>
      <c r="B115" s="136"/>
      <c r="C115" s="63"/>
      <c r="D115" s="63"/>
      <c r="E115" s="63"/>
      <c r="F115" s="63">
        <f t="shared" si="318"/>
        <v>25.827629081651697</v>
      </c>
      <c r="G115" s="63">
        <f t="shared" si="319"/>
        <v>17.06582752263914</v>
      </c>
      <c r="H115" s="63">
        <f t="shared" si="320"/>
        <v>14.478564868859719</v>
      </c>
      <c r="I115" s="63">
        <f t="shared" si="321"/>
        <v>12.388267557827627</v>
      </c>
      <c r="J115" s="63">
        <f t="shared" si="322"/>
        <v>7.6520607618586212</v>
      </c>
      <c r="K115" s="63">
        <f t="shared" si="323"/>
        <v>16.088038446365413</v>
      </c>
      <c r="L115" s="63">
        <f t="shared" si="324"/>
        <v>15.23618822656683</v>
      </c>
      <c r="M115" s="63">
        <f t="shared" si="325"/>
        <v>10.245055925208476</v>
      </c>
      <c r="N115" s="63">
        <f t="shared" si="326"/>
        <v>8.9442814864991931</v>
      </c>
      <c r="O115" s="63">
        <f t="shared" si="327"/>
        <v>11.689421329944077</v>
      </c>
      <c r="P115" s="63">
        <f t="shared" si="328"/>
        <v>8.3342450528461693</v>
      </c>
      <c r="Q115" s="63">
        <f t="shared" si="329"/>
        <v>13.964487219469632</v>
      </c>
      <c r="R115" s="63">
        <f t="shared" si="330"/>
        <v>12.084472463401468</v>
      </c>
      <c r="S115" s="63">
        <f t="shared" si="331"/>
        <v>11.894671824771368</v>
      </c>
      <c r="T115" s="63">
        <f t="shared" si="332"/>
        <v>13.080253043758278</v>
      </c>
      <c r="U115" s="63">
        <f t="shared" si="333"/>
        <v>14.493201070731626</v>
      </c>
      <c r="V115" s="63">
        <f t="shared" si="334"/>
        <v>16.202591120251071</v>
      </c>
      <c r="W115" s="63">
        <f t="shared" si="335"/>
        <v>18.019239180069292</v>
      </c>
      <c r="X115" s="63">
        <f t="shared" si="336"/>
        <v>19.118155064616843</v>
      </c>
      <c r="Y115" s="63">
        <f t="shared" si="337"/>
        <v>19.878551230173585</v>
      </c>
      <c r="Z115" s="63">
        <f t="shared" si="338"/>
        <v>16.749163325595699</v>
      </c>
      <c r="AA115" s="63">
        <f t="shared" si="339"/>
        <v>13.013862152306835</v>
      </c>
      <c r="AB115" s="63">
        <f t="shared" si="340"/>
        <v>6.8201902631514821</v>
      </c>
      <c r="AC115" s="63">
        <f t="shared" si="341"/>
        <v>10.645394598504511</v>
      </c>
      <c r="AD115" s="63">
        <f t="shared" si="342"/>
        <v>17.199598501640835</v>
      </c>
      <c r="AE115" s="63">
        <f t="shared" si="343"/>
        <v>14.739013926844729</v>
      </c>
      <c r="AF115" s="63">
        <f t="shared" si="344"/>
        <v>15.997793865735821</v>
      </c>
      <c r="AG115" s="63">
        <f t="shared" si="345"/>
        <v>17.898957501795934</v>
      </c>
      <c r="AH115" s="63">
        <f t="shared" si="346"/>
        <v>24.501293755966291</v>
      </c>
      <c r="AI115" s="63">
        <f t="shared" si="347"/>
        <v>22.927159973262057</v>
      </c>
      <c r="AJ115" s="63">
        <f t="shared" si="348"/>
        <v>22.586612106264802</v>
      </c>
      <c r="AK115" s="63">
        <f t="shared" si="349"/>
        <v>21.104862353621414</v>
      </c>
      <c r="AL115" s="63">
        <f t="shared" si="350"/>
        <v>17.031840115114086</v>
      </c>
      <c r="AM115" s="63">
        <f t="shared" si="351"/>
        <v>16.417147172348059</v>
      </c>
      <c r="AN115" s="63">
        <f t="shared" si="352"/>
        <v>15.157335255265025</v>
      </c>
      <c r="AO115" s="63">
        <f t="shared" si="353"/>
        <v>8.1344633436039135</v>
      </c>
      <c r="AP115" s="63">
        <f t="shared" si="354"/>
        <v>11.008745547987967</v>
      </c>
      <c r="AQ115" s="63">
        <f t="shared" si="355"/>
        <v>8.0969668629430966</v>
      </c>
      <c r="AR115" s="63">
        <f t="shared" si="356"/>
        <v>11.461704298631094</v>
      </c>
      <c r="AS115" s="63">
        <f t="shared" si="357"/>
        <v>18.045026601407695</v>
      </c>
      <c r="AT115" s="63">
        <f t="shared" si="358"/>
        <v>22.031038603962102</v>
      </c>
      <c r="AU115" s="63">
        <f t="shared" si="359"/>
        <v>33.266573476591645</v>
      </c>
      <c r="AV115" s="63">
        <f t="shared" si="360"/>
        <v>33.419267603931708</v>
      </c>
      <c r="AW115" s="63">
        <f t="shared" si="361"/>
        <v>27.913912391041002</v>
      </c>
      <c r="AX115" s="63">
        <f t="shared" si="362"/>
        <v>6.6608507105870602</v>
      </c>
      <c r="AY115" s="63">
        <f t="shared" si="363"/>
        <v>8.3171665972562252</v>
      </c>
      <c r="AZ115" s="63">
        <f t="shared" si="364"/>
        <v>8.8142259250195867</v>
      </c>
      <c r="BA115" s="63">
        <f t="shared" si="365"/>
        <v>7.430164530738792</v>
      </c>
      <c r="BB115" s="63">
        <f t="shared" si="366"/>
        <v>3.4895662804102652</v>
      </c>
      <c r="BC115" s="63">
        <f t="shared" si="367"/>
        <v>5.5383491461578265</v>
      </c>
      <c r="BD115" s="63">
        <f t="shared" si="368"/>
        <v>2.0149009464346919</v>
      </c>
      <c r="BE115" s="63">
        <f t="shared" si="369"/>
        <v>6.1625042852630871</v>
      </c>
      <c r="BF115" s="63">
        <f t="shared" si="370"/>
        <v>1.2353673810193162</v>
      </c>
      <c r="BG115" s="63">
        <f t="shared" si="371"/>
        <v>-0.10978891045440517</v>
      </c>
      <c r="BH115" s="63">
        <f t="shared" si="372"/>
        <v>-0.60227622300679107</v>
      </c>
      <c r="BI115" s="63">
        <f t="shared" si="373"/>
        <v>-2.2201936789055359</v>
      </c>
      <c r="BJ115" s="63">
        <f t="shared" si="374"/>
        <v>-3.0768750922980175</v>
      </c>
      <c r="BK115" s="63">
        <f t="shared" si="375"/>
        <v>0.11752213964163456</v>
      </c>
      <c r="BL115" s="63">
        <f t="shared" si="376"/>
        <v>0.86465343053662846</v>
      </c>
      <c r="BM115" s="63">
        <f t="shared" si="377"/>
        <v>3.9623613181398012</v>
      </c>
      <c r="BN115" s="63">
        <f t="shared" si="378"/>
        <v>15.016468644637889</v>
      </c>
      <c r="BO115" s="63">
        <f t="shared" si="379"/>
        <v>13.732757714953062</v>
      </c>
      <c r="BP115" s="63">
        <f t="shared" si="380"/>
        <v>14.504101140307746</v>
      </c>
      <c r="BQ115" s="63">
        <f t="shared" si="381"/>
        <v>7.7366580689528455</v>
      </c>
      <c r="BR115" s="63">
        <f t="shared" si="382"/>
        <v>16.957526448035235</v>
      </c>
      <c r="BS115" s="63">
        <f t="shared" si="383"/>
        <v>13.760312746780007</v>
      </c>
      <c r="BT115" s="63">
        <f t="shared" si="384"/>
        <v>12.969466963041102</v>
      </c>
      <c r="BU115" s="63">
        <f t="shared" si="385"/>
        <v>11.432132878776297</v>
      </c>
      <c r="BV115" s="63">
        <f t="shared" si="386"/>
        <v>14.776837578524413</v>
      </c>
      <c r="BW115" s="63">
        <f t="shared" si="387"/>
        <v>10.809636070526297</v>
      </c>
      <c r="BX115" s="63">
        <f t="shared" si="388"/>
        <v>13.036092138977883</v>
      </c>
      <c r="BY115" s="63">
        <f t="shared" si="389"/>
        <v>13.895311145744065</v>
      </c>
      <c r="BZ115" s="63">
        <f t="shared" si="390"/>
        <v>6.4703505300321984</v>
      </c>
      <c r="CA115" s="63">
        <f t="shared" si="391"/>
        <v>8.1206336093352878</v>
      </c>
      <c r="CB115" s="63">
        <f t="shared" si="392"/>
        <v>6.7517783861790024</v>
      </c>
      <c r="CC115" s="63">
        <f t="shared" si="393"/>
        <v>7.2626585559547152</v>
      </c>
      <c r="CD115" s="63">
        <f t="shared" si="394"/>
        <v>7.2428638616548024</v>
      </c>
      <c r="CE115" s="63">
        <f t="shared" si="395"/>
        <v>3.8961305190148781</v>
      </c>
      <c r="CF115" s="63">
        <f t="shared" si="396"/>
        <v>1.9674656799164063</v>
      </c>
      <c r="CG115" s="63">
        <f t="shared" si="397"/>
        <v>3.7632160179380807</v>
      </c>
      <c r="CH115" s="63">
        <f t="shared" si="398"/>
        <v>2.8137257930637514</v>
      </c>
      <c r="CI115" s="63">
        <f t="shared" si="399"/>
        <v>2.6743544596891216</v>
      </c>
      <c r="CJ115" s="63">
        <f t="shared" si="400"/>
        <v>5.2992039236874273</v>
      </c>
      <c r="CK115" s="63">
        <f t="shared" si="401"/>
        <v>4.8736861030804288</v>
      </c>
    </row>
    <row r="116" spans="1:89">
      <c r="A116" s="60" t="s">
        <v>10</v>
      </c>
      <c r="B116" s="136"/>
      <c r="C116" s="63"/>
      <c r="D116" s="63"/>
      <c r="E116" s="63"/>
      <c r="F116" s="63">
        <f t="shared" si="318"/>
        <v>12.57254421357179</v>
      </c>
      <c r="G116" s="63">
        <f t="shared" si="319"/>
        <v>14.820202265722665</v>
      </c>
      <c r="H116" s="63">
        <f t="shared" si="320"/>
        <v>14.660012543958187</v>
      </c>
      <c r="I116" s="63">
        <f t="shared" si="321"/>
        <v>14.240809959581155</v>
      </c>
      <c r="J116" s="63">
        <f t="shared" si="322"/>
        <v>13.980051281623135</v>
      </c>
      <c r="K116" s="63">
        <f t="shared" si="323"/>
        <v>16.667974919735304</v>
      </c>
      <c r="L116" s="63">
        <f t="shared" si="324"/>
        <v>18.070937140955373</v>
      </c>
      <c r="M116" s="63">
        <f t="shared" si="325"/>
        <v>18.66612269268013</v>
      </c>
      <c r="N116" s="63">
        <f t="shared" si="326"/>
        <v>11.753461124127087</v>
      </c>
      <c r="O116" s="63">
        <f t="shared" si="327"/>
        <v>10.804465359383126</v>
      </c>
      <c r="P116" s="63">
        <f t="shared" si="328"/>
        <v>4.0082903389516211</v>
      </c>
      <c r="Q116" s="63">
        <f t="shared" si="329"/>
        <v>7.2514014591617855</v>
      </c>
      <c r="R116" s="63">
        <f t="shared" si="330"/>
        <v>16.121569781447352</v>
      </c>
      <c r="S116" s="63">
        <f t="shared" si="331"/>
        <v>12.394279330433102</v>
      </c>
      <c r="T116" s="63">
        <f t="shared" si="332"/>
        <v>23.059468053521989</v>
      </c>
      <c r="U116" s="63">
        <f t="shared" si="333"/>
        <v>23.655819911716723</v>
      </c>
      <c r="V116" s="63">
        <f t="shared" si="334"/>
        <v>5.1487538392711727</v>
      </c>
      <c r="W116" s="63">
        <f t="shared" si="335"/>
        <v>7.6503957841754833</v>
      </c>
      <c r="X116" s="63">
        <f t="shared" si="336"/>
        <v>9.1534946255779275</v>
      </c>
      <c r="Y116" s="63">
        <f t="shared" si="337"/>
        <v>8.3222321392216259</v>
      </c>
      <c r="Z116" s="63">
        <f t="shared" si="338"/>
        <v>12.062449298144292</v>
      </c>
      <c r="AA116" s="63">
        <f t="shared" si="339"/>
        <v>11.322911022322057</v>
      </c>
      <c r="AB116" s="63">
        <f t="shared" si="340"/>
        <v>5.2846336537086609</v>
      </c>
      <c r="AC116" s="63">
        <f t="shared" si="341"/>
        <v>6.6262121791802189</v>
      </c>
      <c r="AD116" s="63">
        <f t="shared" si="342"/>
        <v>24.810895446996334</v>
      </c>
      <c r="AE116" s="63">
        <f t="shared" si="343"/>
        <v>23.901257413622101</v>
      </c>
      <c r="AF116" s="63">
        <f t="shared" si="344"/>
        <v>27.463075358989776</v>
      </c>
      <c r="AG116" s="63">
        <f t="shared" si="345"/>
        <v>32.390602855132194</v>
      </c>
      <c r="AH116" s="63">
        <f t="shared" si="346"/>
        <v>20.846912045035715</v>
      </c>
      <c r="AI116" s="63">
        <f t="shared" si="347"/>
        <v>19.298111574776339</v>
      </c>
      <c r="AJ116" s="63">
        <f t="shared" si="348"/>
        <v>10.564745086835813</v>
      </c>
      <c r="AK116" s="63">
        <f t="shared" si="349"/>
        <v>2.3390680784872719</v>
      </c>
      <c r="AL116" s="63">
        <f t="shared" si="350"/>
        <v>9.6229278867577879</v>
      </c>
      <c r="AM116" s="63">
        <f t="shared" si="351"/>
        <v>7.47740080961188</v>
      </c>
      <c r="AN116" s="63">
        <f t="shared" si="352"/>
        <v>11.934459938374728</v>
      </c>
      <c r="AO116" s="63">
        <f t="shared" si="353"/>
        <v>15.048373197820428</v>
      </c>
      <c r="AP116" s="63">
        <f t="shared" si="354"/>
        <v>16.987437928093229</v>
      </c>
      <c r="AQ116" s="63">
        <f t="shared" si="355"/>
        <v>22.040358798229164</v>
      </c>
      <c r="AR116" s="63">
        <f t="shared" si="356"/>
        <v>18.073125275218874</v>
      </c>
      <c r="AS116" s="63">
        <f t="shared" si="357"/>
        <v>16.881063443740747</v>
      </c>
      <c r="AT116" s="63">
        <f t="shared" si="358"/>
        <v>8.2903406653305414</v>
      </c>
      <c r="AU116" s="63">
        <f t="shared" si="359"/>
        <v>7.4461650669952366</v>
      </c>
      <c r="AV116" s="63">
        <f t="shared" si="360"/>
        <v>14.391843509828389</v>
      </c>
      <c r="AW116" s="63">
        <f t="shared" si="361"/>
        <v>14.529766680954026</v>
      </c>
      <c r="AX116" s="63">
        <f t="shared" si="362"/>
        <v>25.639760853780345</v>
      </c>
      <c r="AY116" s="63">
        <f t="shared" si="363"/>
        <v>20.548748319929853</v>
      </c>
      <c r="AZ116" s="63">
        <f t="shared" si="364"/>
        <v>20.154989013529441</v>
      </c>
      <c r="BA116" s="63">
        <f t="shared" si="365"/>
        <v>24.017231743415064</v>
      </c>
      <c r="BB116" s="63">
        <f t="shared" si="366"/>
        <v>6.3851846920975133</v>
      </c>
      <c r="BC116" s="63">
        <f t="shared" si="367"/>
        <v>4.7350337313688762</v>
      </c>
      <c r="BD116" s="63">
        <f t="shared" si="368"/>
        <v>2.9952456395047711</v>
      </c>
      <c r="BE116" s="63">
        <f t="shared" si="369"/>
        <v>0.78470188449952671</v>
      </c>
      <c r="BF116" s="63">
        <f t="shared" si="370"/>
        <v>12.457430705589537</v>
      </c>
      <c r="BG116" s="63">
        <f t="shared" si="371"/>
        <v>14.246325505983709</v>
      </c>
      <c r="BH116" s="63">
        <f t="shared" si="372"/>
        <v>8.7072486805472611</v>
      </c>
      <c r="BI116" s="63">
        <f t="shared" si="373"/>
        <v>14.423228954051922</v>
      </c>
      <c r="BJ116" s="63">
        <f t="shared" si="374"/>
        <v>6.4323459514441126</v>
      </c>
      <c r="BK116" s="63">
        <f t="shared" si="375"/>
        <v>6.0727967237257898</v>
      </c>
      <c r="BL116" s="63">
        <f t="shared" si="376"/>
        <v>7.2242970130152875</v>
      </c>
      <c r="BM116" s="63">
        <f t="shared" si="377"/>
        <v>5.566988220183398</v>
      </c>
      <c r="BN116" s="63">
        <f t="shared" si="378"/>
        <v>5.3275448149718994</v>
      </c>
      <c r="BO116" s="63">
        <f t="shared" si="379"/>
        <v>6.6210004771290594</v>
      </c>
      <c r="BP116" s="63">
        <f t="shared" si="380"/>
        <v>6.7991195793798074</v>
      </c>
      <c r="BQ116" s="63">
        <f t="shared" si="381"/>
        <v>6.6529725066317287</v>
      </c>
      <c r="BR116" s="63">
        <f t="shared" si="382"/>
        <v>3.2782418593170646</v>
      </c>
      <c r="BS116" s="63">
        <f t="shared" si="383"/>
        <v>5.0371853616103426</v>
      </c>
      <c r="BT116" s="63">
        <f t="shared" si="384"/>
        <v>6.1743682695294408</v>
      </c>
      <c r="BU116" s="63">
        <f t="shared" si="385"/>
        <v>8.579400211527128</v>
      </c>
      <c r="BV116" s="63">
        <f t="shared" si="386"/>
        <v>6.2702598806338052</v>
      </c>
      <c r="BW116" s="63">
        <f t="shared" si="387"/>
        <v>7.9268948594720419</v>
      </c>
      <c r="BX116" s="63">
        <f t="shared" si="388"/>
        <v>4.1483817554374705</v>
      </c>
      <c r="BY116" s="63">
        <f t="shared" si="389"/>
        <v>2.2947772200906012E-2</v>
      </c>
      <c r="BZ116" s="63">
        <f t="shared" si="390"/>
        <v>6.996582187766438</v>
      </c>
      <c r="CA116" s="63">
        <f t="shared" si="391"/>
        <v>-1.6938378619192309</v>
      </c>
      <c r="CB116" s="63">
        <f t="shared" si="392"/>
        <v>5.6744927663010927</v>
      </c>
      <c r="CC116" s="63">
        <f t="shared" si="393"/>
        <v>6.4790625696732658</v>
      </c>
      <c r="CD116" s="63">
        <f t="shared" si="394"/>
        <v>4.9501210653752992</v>
      </c>
      <c r="CE116" s="63">
        <f t="shared" si="395"/>
        <v>7.304174797299952</v>
      </c>
      <c r="CF116" s="63">
        <f t="shared" si="396"/>
        <v>6.836593351734094</v>
      </c>
      <c r="CG116" s="63">
        <f t="shared" si="397"/>
        <v>3.0424756285167112</v>
      </c>
      <c r="CH116" s="63">
        <f t="shared" si="398"/>
        <v>3.7646107766533232</v>
      </c>
      <c r="CI116" s="63">
        <f t="shared" si="399"/>
        <v>5.4681114208696098</v>
      </c>
      <c r="CJ116" s="63">
        <f t="shared" si="400"/>
        <v>3.8964764675813739</v>
      </c>
      <c r="CK116" s="63">
        <f t="shared" si="401"/>
        <v>5.6948246187481972</v>
      </c>
    </row>
    <row r="117" spans="1:89">
      <c r="A117" s="60" t="s">
        <v>11</v>
      </c>
      <c r="B117" s="136"/>
      <c r="C117" s="63"/>
      <c r="D117" s="63"/>
      <c r="E117" s="63"/>
      <c r="F117" s="63">
        <f t="shared" si="318"/>
        <v>13.938758812659977</v>
      </c>
      <c r="G117" s="63">
        <f t="shared" si="319"/>
        <v>14.557057301076446</v>
      </c>
      <c r="H117" s="63">
        <f t="shared" si="320"/>
        <v>13.973139272223492</v>
      </c>
      <c r="I117" s="63">
        <f t="shared" si="321"/>
        <v>14.078660138284802</v>
      </c>
      <c r="J117" s="63">
        <f t="shared" si="322"/>
        <v>10.244131795702366</v>
      </c>
      <c r="K117" s="63">
        <f t="shared" si="323"/>
        <v>9.9419224267201756</v>
      </c>
      <c r="L117" s="63">
        <f t="shared" si="324"/>
        <v>9.7610459965094414</v>
      </c>
      <c r="M117" s="63">
        <f t="shared" si="325"/>
        <v>9.5010830470479739</v>
      </c>
      <c r="N117" s="63">
        <f t="shared" si="326"/>
        <v>16.233283942247908</v>
      </c>
      <c r="O117" s="63">
        <f t="shared" si="327"/>
        <v>13.283212674618742</v>
      </c>
      <c r="P117" s="63">
        <f t="shared" si="328"/>
        <v>13.353813535789941</v>
      </c>
      <c r="Q117" s="63">
        <f t="shared" si="329"/>
        <v>11.99779117030463</v>
      </c>
      <c r="R117" s="63">
        <f t="shared" si="330"/>
        <v>11.487634728011978</v>
      </c>
      <c r="S117" s="63">
        <f t="shared" si="331"/>
        <v>12.509034335192132</v>
      </c>
      <c r="T117" s="63">
        <f t="shared" si="332"/>
        <v>16.149039802571792</v>
      </c>
      <c r="U117" s="63">
        <f t="shared" si="333"/>
        <v>16.157012803372254</v>
      </c>
      <c r="V117" s="63">
        <f t="shared" si="334"/>
        <v>19.872014215043226</v>
      </c>
      <c r="W117" s="63">
        <f t="shared" si="335"/>
        <v>21.991179960880547</v>
      </c>
      <c r="X117" s="63">
        <f t="shared" si="336"/>
        <v>19.25885601370836</v>
      </c>
      <c r="Y117" s="63">
        <f t="shared" si="337"/>
        <v>19.257570194606178</v>
      </c>
      <c r="Z117" s="63">
        <f t="shared" si="338"/>
        <v>16.187125030087675</v>
      </c>
      <c r="AA117" s="63">
        <f t="shared" si="339"/>
        <v>9.2635927028094596</v>
      </c>
      <c r="AB117" s="63">
        <f t="shared" si="340"/>
        <v>4.4624709227070483</v>
      </c>
      <c r="AC117" s="63">
        <f t="shared" si="341"/>
        <v>6.0930120338022693</v>
      </c>
      <c r="AD117" s="63">
        <f t="shared" si="342"/>
        <v>16.31141262126453</v>
      </c>
      <c r="AE117" s="63">
        <f t="shared" si="343"/>
        <v>19.03517768846654</v>
      </c>
      <c r="AF117" s="63">
        <f t="shared" si="344"/>
        <v>21.880806045605702</v>
      </c>
      <c r="AG117" s="63">
        <f t="shared" si="345"/>
        <v>24.267051656369571</v>
      </c>
      <c r="AH117" s="63">
        <f t="shared" si="346"/>
        <v>19.194138234977803</v>
      </c>
      <c r="AI117" s="63">
        <f t="shared" si="347"/>
        <v>17.57938785040357</v>
      </c>
      <c r="AJ117" s="63">
        <f t="shared" si="348"/>
        <v>14.633427693065034</v>
      </c>
      <c r="AK117" s="63">
        <f t="shared" si="349"/>
        <v>13.262049906601709</v>
      </c>
      <c r="AL117" s="63">
        <f t="shared" si="350"/>
        <v>4.9103635529602458</v>
      </c>
      <c r="AM117" s="63">
        <f t="shared" si="351"/>
        <v>10.014846419333837</v>
      </c>
      <c r="AN117" s="63">
        <f t="shared" si="352"/>
        <v>11.853740894696358</v>
      </c>
      <c r="AO117" s="63">
        <f t="shared" si="353"/>
        <v>12.796686976951044</v>
      </c>
      <c r="AP117" s="63">
        <f t="shared" si="354"/>
        <v>10.235705656809481</v>
      </c>
      <c r="AQ117" s="63">
        <f t="shared" si="355"/>
        <v>8.440681345068036</v>
      </c>
      <c r="AR117" s="63">
        <f t="shared" si="356"/>
        <v>9.6286956601637694</v>
      </c>
      <c r="AS117" s="63">
        <f t="shared" si="357"/>
        <v>12.160084960839116</v>
      </c>
      <c r="AT117" s="63">
        <f t="shared" si="358"/>
        <v>15.339873138691832</v>
      </c>
      <c r="AU117" s="63">
        <f t="shared" si="359"/>
        <v>17.126191638619527</v>
      </c>
      <c r="AV117" s="63">
        <f t="shared" si="360"/>
        <v>17.838997132303255</v>
      </c>
      <c r="AW117" s="63">
        <f t="shared" si="361"/>
        <v>18.054033002991048</v>
      </c>
      <c r="AX117" s="63">
        <f t="shared" si="362"/>
        <v>5.540599517920624</v>
      </c>
      <c r="AY117" s="63">
        <f t="shared" si="363"/>
        <v>11.175706585331223</v>
      </c>
      <c r="AZ117" s="63">
        <f t="shared" si="364"/>
        <v>9.5185333156089946</v>
      </c>
      <c r="BA117" s="63">
        <f t="shared" si="365"/>
        <v>-1.7917258955194773</v>
      </c>
      <c r="BB117" s="63">
        <f t="shared" si="366"/>
        <v>-0.31129487799764161</v>
      </c>
      <c r="BC117" s="63">
        <f t="shared" si="367"/>
        <v>6.7499684139654308</v>
      </c>
      <c r="BD117" s="63">
        <f t="shared" si="368"/>
        <v>6.5355234232663904</v>
      </c>
      <c r="BE117" s="63">
        <f t="shared" si="369"/>
        <v>4.6820224886493218</v>
      </c>
      <c r="BF117" s="63">
        <f t="shared" si="370"/>
        <v>19.106625768335611</v>
      </c>
      <c r="BG117" s="63">
        <f t="shared" si="371"/>
        <v>21.926481437882693</v>
      </c>
      <c r="BH117" s="63">
        <f t="shared" si="372"/>
        <v>20.037578016208705</v>
      </c>
      <c r="BI117" s="63">
        <f t="shared" si="373"/>
        <v>21.495619581605073</v>
      </c>
      <c r="BJ117" s="63">
        <f t="shared" si="374"/>
        <v>10.097195382260862</v>
      </c>
      <c r="BK117" s="63">
        <f t="shared" si="375"/>
        <v>13.248849344863398</v>
      </c>
      <c r="BL117" s="63">
        <f t="shared" si="376"/>
        <v>13.390063805310358</v>
      </c>
      <c r="BM117" s="63">
        <f t="shared" si="377"/>
        <v>16.600618168849206</v>
      </c>
      <c r="BN117" s="63">
        <f t="shared" si="378"/>
        <v>11.403530634131469</v>
      </c>
      <c r="BO117" s="63">
        <f t="shared" si="379"/>
        <v>9.3596220571212783</v>
      </c>
      <c r="BP117" s="63">
        <f t="shared" si="380"/>
        <v>13.100889793452158</v>
      </c>
      <c r="BQ117" s="63">
        <f t="shared" si="381"/>
        <v>22.186238316942699</v>
      </c>
      <c r="BR117" s="63">
        <f t="shared" si="382"/>
        <v>11.080533844974056</v>
      </c>
      <c r="BS117" s="63">
        <f t="shared" si="383"/>
        <v>5.3723939061300019</v>
      </c>
      <c r="BT117" s="63">
        <f t="shared" si="384"/>
        <v>5.5485711906356805</v>
      </c>
      <c r="BU117" s="63">
        <f t="shared" si="385"/>
        <v>1.6090182472321861</v>
      </c>
      <c r="BV117" s="63">
        <f t="shared" si="386"/>
        <v>5.9682898744558868</v>
      </c>
      <c r="BW117" s="63">
        <f t="shared" si="387"/>
        <v>1.6167947947562618</v>
      </c>
      <c r="BX117" s="63">
        <f t="shared" si="388"/>
        <v>1.0938870831809167</v>
      </c>
      <c r="BY117" s="63">
        <f t="shared" si="389"/>
        <v>1.3620082524483341</v>
      </c>
      <c r="BZ117" s="63">
        <f t="shared" si="390"/>
        <v>3.0131667083867111</v>
      </c>
      <c r="CA117" s="63">
        <f t="shared" si="391"/>
        <v>2.8528551956701951</v>
      </c>
      <c r="CB117" s="63">
        <f t="shared" si="392"/>
        <v>0.6766029493444079</v>
      </c>
      <c r="CC117" s="63">
        <f t="shared" si="393"/>
        <v>-0.49067124199251366</v>
      </c>
      <c r="CD117" s="63">
        <f t="shared" si="394"/>
        <v>11.204481792717097</v>
      </c>
      <c r="CE117" s="63">
        <f t="shared" si="395"/>
        <v>6.4481323673366955</v>
      </c>
      <c r="CF117" s="63">
        <f t="shared" si="396"/>
        <v>9.1768318816983676</v>
      </c>
      <c r="CG117" s="63">
        <f t="shared" si="397"/>
        <v>9.5568090054211083</v>
      </c>
      <c r="CH117" s="63">
        <f t="shared" si="398"/>
        <v>3.9986939919026727</v>
      </c>
      <c r="CI117" s="63">
        <f t="shared" si="399"/>
        <v>1.5099044013793892</v>
      </c>
      <c r="CJ117" s="63">
        <f t="shared" si="400"/>
        <v>1.3318612577085316</v>
      </c>
      <c r="CK117" s="63">
        <f t="shared" si="401"/>
        <v>1.9624800636207493</v>
      </c>
    </row>
    <row r="118" spans="1:89">
      <c r="A118" s="57" t="s">
        <v>12</v>
      </c>
      <c r="B118" s="137"/>
      <c r="C118" s="64"/>
      <c r="D118" s="64"/>
      <c r="E118" s="64"/>
      <c r="F118" s="64">
        <f t="shared" si="318"/>
        <v>11.117798160003236</v>
      </c>
      <c r="G118" s="64">
        <f t="shared" si="319"/>
        <v>12.141933681644344</v>
      </c>
      <c r="H118" s="64">
        <f t="shared" si="320"/>
        <v>13.830646024463745</v>
      </c>
      <c r="I118" s="64">
        <f t="shared" si="321"/>
        <v>14.261019710138243</v>
      </c>
      <c r="J118" s="64">
        <f t="shared" si="322"/>
        <v>8.3086051739129037</v>
      </c>
      <c r="K118" s="64">
        <f t="shared" si="323"/>
        <v>6.7573777240664521</v>
      </c>
      <c r="L118" s="64">
        <f t="shared" si="324"/>
        <v>8.3947212578668822</v>
      </c>
      <c r="M118" s="64">
        <f t="shared" si="325"/>
        <v>6.8199008688858376</v>
      </c>
      <c r="N118" s="64">
        <f t="shared" si="326"/>
        <v>12.051918248141806</v>
      </c>
      <c r="O118" s="64">
        <f t="shared" si="327"/>
        <v>15.000928941488144</v>
      </c>
      <c r="P118" s="64">
        <f t="shared" si="328"/>
        <v>19.13736432214052</v>
      </c>
      <c r="Q118" s="64">
        <f t="shared" si="329"/>
        <v>19.406255148798913</v>
      </c>
      <c r="R118" s="64">
        <f t="shared" si="330"/>
        <v>13.620736284782575</v>
      </c>
      <c r="S118" s="64">
        <f t="shared" si="331"/>
        <v>10.351602787923815</v>
      </c>
      <c r="T118" s="64">
        <f t="shared" si="332"/>
        <v>6.2898210092730942</v>
      </c>
      <c r="U118" s="64">
        <f t="shared" si="333"/>
        <v>6.9436954979967265</v>
      </c>
      <c r="V118" s="64">
        <f t="shared" si="334"/>
        <v>12.459552607746575</v>
      </c>
      <c r="W118" s="64">
        <f t="shared" si="335"/>
        <v>13.93135486622254</v>
      </c>
      <c r="X118" s="64">
        <f t="shared" si="336"/>
        <v>14.75613478804274</v>
      </c>
      <c r="Y118" s="64">
        <f t="shared" si="337"/>
        <v>16.179991140966507</v>
      </c>
      <c r="Z118" s="64">
        <f t="shared" si="338"/>
        <v>17.902452844349739</v>
      </c>
      <c r="AA118" s="64">
        <f t="shared" si="339"/>
        <v>14.505630194292504</v>
      </c>
      <c r="AB118" s="64">
        <f t="shared" si="340"/>
        <v>11.46306779739224</v>
      </c>
      <c r="AC118" s="64">
        <f t="shared" si="341"/>
        <v>13.1478039440481</v>
      </c>
      <c r="AD118" s="64">
        <f t="shared" si="342"/>
        <v>15.933787183971612</v>
      </c>
      <c r="AE118" s="64">
        <f t="shared" si="343"/>
        <v>16.353508824825617</v>
      </c>
      <c r="AF118" s="64">
        <f t="shared" si="344"/>
        <v>16.298941051124206</v>
      </c>
      <c r="AG118" s="64">
        <f t="shared" si="345"/>
        <v>14.317702734873484</v>
      </c>
      <c r="AH118" s="64">
        <f t="shared" si="346"/>
        <v>3.5864346310753916</v>
      </c>
      <c r="AI118" s="64">
        <f t="shared" si="347"/>
        <v>2.6025673618431595</v>
      </c>
      <c r="AJ118" s="64">
        <f t="shared" si="348"/>
        <v>0.51029296892663945</v>
      </c>
      <c r="AK118" s="64">
        <f t="shared" si="349"/>
        <v>-1.7391829094348845</v>
      </c>
      <c r="AL118" s="64">
        <f t="shared" si="350"/>
        <v>1.1361612846652263</v>
      </c>
      <c r="AM118" s="64">
        <f t="shared" si="351"/>
        <v>1.5363097968138282</v>
      </c>
      <c r="AN118" s="64">
        <f t="shared" si="352"/>
        <v>3.9207312428456467</v>
      </c>
      <c r="AO118" s="64">
        <f t="shared" si="353"/>
        <v>5.5901886338026738</v>
      </c>
      <c r="AP118" s="64">
        <f t="shared" si="354"/>
        <v>6.3903083106336993</v>
      </c>
      <c r="AQ118" s="64">
        <f t="shared" si="355"/>
        <v>8.361883436989789</v>
      </c>
      <c r="AR118" s="64">
        <f t="shared" si="356"/>
        <v>8.9699109423020147</v>
      </c>
      <c r="AS118" s="64">
        <f t="shared" si="357"/>
        <v>9.1486342054904419</v>
      </c>
      <c r="AT118" s="64">
        <f t="shared" si="358"/>
        <v>9.5599784577694518</v>
      </c>
      <c r="AU118" s="64">
        <f t="shared" si="359"/>
        <v>9.7551924219607962</v>
      </c>
      <c r="AV118" s="64">
        <f t="shared" si="360"/>
        <v>10.821866726371859</v>
      </c>
      <c r="AW118" s="64">
        <f t="shared" si="361"/>
        <v>11.581065032021707</v>
      </c>
      <c r="AX118" s="64">
        <f t="shared" si="362"/>
        <v>11.256638745688422</v>
      </c>
      <c r="AY118" s="64">
        <f t="shared" si="363"/>
        <v>13.376498608462576</v>
      </c>
      <c r="AZ118" s="64">
        <f t="shared" si="364"/>
        <v>13.252785297033377</v>
      </c>
      <c r="BA118" s="64">
        <f t="shared" si="365"/>
        <v>12.06739270329982</v>
      </c>
      <c r="BB118" s="64">
        <f t="shared" si="366"/>
        <v>14.306511317613815</v>
      </c>
      <c r="BC118" s="64">
        <f t="shared" si="367"/>
        <v>17.329391866432221</v>
      </c>
      <c r="BD118" s="64">
        <f t="shared" si="368"/>
        <v>19.168157081582372</v>
      </c>
      <c r="BE118" s="64">
        <f t="shared" si="369"/>
        <v>19.301203862444332</v>
      </c>
      <c r="BF118" s="64">
        <f t="shared" si="370"/>
        <v>14.564439255004979</v>
      </c>
      <c r="BG118" s="64">
        <f t="shared" si="371"/>
        <v>5.4274104303069626</v>
      </c>
      <c r="BH118" s="64">
        <f t="shared" si="372"/>
        <v>0.9307758335667049</v>
      </c>
      <c r="BI118" s="64">
        <f t="shared" si="373"/>
        <v>1.1905181250923063</v>
      </c>
      <c r="BJ118" s="64">
        <f t="shared" si="374"/>
        <v>3.6431820616975785</v>
      </c>
      <c r="BK118" s="64">
        <f t="shared" si="375"/>
        <v>5.8348618262422525</v>
      </c>
      <c r="BL118" s="64">
        <f t="shared" si="376"/>
        <v>6.0028018687176994</v>
      </c>
      <c r="BM118" s="64">
        <f t="shared" si="377"/>
        <v>3.647982081566683</v>
      </c>
      <c r="BN118" s="64">
        <f t="shared" si="378"/>
        <v>3.9816702141822877</v>
      </c>
      <c r="BO118" s="64">
        <f t="shared" si="379"/>
        <v>4.6723616232271796</v>
      </c>
      <c r="BP118" s="64">
        <f t="shared" si="380"/>
        <v>5.6921043516474681</v>
      </c>
      <c r="BQ118" s="64">
        <f t="shared" si="381"/>
        <v>9.2147954562040759</v>
      </c>
      <c r="BR118" s="64">
        <f t="shared" si="382"/>
        <v>8.7956551862217935</v>
      </c>
      <c r="BS118" s="64">
        <f t="shared" si="383"/>
        <v>9.0894347040192809</v>
      </c>
      <c r="BT118" s="64">
        <f t="shared" si="384"/>
        <v>9.1276885108304349</v>
      </c>
      <c r="BU118" s="64">
        <f t="shared" si="385"/>
        <v>7.4002737519024624</v>
      </c>
      <c r="BV118" s="64">
        <f t="shared" si="386"/>
        <v>8.7611234851064328</v>
      </c>
      <c r="BW118" s="64">
        <f t="shared" si="387"/>
        <v>10.030740989949431</v>
      </c>
      <c r="BX118" s="64">
        <f t="shared" si="388"/>
        <v>11.212697122315696</v>
      </c>
      <c r="BY118" s="64">
        <f t="shared" si="389"/>
        <v>11.18080722993674</v>
      </c>
      <c r="BZ118" s="64">
        <f t="shared" si="390"/>
        <v>11.363314023960571</v>
      </c>
      <c r="CA118" s="64">
        <f t="shared" si="391"/>
        <v>9.8030215767360556</v>
      </c>
      <c r="CB118" s="64">
        <f t="shared" si="392"/>
        <v>8.2900223197683083</v>
      </c>
      <c r="CC118" s="64">
        <f t="shared" si="393"/>
        <v>6.9998952645382344</v>
      </c>
      <c r="CD118" s="64">
        <f t="shared" si="394"/>
        <v>4.7948363301060155</v>
      </c>
      <c r="CE118" s="64">
        <f t="shared" si="395"/>
        <v>3.9139938597500632</v>
      </c>
      <c r="CF118" s="64">
        <f t="shared" si="396"/>
        <v>6.4469654028425989</v>
      </c>
      <c r="CG118" s="64">
        <f t="shared" si="397"/>
        <v>6.9907668559958909</v>
      </c>
      <c r="CH118" s="64">
        <f t="shared" si="398"/>
        <v>9.8844428322054885</v>
      </c>
      <c r="CI118" s="64">
        <f t="shared" si="399"/>
        <v>12.222437562039442</v>
      </c>
      <c r="CJ118" s="64">
        <f t="shared" si="400"/>
        <v>9.419021868940245</v>
      </c>
      <c r="CK118" s="64">
        <f t="shared" si="401"/>
        <v>8.5231736148720252</v>
      </c>
    </row>
    <row r="119" spans="1:89" hidden="1">
      <c r="A119" s="53" t="s">
        <v>13</v>
      </c>
      <c r="B119" s="140"/>
      <c r="C119" s="62"/>
      <c r="D119" s="62"/>
      <c r="E119" s="62"/>
      <c r="F119" s="62">
        <f t="shared" si="318"/>
        <v>12.701452699474933</v>
      </c>
      <c r="G119" s="62">
        <f t="shared" si="319"/>
        <v>18.530334880596737</v>
      </c>
      <c r="H119" s="62">
        <f t="shared" si="320"/>
        <v>9.7523482231718841</v>
      </c>
      <c r="I119" s="62">
        <f t="shared" si="321"/>
        <v>11.04923381511631</v>
      </c>
      <c r="J119" s="62">
        <f t="shared" si="322"/>
        <v>11.903458141733033</v>
      </c>
      <c r="K119" s="62">
        <f t="shared" si="323"/>
        <v>12.310412891652112</v>
      </c>
      <c r="L119" s="62">
        <f t="shared" si="324"/>
        <v>11.493874306410959</v>
      </c>
      <c r="M119" s="62">
        <f t="shared" si="325"/>
        <v>8.5036874649942256</v>
      </c>
      <c r="N119" s="62">
        <f t="shared" si="326"/>
        <v>7.3642187545786619</v>
      </c>
      <c r="O119" s="62">
        <f t="shared" si="327"/>
        <v>5.2966163564514588</v>
      </c>
      <c r="P119" s="62">
        <f t="shared" si="328"/>
        <v>3.7580451780394415</v>
      </c>
      <c r="Q119" s="62">
        <f t="shared" si="329"/>
        <v>0.78131811990104427</v>
      </c>
      <c r="R119" s="62">
        <f t="shared" si="330"/>
        <v>3.9323933537424347</v>
      </c>
      <c r="S119" s="62">
        <f t="shared" si="331"/>
        <v>3.9167190319357275</v>
      </c>
      <c r="T119" s="62">
        <f t="shared" si="332"/>
        <v>10.452917060908911</v>
      </c>
      <c r="U119" s="62">
        <f t="shared" si="333"/>
        <v>15.332217244287099</v>
      </c>
      <c r="V119" s="62">
        <f t="shared" si="334"/>
        <v>14.567285655522721</v>
      </c>
      <c r="W119" s="62">
        <f t="shared" si="335"/>
        <v>13.324106419397125</v>
      </c>
      <c r="X119" s="62">
        <f t="shared" si="336"/>
        <v>19.825775223836771</v>
      </c>
      <c r="Y119" s="62">
        <f t="shared" si="337"/>
        <v>18.835300889225358</v>
      </c>
      <c r="Z119" s="62">
        <f t="shared" si="338"/>
        <v>19.332838344531091</v>
      </c>
      <c r="AA119" s="62">
        <f t="shared" si="339"/>
        <v>18.967941556480596</v>
      </c>
      <c r="AB119" s="62">
        <f t="shared" si="340"/>
        <v>9.0861401325148154</v>
      </c>
      <c r="AC119" s="62">
        <f t="shared" si="341"/>
        <v>13.699829815861861</v>
      </c>
      <c r="AD119" s="62">
        <f t="shared" si="342"/>
        <v>15.327986240728755</v>
      </c>
      <c r="AE119" s="62">
        <f t="shared" si="343"/>
        <v>19.256150090542757</v>
      </c>
      <c r="AF119" s="62">
        <f t="shared" si="344"/>
        <v>21.340841786387571</v>
      </c>
      <c r="AG119" s="62">
        <f t="shared" si="345"/>
        <v>21.546542451187655</v>
      </c>
      <c r="AH119" s="62">
        <f t="shared" si="346"/>
        <v>16.483749815342126</v>
      </c>
      <c r="AI119" s="62">
        <f t="shared" si="347"/>
        <v>10.653151063280781</v>
      </c>
      <c r="AJ119" s="62">
        <f t="shared" si="348"/>
        <v>8.0766919323383863</v>
      </c>
      <c r="AK119" s="62">
        <f t="shared" si="349"/>
        <v>5.498257266190933</v>
      </c>
      <c r="AL119" s="62">
        <f t="shared" si="350"/>
        <v>8.6216625453857763</v>
      </c>
      <c r="AM119" s="62">
        <f t="shared" si="351"/>
        <v>8.3839505938501997</v>
      </c>
      <c r="AN119" s="62">
        <f t="shared" si="352"/>
        <v>13.012853809281491</v>
      </c>
      <c r="AO119" s="62">
        <f t="shared" si="353"/>
        <v>11.80691498525567</v>
      </c>
      <c r="AP119" s="62">
        <f t="shared" si="354"/>
        <v>9.7995027199905795</v>
      </c>
      <c r="AQ119" s="62">
        <f t="shared" si="355"/>
        <v>8.9774045612757103</v>
      </c>
      <c r="AR119" s="62">
        <f t="shared" si="356"/>
        <v>9.6883120471570265</v>
      </c>
      <c r="AS119" s="62">
        <f t="shared" si="357"/>
        <v>10.744511581443533</v>
      </c>
      <c r="AT119" s="62">
        <f t="shared" si="358"/>
        <v>8.6275465615179563</v>
      </c>
      <c r="AU119" s="62">
        <f t="shared" si="359"/>
        <v>8.6721008390731882</v>
      </c>
      <c r="AV119" s="62">
        <f t="shared" si="360"/>
        <v>13.091427271405395</v>
      </c>
      <c r="AW119" s="62">
        <f t="shared" si="361"/>
        <v>11.700730901850504</v>
      </c>
      <c r="AX119" s="62">
        <f t="shared" si="362"/>
        <v>18.90578962053883</v>
      </c>
      <c r="AY119" s="62">
        <f t="shared" si="363"/>
        <v>16.896039193987324</v>
      </c>
      <c r="AZ119" s="62">
        <f t="shared" si="364"/>
        <v>12.778249434699468</v>
      </c>
      <c r="BA119" s="62">
        <f t="shared" si="365"/>
        <v>13.460938915346865</v>
      </c>
      <c r="BB119" s="62">
        <f t="shared" si="366"/>
        <v>10.688775837370116</v>
      </c>
      <c r="BC119" s="62">
        <f t="shared" si="367"/>
        <v>16.542818491239231</v>
      </c>
      <c r="BD119" s="62">
        <f t="shared" si="368"/>
        <v>13.766819862486113</v>
      </c>
      <c r="BE119" s="62">
        <f t="shared" si="369"/>
        <v>8.9594478235564008</v>
      </c>
      <c r="BF119" s="62">
        <f t="shared" si="370"/>
        <v>8.5179087542530993</v>
      </c>
      <c r="BG119" s="62">
        <f t="shared" si="371"/>
        <v>5.5999544618236401</v>
      </c>
      <c r="BH119" s="62">
        <f t="shared" si="372"/>
        <v>0.81010210242767022</v>
      </c>
      <c r="BI119" s="62">
        <f t="shared" si="373"/>
        <v>4.3576181026003775</v>
      </c>
      <c r="BJ119" s="62">
        <f t="shared" si="374"/>
        <v>4.8122322991533286</v>
      </c>
      <c r="BK119" s="62">
        <f t="shared" si="375"/>
        <v>8.3520625092894409</v>
      </c>
      <c r="BL119" s="62">
        <f t="shared" si="376"/>
        <v>5.1463915190099714</v>
      </c>
      <c r="BM119" s="62">
        <f t="shared" si="377"/>
        <v>6.3896055512303995</v>
      </c>
      <c r="BN119" s="62">
        <f t="shared" si="378"/>
        <v>5.3877322491002637</v>
      </c>
      <c r="BO119" s="62">
        <f t="shared" si="379"/>
        <v>6.4808213943962256</v>
      </c>
      <c r="BP119" s="62">
        <f t="shared" si="380"/>
        <v>10.79289837258303</v>
      </c>
      <c r="BQ119" s="62">
        <f t="shared" si="381"/>
        <v>9.5062120715542342</v>
      </c>
      <c r="BR119" s="62">
        <f t="shared" si="382"/>
        <v>7.874113564026719</v>
      </c>
      <c r="BS119" s="62">
        <f t="shared" si="383"/>
        <v>7.9572080640341252</v>
      </c>
      <c r="BT119" s="62">
        <f t="shared" si="384"/>
        <v>4.6761797576503898</v>
      </c>
      <c r="BU119" s="62">
        <f t="shared" si="385"/>
        <v>5.312104859793183</v>
      </c>
      <c r="BV119" s="62">
        <f t="shared" si="386"/>
        <v>6.4441832942963808</v>
      </c>
      <c r="BW119" s="62">
        <f t="shared" si="387"/>
        <v>7.4107037105806493</v>
      </c>
      <c r="BX119" s="62">
        <f t="shared" si="388"/>
        <v>7.8540303236543085</v>
      </c>
      <c r="BY119" s="62">
        <f t="shared" si="389"/>
        <v>7.6644725645720673</v>
      </c>
      <c r="BZ119" s="62">
        <f t="shared" si="390"/>
        <v>10.303077464675479</v>
      </c>
      <c r="CA119" s="62">
        <f t="shared" si="391"/>
        <v>6.7614726031986692</v>
      </c>
      <c r="CB119" s="62">
        <f t="shared" si="392"/>
        <v>7.1383363881147339</v>
      </c>
      <c r="CC119" s="62">
        <f t="shared" si="393"/>
        <v>5.1621125629898907</v>
      </c>
      <c r="CD119" s="62">
        <f t="shared" si="394"/>
        <v>6.9134696917029723</v>
      </c>
      <c r="CE119" s="62">
        <f t="shared" si="395"/>
        <v>5.3311856432887801</v>
      </c>
      <c r="CF119" s="62">
        <f t="shared" si="396"/>
        <v>4.5360667870610305</v>
      </c>
      <c r="CG119" s="62">
        <f t="shared" si="397"/>
        <v>5.436113202448202</v>
      </c>
      <c r="CH119" s="62">
        <f t="shared" si="398"/>
        <v>4.9369533959793515</v>
      </c>
      <c r="CI119" s="62">
        <f t="shared" si="399"/>
        <v>5.5511942476417033</v>
      </c>
      <c r="CJ119" s="62">
        <f t="shared" si="400"/>
        <v>6.243878731875629</v>
      </c>
      <c r="CK119" s="62">
        <f t="shared" si="401"/>
        <v>5.5455867264583052</v>
      </c>
    </row>
    <row r="120" spans="1:89" hidden="1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  <c r="BZ120" s="63"/>
      <c r="CA120" s="63"/>
      <c r="CB120" s="63"/>
      <c r="CC120" s="63"/>
      <c r="CD120" s="63"/>
      <c r="CE120" s="63"/>
      <c r="CF120" s="63"/>
      <c r="CG120" s="63"/>
      <c r="CH120" s="63"/>
      <c r="CI120" s="63"/>
      <c r="CJ120" s="63"/>
      <c r="CK120" s="63"/>
    </row>
    <row r="121" spans="1:89" ht="13.5" thickBot="1">
      <c r="A121" s="71" t="str">
        <f>A81</f>
        <v>KZN - Annual Gross Operating Surplus</v>
      </c>
      <c r="B121" s="139"/>
      <c r="C121" s="65"/>
      <c r="D121" s="65"/>
      <c r="E121" s="65"/>
      <c r="F121" s="65">
        <f t="shared" ref="F121:U121" si="402">(F41-B41)/B41*100</f>
        <v>12.701452699474933</v>
      </c>
      <c r="G121" s="65">
        <f t="shared" si="402"/>
        <v>18.530334880596737</v>
      </c>
      <c r="H121" s="65">
        <f t="shared" si="402"/>
        <v>9.7523482231718841</v>
      </c>
      <c r="I121" s="65">
        <f t="shared" si="402"/>
        <v>11.04923381511631</v>
      </c>
      <c r="J121" s="65">
        <f t="shared" si="402"/>
        <v>11.903458141733033</v>
      </c>
      <c r="K121" s="65">
        <f t="shared" si="402"/>
        <v>12.310412891652112</v>
      </c>
      <c r="L121" s="65">
        <f t="shared" si="402"/>
        <v>11.493874306410959</v>
      </c>
      <c r="M121" s="65">
        <f t="shared" si="402"/>
        <v>8.5036874649942256</v>
      </c>
      <c r="N121" s="65">
        <f t="shared" si="402"/>
        <v>7.3642187545786619</v>
      </c>
      <c r="O121" s="65">
        <f t="shared" si="402"/>
        <v>5.2966163564514588</v>
      </c>
      <c r="P121" s="65">
        <f t="shared" si="402"/>
        <v>3.7580451780394415</v>
      </c>
      <c r="Q121" s="65">
        <f t="shared" si="402"/>
        <v>0.78131811990104427</v>
      </c>
      <c r="R121" s="65">
        <f t="shared" si="402"/>
        <v>3.9323933537424347</v>
      </c>
      <c r="S121" s="65">
        <f t="shared" si="402"/>
        <v>3.9167190319357275</v>
      </c>
      <c r="T121" s="65">
        <f t="shared" si="402"/>
        <v>10.452917060908911</v>
      </c>
      <c r="U121" s="65">
        <f t="shared" si="402"/>
        <v>15.332217244287099</v>
      </c>
      <c r="V121" s="65">
        <f>V119</f>
        <v>14.567285655522721</v>
      </c>
      <c r="W121" s="65">
        <f>W119</f>
        <v>13.324106419397125</v>
      </c>
      <c r="X121" s="65">
        <f>X119</f>
        <v>19.825775223836771</v>
      </c>
      <c r="Y121" s="65">
        <f>Y119</f>
        <v>18.835300889225358</v>
      </c>
      <c r="Z121" s="65">
        <f t="shared" ref="Z121:BE121" si="403">(Z41-V41)/V41*100</f>
        <v>19.332838344531091</v>
      </c>
      <c r="AA121" s="65">
        <f t="shared" si="403"/>
        <v>18.967941556480596</v>
      </c>
      <c r="AB121" s="65">
        <f t="shared" si="403"/>
        <v>9.0861401325148154</v>
      </c>
      <c r="AC121" s="65">
        <f t="shared" si="403"/>
        <v>13.699829815861861</v>
      </c>
      <c r="AD121" s="65">
        <f t="shared" si="403"/>
        <v>15.327986240728755</v>
      </c>
      <c r="AE121" s="65">
        <f t="shared" si="403"/>
        <v>19.256150090542757</v>
      </c>
      <c r="AF121" s="65">
        <f t="shared" si="403"/>
        <v>21.340841786387571</v>
      </c>
      <c r="AG121" s="65">
        <f t="shared" si="403"/>
        <v>21.546542451187655</v>
      </c>
      <c r="AH121" s="65">
        <f t="shared" si="403"/>
        <v>16.483749815342126</v>
      </c>
      <c r="AI121" s="65">
        <f t="shared" si="403"/>
        <v>10.653151063280781</v>
      </c>
      <c r="AJ121" s="65">
        <f t="shared" si="403"/>
        <v>8.0766919323383863</v>
      </c>
      <c r="AK121" s="65">
        <f t="shared" si="403"/>
        <v>5.498257266190933</v>
      </c>
      <c r="AL121" s="65">
        <f t="shared" si="403"/>
        <v>8.6216625453857763</v>
      </c>
      <c r="AM121" s="65">
        <f t="shared" si="403"/>
        <v>8.3839505938501997</v>
      </c>
      <c r="AN121" s="65">
        <f t="shared" si="403"/>
        <v>13.012853809281491</v>
      </c>
      <c r="AO121" s="65">
        <f t="shared" si="403"/>
        <v>11.80691498525567</v>
      </c>
      <c r="AP121" s="65">
        <f t="shared" si="403"/>
        <v>9.7995027199905795</v>
      </c>
      <c r="AQ121" s="65">
        <f t="shared" si="403"/>
        <v>8.9774045612757103</v>
      </c>
      <c r="AR121" s="65">
        <f t="shared" si="403"/>
        <v>9.6883120471570265</v>
      </c>
      <c r="AS121" s="65">
        <f t="shared" si="403"/>
        <v>10.744511581443533</v>
      </c>
      <c r="AT121" s="65">
        <f t="shared" si="403"/>
        <v>8.6275465615179563</v>
      </c>
      <c r="AU121" s="65">
        <f t="shared" si="403"/>
        <v>8.6721008390731882</v>
      </c>
      <c r="AV121" s="65">
        <f t="shared" si="403"/>
        <v>13.091427271405395</v>
      </c>
      <c r="AW121" s="65">
        <f t="shared" si="403"/>
        <v>11.700730901850504</v>
      </c>
      <c r="AX121" s="65">
        <f t="shared" si="403"/>
        <v>18.90578962053883</v>
      </c>
      <c r="AY121" s="65">
        <f t="shared" si="403"/>
        <v>16.896039193987324</v>
      </c>
      <c r="AZ121" s="65">
        <f t="shared" si="403"/>
        <v>12.778249434699468</v>
      </c>
      <c r="BA121" s="65">
        <f t="shared" si="403"/>
        <v>13.460938915346865</v>
      </c>
      <c r="BB121" s="65">
        <f t="shared" si="403"/>
        <v>10.688775837370116</v>
      </c>
      <c r="BC121" s="65">
        <f t="shared" si="403"/>
        <v>16.542818491239231</v>
      </c>
      <c r="BD121" s="65">
        <f t="shared" si="403"/>
        <v>13.766819862486113</v>
      </c>
      <c r="BE121" s="65">
        <f t="shared" si="403"/>
        <v>8.9594478235564008</v>
      </c>
      <c r="BF121" s="65">
        <f t="shared" ref="BF121:CA121" si="404">(BF41-BB41)/BB41*100</f>
        <v>8.5179087542530993</v>
      </c>
      <c r="BG121" s="65">
        <f t="shared" si="404"/>
        <v>5.5999544618236401</v>
      </c>
      <c r="BH121" s="65">
        <f t="shared" si="404"/>
        <v>0.81010210242767022</v>
      </c>
      <c r="BI121" s="65">
        <f t="shared" si="404"/>
        <v>4.3576181026003775</v>
      </c>
      <c r="BJ121" s="65">
        <f t="shared" si="404"/>
        <v>4.8122322991533286</v>
      </c>
      <c r="BK121" s="65">
        <f t="shared" si="404"/>
        <v>8.3520625092894409</v>
      </c>
      <c r="BL121" s="65">
        <f t="shared" si="404"/>
        <v>5.1463915190099714</v>
      </c>
      <c r="BM121" s="65">
        <f t="shared" si="404"/>
        <v>6.3896055512303995</v>
      </c>
      <c r="BN121" s="65">
        <f t="shared" si="404"/>
        <v>5.3877322491002637</v>
      </c>
      <c r="BO121" s="65">
        <f t="shared" si="404"/>
        <v>6.4808213943962256</v>
      </c>
      <c r="BP121" s="65">
        <f t="shared" si="404"/>
        <v>10.79289837258303</v>
      </c>
      <c r="BQ121" s="65">
        <f t="shared" si="404"/>
        <v>9.5062120715542342</v>
      </c>
      <c r="BR121" s="65">
        <f t="shared" si="404"/>
        <v>7.874113564026719</v>
      </c>
      <c r="BS121" s="65">
        <f t="shared" si="404"/>
        <v>7.9572080640341252</v>
      </c>
      <c r="BT121" s="65">
        <f t="shared" si="404"/>
        <v>4.6761797576503898</v>
      </c>
      <c r="BU121" s="65">
        <f t="shared" si="404"/>
        <v>5.312104859793183</v>
      </c>
      <c r="BV121" s="65">
        <f t="shared" si="404"/>
        <v>6.4441832942963808</v>
      </c>
      <c r="BW121" s="65">
        <f t="shared" si="404"/>
        <v>7.4107037105806493</v>
      </c>
      <c r="BX121" s="65">
        <f t="shared" si="404"/>
        <v>7.8540303236543085</v>
      </c>
      <c r="BY121" s="65">
        <f t="shared" si="404"/>
        <v>7.6644725645720673</v>
      </c>
      <c r="BZ121" s="65">
        <f t="shared" si="404"/>
        <v>10.303077464675479</v>
      </c>
      <c r="CA121" s="65">
        <f t="shared" si="404"/>
        <v>6.7614726031986692</v>
      </c>
      <c r="CB121" s="65">
        <f t="shared" ref="CB121" si="405">(CB41-BX41)/BX41*100</f>
        <v>7.1383363881147339</v>
      </c>
      <c r="CC121" s="65">
        <f t="shared" ref="CC121" si="406">(CC41-BY41)/BY41*100</f>
        <v>5.1621125629898907</v>
      </c>
      <c r="CD121" s="65">
        <f t="shared" ref="CD121" si="407">(CD41-BZ41)/BZ41*100</f>
        <v>6.9134696917029723</v>
      </c>
      <c r="CE121" s="65">
        <f t="shared" ref="CE121" si="408">(CE41-CA41)/CA41*100</f>
        <v>5.3311856432887801</v>
      </c>
      <c r="CF121" s="65">
        <f t="shared" ref="CF121" si="409">(CF41-CB41)/CB41*100</f>
        <v>4.5360667870610305</v>
      </c>
      <c r="CG121" s="65">
        <f t="shared" ref="CG121" si="410">(CG41-CC41)/CC41*100</f>
        <v>5.436113202448202</v>
      </c>
      <c r="CH121" s="65">
        <f t="shared" ref="CH121" si="411">(CH41-CD41)/CD41*100</f>
        <v>4.9369533959793515</v>
      </c>
      <c r="CI121" s="65">
        <f t="shared" ref="CI121" si="412">(CI41-CE41)/CE41*100</f>
        <v>5.5511942476417033</v>
      </c>
      <c r="CJ121" s="65">
        <f t="shared" ref="CJ121" si="413">(CJ41-CF41)/CF41*100</f>
        <v>6.243878731875629</v>
      </c>
      <c r="CK121" s="65">
        <f t="shared" ref="CK121" si="414">(CK41-CG41)/CG41*100</f>
        <v>5.5455867264583052</v>
      </c>
    </row>
  </sheetData>
  <mergeCells count="7">
    <mergeCell ref="A1:CK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4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5.5" customHeight="1" thickBot="1">
      <c r="A1" s="218" t="s">
        <v>20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20"/>
      <c r="O1" s="220"/>
      <c r="P1" s="220"/>
      <c r="Q1" s="221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>
      <c r="A3" s="76">
        <v>1996</v>
      </c>
      <c r="B3" s="73">
        <v>20.667674952100636</v>
      </c>
      <c r="C3" s="87">
        <v>20.974225206440238</v>
      </c>
      <c r="D3" s="87">
        <v>18.698888016857854</v>
      </c>
      <c r="E3" s="74">
        <v>9.0984935447038318</v>
      </c>
      <c r="F3" s="87">
        <v>9.3894587325287446</v>
      </c>
      <c r="G3" s="87">
        <v>-0.89435119642661054</v>
      </c>
      <c r="H3" s="87">
        <v>18.855637246946085</v>
      </c>
      <c r="I3" s="74">
        <v>13.902868918548897</v>
      </c>
      <c r="J3" s="87">
        <v>11.044548652154596</v>
      </c>
      <c r="K3" s="87">
        <v>17.016960000152036</v>
      </c>
      <c r="L3" s="87">
        <v>14.076981434276426</v>
      </c>
      <c r="M3" s="87">
        <v>14.136078874874961</v>
      </c>
      <c r="N3" s="87">
        <v>12.866543669436709</v>
      </c>
      <c r="O3" s="74">
        <v>14.256427660440457</v>
      </c>
      <c r="P3" s="87" t="e">
        <v>#DIV/0!</v>
      </c>
      <c r="Q3" s="75">
        <v>12.943021259508983</v>
      </c>
    </row>
    <row r="4" spans="1:17">
      <c r="A4" s="76">
        <f>A3+1</f>
        <v>1997</v>
      </c>
      <c r="B4" s="73">
        <v>3.2470930717351685</v>
      </c>
      <c r="C4" s="87">
        <v>4.1053324791276147</v>
      </c>
      <c r="D4" s="87">
        <v>-2.3705182676012742</v>
      </c>
      <c r="E4" s="74">
        <v>12.782363139503145</v>
      </c>
      <c r="F4" s="87">
        <v>12.516357133016506</v>
      </c>
      <c r="G4" s="87">
        <v>5.3657456355689481</v>
      </c>
      <c r="H4" s="87">
        <v>21.717545280518948</v>
      </c>
      <c r="I4" s="74">
        <v>11.634668668732619</v>
      </c>
      <c r="J4" s="87">
        <v>6.6172164248860463</v>
      </c>
      <c r="K4" s="87">
        <v>12.283108265436194</v>
      </c>
      <c r="L4" s="87">
        <v>16.871635290429484</v>
      </c>
      <c r="M4" s="87">
        <v>9.8520947272426476</v>
      </c>
      <c r="N4" s="87">
        <v>7.559711148159991</v>
      </c>
      <c r="O4" s="74">
        <v>11.176681584197958</v>
      </c>
      <c r="P4" s="87" t="e">
        <v>#DIV/0!</v>
      </c>
      <c r="Q4" s="75">
        <v>11.051523087394157</v>
      </c>
    </row>
    <row r="5" spans="1:17">
      <c r="A5" s="76">
        <f t="shared" ref="A5:A19" si="0">A4+1</f>
        <v>1998</v>
      </c>
      <c r="B5" s="73">
        <v>5.3599247381601609</v>
      </c>
      <c r="C5" s="87">
        <v>3.4504756088700144</v>
      </c>
      <c r="D5" s="87">
        <v>18.687259940703711</v>
      </c>
      <c r="E5" s="74">
        <v>-2.8384573819857892</v>
      </c>
      <c r="F5" s="87">
        <v>-3.3649515206853406</v>
      </c>
      <c r="G5" s="87">
        <v>3.9084379289111126</v>
      </c>
      <c r="H5" s="87">
        <v>-5.5064296863964852</v>
      </c>
      <c r="I5" s="74">
        <v>8.5573049259837273</v>
      </c>
      <c r="J5" s="87">
        <v>2.367899851791964</v>
      </c>
      <c r="K5" s="87">
        <v>10.762528890223857</v>
      </c>
      <c r="L5" s="87">
        <v>8.3623803959727301</v>
      </c>
      <c r="M5" s="87">
        <v>13.666278930640608</v>
      </c>
      <c r="N5" s="87">
        <v>16.496887771748206</v>
      </c>
      <c r="O5" s="74">
        <v>4.1958019717519566</v>
      </c>
      <c r="P5" s="87" t="e">
        <v>#DIV/0!</v>
      </c>
      <c r="Q5" s="75">
        <v>4.2669280208419886</v>
      </c>
    </row>
    <row r="6" spans="1:17">
      <c r="A6" s="76">
        <f t="shared" si="0"/>
        <v>1999</v>
      </c>
      <c r="B6" s="73">
        <v>-4.8285414007360634</v>
      </c>
      <c r="C6" s="87">
        <v>-7.3537828642924667</v>
      </c>
      <c r="D6" s="87">
        <v>10.534122457198359</v>
      </c>
      <c r="E6" s="74">
        <v>3.5550143542488408</v>
      </c>
      <c r="F6" s="87">
        <v>5.442793500212245</v>
      </c>
      <c r="G6" s="87">
        <v>-2.0747828212997659</v>
      </c>
      <c r="H6" s="87">
        <v>-2.3930219475332986</v>
      </c>
      <c r="I6" s="74">
        <v>13.54413183423914</v>
      </c>
      <c r="J6" s="87">
        <v>8.5173903673421894</v>
      </c>
      <c r="K6" s="87">
        <v>12.951771711604703</v>
      </c>
      <c r="L6" s="87">
        <v>18.805346401693669</v>
      </c>
      <c r="M6" s="87">
        <v>14.129200306806785</v>
      </c>
      <c r="N6" s="87">
        <v>9.1338624598307998</v>
      </c>
      <c r="O6" s="74">
        <v>7.7901770836186381</v>
      </c>
      <c r="P6" s="87" t="e">
        <v>#DIV/0!</v>
      </c>
      <c r="Q6" s="75">
        <v>8.3165847354861206</v>
      </c>
    </row>
    <row r="7" spans="1:17">
      <c r="A7" s="76">
        <f t="shared" si="0"/>
        <v>2000</v>
      </c>
      <c r="B7" s="73">
        <v>7.9921971293591483</v>
      </c>
      <c r="C7" s="87">
        <v>2.7086545451861541</v>
      </c>
      <c r="D7" s="87">
        <v>34.933596640637774</v>
      </c>
      <c r="E7" s="74">
        <v>20.555800057283676</v>
      </c>
      <c r="F7" s="87">
        <v>24.236391354654014</v>
      </c>
      <c r="G7" s="87">
        <v>10.475126196085341</v>
      </c>
      <c r="H7" s="87">
        <v>6.4015306411278701</v>
      </c>
      <c r="I7" s="74">
        <v>16.130591489466088</v>
      </c>
      <c r="J7" s="87">
        <v>25.78760872058653</v>
      </c>
      <c r="K7" s="87">
        <v>18.411623050001982</v>
      </c>
      <c r="L7" s="87">
        <v>7.6127796966736634</v>
      </c>
      <c r="M7" s="87">
        <v>20.066830802507301</v>
      </c>
      <c r="N7" s="87">
        <v>14.373690821026152</v>
      </c>
      <c r="O7" s="74">
        <v>16.96828819447682</v>
      </c>
      <c r="P7" s="87" t="e">
        <v>#DIV/0!</v>
      </c>
      <c r="Q7" s="75">
        <v>16.714984426719468</v>
      </c>
    </row>
    <row r="8" spans="1:17">
      <c r="A8" s="76">
        <f t="shared" si="0"/>
        <v>2001</v>
      </c>
      <c r="B8" s="73">
        <v>29.947012360136927</v>
      </c>
      <c r="C8" s="87">
        <v>29.421944696275006</v>
      </c>
      <c r="D8" s="87">
        <v>31.984979403945147</v>
      </c>
      <c r="E8" s="74">
        <v>16.031125462612977</v>
      </c>
      <c r="F8" s="87">
        <v>15.389888921327582</v>
      </c>
      <c r="G8" s="87">
        <v>3.8700468801071177</v>
      </c>
      <c r="H8" s="87">
        <v>32.642835810010638</v>
      </c>
      <c r="I8" s="74">
        <v>12.234679869846341</v>
      </c>
      <c r="J8" s="87">
        <v>17.928638329221421</v>
      </c>
      <c r="K8" s="87">
        <v>11.543063487142307</v>
      </c>
      <c r="L8" s="87">
        <v>8.6765784116949032</v>
      </c>
      <c r="M8" s="87">
        <v>8.8255548397346821</v>
      </c>
      <c r="N8" s="87">
        <v>14.166830674580424</v>
      </c>
      <c r="O8" s="74">
        <v>14.965272777414981</v>
      </c>
      <c r="P8" s="87" t="e">
        <v>#DIV/0!</v>
      </c>
      <c r="Q8" s="75">
        <v>15.015604803439262</v>
      </c>
    </row>
    <row r="9" spans="1:17">
      <c r="A9" s="76">
        <f t="shared" si="0"/>
        <v>2002</v>
      </c>
      <c r="B9" s="73">
        <v>23.111598525617254</v>
      </c>
      <c r="C9" s="87">
        <v>22.316454582584289</v>
      </c>
      <c r="D9" s="87">
        <v>26.137892065925485</v>
      </c>
      <c r="E9" s="74">
        <v>15.962604468471051</v>
      </c>
      <c r="F9" s="87">
        <v>21.509091847984344</v>
      </c>
      <c r="G9" s="87">
        <v>14.322548325946984</v>
      </c>
      <c r="H9" s="87">
        <v>-18.892403329059597</v>
      </c>
      <c r="I9" s="74">
        <v>20.774346228085211</v>
      </c>
      <c r="J9" s="87">
        <v>19.478821768497458</v>
      </c>
      <c r="K9" s="87">
        <v>16.493369703345142</v>
      </c>
      <c r="L9" s="87">
        <v>27.222852627621165</v>
      </c>
      <c r="M9" s="87">
        <v>20.373584708381024</v>
      </c>
      <c r="N9" s="87">
        <v>15.70534312895856</v>
      </c>
      <c r="O9" s="74">
        <v>17.033115255172511</v>
      </c>
      <c r="P9" s="87" t="e">
        <v>#DIV/0!</v>
      </c>
      <c r="Q9" s="75">
        <v>19.462265304837111</v>
      </c>
    </row>
    <row r="10" spans="1:17">
      <c r="A10" s="76">
        <f t="shared" si="0"/>
        <v>2003</v>
      </c>
      <c r="B10" s="73">
        <v>-5.1196196699881318</v>
      </c>
      <c r="C10" s="87">
        <v>-3.6911010121659102</v>
      </c>
      <c r="D10" s="87">
        <v>-10.391803296638063</v>
      </c>
      <c r="E10" s="74">
        <v>6.6010531491015323</v>
      </c>
      <c r="F10" s="87">
        <v>8.6269325723986316</v>
      </c>
      <c r="G10" s="87">
        <v>-13.249889033758455</v>
      </c>
      <c r="H10" s="87">
        <v>8.1308795407766983</v>
      </c>
      <c r="I10" s="74">
        <v>14.407970304568163</v>
      </c>
      <c r="J10" s="87">
        <v>11.844266128745133</v>
      </c>
      <c r="K10" s="87">
        <v>22.696510966210486</v>
      </c>
      <c r="L10" s="87">
        <v>12.878286950168166</v>
      </c>
      <c r="M10" s="87">
        <v>16.108235557072465</v>
      </c>
      <c r="N10" s="87">
        <v>1.1937119866230981</v>
      </c>
      <c r="O10" s="74">
        <v>9.0708137092987187</v>
      </c>
      <c r="P10" s="87" t="e">
        <v>#DIV/0!</v>
      </c>
      <c r="Q10" s="75">
        <v>9.9552209190337546</v>
      </c>
    </row>
    <row r="11" spans="1:17">
      <c r="A11" s="76">
        <f t="shared" si="0"/>
        <v>2004</v>
      </c>
      <c r="B11" s="73">
        <v>2.8906080917918331</v>
      </c>
      <c r="C11" s="87">
        <v>2.2500356614422441</v>
      </c>
      <c r="D11" s="87">
        <v>5.4315312678320566</v>
      </c>
      <c r="E11" s="74">
        <v>10.736863441462932</v>
      </c>
      <c r="F11" s="87">
        <v>8.6884857523409273</v>
      </c>
      <c r="G11" s="87">
        <v>12.821043114474929</v>
      </c>
      <c r="H11" s="87">
        <v>29.010225433243196</v>
      </c>
      <c r="I11" s="74">
        <v>11.460314921974144</v>
      </c>
      <c r="J11" s="87">
        <v>12.281132247722399</v>
      </c>
      <c r="K11" s="87">
        <v>13.962553070579498</v>
      </c>
      <c r="L11" s="87">
        <v>10.98205376060646</v>
      </c>
      <c r="M11" s="87">
        <v>9.9045463400607758</v>
      </c>
      <c r="N11" s="87">
        <v>3.0500103826376725</v>
      </c>
      <c r="O11" s="74">
        <v>9.8667053013570705</v>
      </c>
      <c r="P11" s="87" t="e">
        <v>#DIV/0!</v>
      </c>
      <c r="Q11" s="75">
        <v>10.477590222628775</v>
      </c>
    </row>
    <row r="12" spans="1:17">
      <c r="A12" s="76">
        <f t="shared" si="0"/>
        <v>2005</v>
      </c>
      <c r="B12" s="73">
        <v>-6.4386842084589988</v>
      </c>
      <c r="C12" s="87">
        <v>-11.48088332069525</v>
      </c>
      <c r="D12" s="87">
        <v>12.958390432367455</v>
      </c>
      <c r="E12" s="74">
        <v>8.8290394968759767</v>
      </c>
      <c r="F12" s="87">
        <v>7.3967404290826932</v>
      </c>
      <c r="G12" s="87">
        <v>0.82869725874387501</v>
      </c>
      <c r="H12" s="87">
        <v>26.668391863291397</v>
      </c>
      <c r="I12" s="74">
        <v>12.473954988894121</v>
      </c>
      <c r="J12" s="87">
        <v>6.9859067088614655</v>
      </c>
      <c r="K12" s="87">
        <v>12.252567358826663</v>
      </c>
      <c r="L12" s="87">
        <v>18.46778079759752</v>
      </c>
      <c r="M12" s="87">
        <v>10.132951041406615</v>
      </c>
      <c r="N12" s="87">
        <v>8.2345367604802338</v>
      </c>
      <c r="O12" s="74">
        <v>9.6277191035115752</v>
      </c>
      <c r="P12" s="87" t="e">
        <v>#DIV/0!</v>
      </c>
      <c r="Q12" s="75">
        <v>9.7988526323873852</v>
      </c>
    </row>
    <row r="13" spans="1:17">
      <c r="A13" s="76">
        <f t="shared" si="0"/>
        <v>2006</v>
      </c>
      <c r="B13" s="73">
        <v>20.019386275450621</v>
      </c>
      <c r="C13" s="87">
        <v>18.719364211671994</v>
      </c>
      <c r="D13" s="87">
        <v>23.938479052001814</v>
      </c>
      <c r="E13" s="74">
        <v>-4.1552553597799502</v>
      </c>
      <c r="F13" s="87">
        <v>-7.2141970300311105</v>
      </c>
      <c r="G13" s="87">
        <v>6.7871879357429403</v>
      </c>
      <c r="H13" s="87">
        <v>10.69690819259664</v>
      </c>
      <c r="I13" s="74">
        <v>16.572123848547015</v>
      </c>
      <c r="J13" s="87">
        <v>10.636032981516816</v>
      </c>
      <c r="K13" s="87">
        <v>29.158218908964205</v>
      </c>
      <c r="L13" s="87">
        <v>11.163095926197126</v>
      </c>
      <c r="M13" s="87">
        <v>17.126177534632856</v>
      </c>
      <c r="N13" s="87">
        <v>10.4524630471703</v>
      </c>
      <c r="O13" s="74">
        <v>11.458900877329027</v>
      </c>
      <c r="P13" s="87" t="e">
        <v>#DIV/0!</v>
      </c>
      <c r="Q13" s="75">
        <v>10.587908792331433</v>
      </c>
    </row>
    <row r="14" spans="1:17">
      <c r="A14" s="76">
        <f t="shared" si="0"/>
        <v>2007</v>
      </c>
      <c r="B14" s="73">
        <v>35.666492355994258</v>
      </c>
      <c r="C14" s="87">
        <v>40.00571181520683</v>
      </c>
      <c r="D14" s="87">
        <v>23.136181743983805</v>
      </c>
      <c r="E14" s="74">
        <v>12.299354863466863</v>
      </c>
      <c r="F14" s="87">
        <v>9.9508894010292064</v>
      </c>
      <c r="G14" s="87">
        <v>4.6966832446970521</v>
      </c>
      <c r="H14" s="87">
        <v>30.465441572792983</v>
      </c>
      <c r="I14" s="74">
        <v>14.230844428773992</v>
      </c>
      <c r="J14" s="87">
        <v>14.463858547814484</v>
      </c>
      <c r="K14" s="87">
        <v>7.8323408762372937</v>
      </c>
      <c r="L14" s="87">
        <v>22.571303832604016</v>
      </c>
      <c r="M14" s="87">
        <v>5.9871876896260616</v>
      </c>
      <c r="N14" s="87">
        <v>12.495797561421105</v>
      </c>
      <c r="O14" s="74">
        <v>13.61506580879383</v>
      </c>
      <c r="P14" s="87" t="e">
        <v>#DIV/0!</v>
      </c>
      <c r="Q14" s="75">
        <v>15.373596680210985</v>
      </c>
    </row>
    <row r="15" spans="1:17">
      <c r="A15" s="76">
        <f t="shared" si="0"/>
        <v>2008</v>
      </c>
      <c r="B15" s="73">
        <v>26.765776099724231</v>
      </c>
      <c r="C15" s="87">
        <v>26.681712923526373</v>
      </c>
      <c r="D15" s="87">
        <v>27.041780551962049</v>
      </c>
      <c r="E15" s="74">
        <v>19.347609718163401</v>
      </c>
      <c r="F15" s="87">
        <v>10.575091556327761</v>
      </c>
      <c r="G15" s="87">
        <v>12.014920568766586</v>
      </c>
      <c r="H15" s="87">
        <v>66.109062980543939</v>
      </c>
      <c r="I15" s="74">
        <v>7.9349798618356617</v>
      </c>
      <c r="J15" s="87">
        <v>17.391558425263554</v>
      </c>
      <c r="K15" s="87">
        <v>4.3269090944003548</v>
      </c>
      <c r="L15" s="87">
        <v>3.6763016630108503</v>
      </c>
      <c r="M15" s="87">
        <v>4.5355745242502232</v>
      </c>
      <c r="N15" s="87">
        <v>17.601517733629809</v>
      </c>
      <c r="O15" s="74">
        <v>12.73310390588647</v>
      </c>
      <c r="P15" s="87" t="e">
        <v>#DIV/0!</v>
      </c>
      <c r="Q15" s="75">
        <v>12.52788720199646</v>
      </c>
    </row>
    <row r="16" spans="1:17">
      <c r="A16" s="76">
        <f t="shared" si="0"/>
        <v>2009</v>
      </c>
      <c r="B16" s="73">
        <v>-3.1699089370695295</v>
      </c>
      <c r="C16" s="167">
        <v>-4.2433139874028765</v>
      </c>
      <c r="D16" s="167">
        <v>0.34441088401654885</v>
      </c>
      <c r="E16" s="74">
        <v>0.48912012394886856</v>
      </c>
      <c r="F16" s="167">
        <v>-4.6029875746774245</v>
      </c>
      <c r="G16" s="167">
        <v>61.778123261972596</v>
      </c>
      <c r="H16" s="167">
        <v>-1.9150945222025033</v>
      </c>
      <c r="I16" s="74">
        <v>7.7767863247577713</v>
      </c>
      <c r="J16" s="167">
        <v>8.7303386924199007</v>
      </c>
      <c r="K16" s="167">
        <v>-0.52196147092515022</v>
      </c>
      <c r="L16" s="167">
        <v>12.447200196023543</v>
      </c>
      <c r="M16" s="167">
        <v>20.684495577801794</v>
      </c>
      <c r="N16" s="167">
        <v>5.2348990687094883</v>
      </c>
      <c r="O16" s="74">
        <v>6.1734765582375317</v>
      </c>
      <c r="P16" s="167" t="e">
        <v>#DIV/0!</v>
      </c>
      <c r="Q16" s="75">
        <v>4.7048130964759398</v>
      </c>
    </row>
    <row r="17" spans="1:17">
      <c r="A17" s="76">
        <v>2010</v>
      </c>
      <c r="B17" s="73">
        <v>-0.57155375926513952</v>
      </c>
      <c r="C17" s="167">
        <v>-6.2245624614757835</v>
      </c>
      <c r="D17" s="167">
        <v>17.090175436503785</v>
      </c>
      <c r="E17" s="74">
        <v>1.7328406512619723</v>
      </c>
      <c r="F17" s="167">
        <v>-1.8794957895815614</v>
      </c>
      <c r="G17" s="167">
        <v>35.357825757223296</v>
      </c>
      <c r="H17" s="167">
        <v>-4.0439716678810207</v>
      </c>
      <c r="I17" s="74">
        <v>8.9696276802143782</v>
      </c>
      <c r="J17" s="167">
        <v>21.463410656359404</v>
      </c>
      <c r="K17" s="167">
        <v>0.63567682747917831</v>
      </c>
      <c r="L17" s="167">
        <v>6.3130948257643311</v>
      </c>
      <c r="M17" s="167">
        <v>13.425511172831095</v>
      </c>
      <c r="N17" s="167">
        <v>4.7723957625706426</v>
      </c>
      <c r="O17" s="74">
        <v>8.5898085838737117</v>
      </c>
      <c r="P17" s="167" t="e">
        <v>#DIV/0!</v>
      </c>
      <c r="Q17" s="75">
        <v>6.2055175766977282</v>
      </c>
    </row>
    <row r="18" spans="1:17">
      <c r="A18" s="76">
        <f t="shared" si="0"/>
        <v>2011</v>
      </c>
      <c r="B18" s="73">
        <v>14.319326331520783</v>
      </c>
      <c r="C18" s="167">
        <v>14.51994205638818</v>
      </c>
      <c r="D18" s="167">
        <v>13.817345444903198</v>
      </c>
      <c r="E18" s="74">
        <v>2.6835202491878865</v>
      </c>
      <c r="F18" s="167">
        <v>-5.7038800575662369</v>
      </c>
      <c r="G18" s="167">
        <v>31.458917932498267</v>
      </c>
      <c r="H18" s="167">
        <v>9.2017368300616127</v>
      </c>
      <c r="I18" s="74">
        <v>9.2595818921841548</v>
      </c>
      <c r="J18" s="167">
        <v>9.3956405636331475</v>
      </c>
      <c r="K18" s="167">
        <v>12.527051353755006</v>
      </c>
      <c r="L18" s="167">
        <v>6.3436023168595188</v>
      </c>
      <c r="M18" s="167">
        <v>14.068852822775563</v>
      </c>
      <c r="N18" s="167">
        <v>5.9023820216709666</v>
      </c>
      <c r="O18" s="74">
        <v>6.2310132534827103</v>
      </c>
      <c r="P18" s="167">
        <v>50</v>
      </c>
      <c r="Q18" s="75">
        <v>8.0802392885875864</v>
      </c>
    </row>
    <row r="19" spans="1:17">
      <c r="A19" s="76">
        <f t="shared" si="0"/>
        <v>2012</v>
      </c>
      <c r="B19" s="73">
        <v>-6.4382606472023225</v>
      </c>
      <c r="C19" s="167">
        <v>-6.4988867464562432</v>
      </c>
      <c r="D19" s="167">
        <v>-6.2856255163337931</v>
      </c>
      <c r="E19" s="74">
        <v>7.1848046847704516</v>
      </c>
      <c r="F19" s="167">
        <v>-0.18178054525957665</v>
      </c>
      <c r="G19" s="167">
        <v>29.600684594928321</v>
      </c>
      <c r="H19" s="167">
        <v>8.374472073616344</v>
      </c>
      <c r="I19" s="74">
        <v>7.9099139981943081</v>
      </c>
      <c r="J19" s="167">
        <v>5.6542866118308286</v>
      </c>
      <c r="K19" s="167">
        <v>13.634911676388873</v>
      </c>
      <c r="L19" s="167">
        <v>5.7807803052159095</v>
      </c>
      <c r="M19" s="167">
        <v>5.5801386509363144</v>
      </c>
      <c r="N19" s="167">
        <v>8.589210982979596</v>
      </c>
      <c r="O19" s="74"/>
      <c r="P19" s="167"/>
      <c r="Q19" s="75">
        <v>6.4036842091957746</v>
      </c>
    </row>
    <row r="20" spans="1:17">
      <c r="A20" s="76">
        <v>2013</v>
      </c>
      <c r="B20" s="73">
        <v>5.6011552225119052</v>
      </c>
      <c r="C20" s="167">
        <v>4.7127264683715264</v>
      </c>
      <c r="D20" s="167">
        <v>7.8328153513712211</v>
      </c>
      <c r="E20" s="74">
        <v>7.1282184240562625</v>
      </c>
      <c r="F20" s="167">
        <v>3.3791030193126321</v>
      </c>
      <c r="G20" s="167">
        <v>9.2189045364220306</v>
      </c>
      <c r="H20" s="167">
        <v>14.696856540129039</v>
      </c>
      <c r="I20" s="74">
        <v>7.6497008064403103</v>
      </c>
      <c r="J20" s="167">
        <v>6.7994818974400353</v>
      </c>
      <c r="K20" s="167">
        <v>13.103685010930368</v>
      </c>
      <c r="L20" s="167">
        <v>4.5067841398343633</v>
      </c>
      <c r="M20" s="167">
        <v>2.3650535672344701</v>
      </c>
      <c r="N20" s="167">
        <v>10.317827930197909</v>
      </c>
      <c r="O20" s="74"/>
      <c r="P20" s="167"/>
      <c r="Q20" s="75">
        <v>7.3588923502777712</v>
      </c>
    </row>
    <row r="21" spans="1:17">
      <c r="A21" s="76">
        <v>2014</v>
      </c>
      <c r="B21" s="73">
        <v>8.5179997568864199</v>
      </c>
      <c r="C21" s="167">
        <v>13.160796327308669</v>
      </c>
      <c r="D21" s="167">
        <v>-2.8068807102024604</v>
      </c>
      <c r="E21" s="74">
        <v>12.586318364132474</v>
      </c>
      <c r="F21" s="167">
        <v>16.523885603892456</v>
      </c>
      <c r="G21" s="167">
        <v>6.1857454570462718</v>
      </c>
      <c r="H21" s="167">
        <v>9.7310473931810755</v>
      </c>
      <c r="I21" s="74">
        <v>5.2898870525034685</v>
      </c>
      <c r="J21" s="167">
        <v>4.5648220044215915</v>
      </c>
      <c r="K21" s="167">
        <v>7.1390095759807606</v>
      </c>
      <c r="L21" s="167">
        <v>4.3410889946857187</v>
      </c>
      <c r="M21" s="167">
        <v>1.4173531175420815</v>
      </c>
      <c r="N21" s="167">
        <v>9.0513535113140886</v>
      </c>
      <c r="O21" s="74"/>
      <c r="P21" s="167"/>
      <c r="Q21" s="75">
        <v>7.272367676192558</v>
      </c>
    </row>
    <row r="22" spans="1:17">
      <c r="A22" s="76"/>
      <c r="B22" s="73">
        <v>-1.9610918453941819</v>
      </c>
      <c r="C22" s="167">
        <v>-0.13468773984320007</v>
      </c>
      <c r="D22" s="167">
        <v>-7.1480330007076738</v>
      </c>
      <c r="E22" s="74">
        <v>5.7257319178428263</v>
      </c>
      <c r="F22" s="167">
        <v>3.8056737496771924</v>
      </c>
      <c r="G22" s="167">
        <v>9.892274365763301</v>
      </c>
      <c r="H22" s="167">
        <v>6.4887107772464399</v>
      </c>
      <c r="I22" s="74">
        <v>6.3508422490922811</v>
      </c>
      <c r="J22" s="167">
        <v>9.184398575663586</v>
      </c>
      <c r="K22" s="167">
        <v>4.1296628298629461</v>
      </c>
      <c r="L22" s="167">
        <v>5.5228596138718205</v>
      </c>
      <c r="M22" s="167">
        <v>9.0669601085501004</v>
      </c>
      <c r="N22" s="167">
        <v>5.5407638774265955</v>
      </c>
      <c r="O22" s="74"/>
      <c r="P22" s="167"/>
      <c r="Q22" s="75">
        <v>5.5188931607421194</v>
      </c>
    </row>
    <row r="23" spans="1:17">
      <c r="A23" s="76">
        <f>A21+1</f>
        <v>2015</v>
      </c>
      <c r="B23" s="73">
        <v>13.647727594065568</v>
      </c>
      <c r="C23" s="167">
        <v>15.483582609505579</v>
      </c>
      <c r="D23" s="167">
        <v>8.0401359160830381</v>
      </c>
      <c r="E23" s="74">
        <v>2.2360469560505325</v>
      </c>
      <c r="F23" s="167">
        <v>3.0372801352589143</v>
      </c>
      <c r="G23" s="167">
        <v>3.7511726352271362</v>
      </c>
      <c r="H23" s="167">
        <v>-1.2181535020495438</v>
      </c>
      <c r="I23" s="74">
        <v>5.7726515586881577</v>
      </c>
      <c r="J23" s="167">
        <v>8.8841566810280952</v>
      </c>
      <c r="K23" s="167">
        <v>3.8964282654423545</v>
      </c>
      <c r="L23" s="167">
        <v>4.6286683417521548</v>
      </c>
      <c r="M23" s="167">
        <v>2.0491382529313587</v>
      </c>
      <c r="N23" s="167">
        <v>9.9521489404746273</v>
      </c>
      <c r="O23" s="74"/>
      <c r="P23" s="167"/>
      <c r="Q23" s="75">
        <v>5.4913159846915685</v>
      </c>
    </row>
    <row r="24" spans="1:17" ht="39" thickBot="1">
      <c r="A24" s="88" t="s">
        <v>18</v>
      </c>
      <c r="B24" s="89">
        <f t="shared" ref="B24:Q24" si="1">AVERAGE(B3:B23)</f>
        <v>9.0107767636638361</v>
      </c>
      <c r="C24" s="141">
        <f t="shared" si="1"/>
        <v>8.5182733837891895</v>
      </c>
      <c r="D24" s="141">
        <f t="shared" si="1"/>
        <v>11.981196372133809</v>
      </c>
      <c r="E24" s="90">
        <f t="shared" si="1"/>
        <v>8.027248110732371</v>
      </c>
      <c r="F24" s="141">
        <f t="shared" si="1"/>
        <v>6.5486081519639336</v>
      </c>
      <c r="G24" s="141">
        <f t="shared" si="1"/>
        <v>11.719764884697202</v>
      </c>
      <c r="H24" s="141">
        <f t="shared" si="1"/>
        <v>12.629628929569549</v>
      </c>
      <c r="I24" s="90">
        <f t="shared" si="1"/>
        <v>11.087512945312856</v>
      </c>
      <c r="J24" s="141">
        <f t="shared" si="1"/>
        <v>11.429591182723838</v>
      </c>
      <c r="K24" s="141">
        <f t="shared" si="1"/>
        <v>11.63028521200186</v>
      </c>
      <c r="L24" s="141">
        <f t="shared" si="1"/>
        <v>11.011974091550169</v>
      </c>
      <c r="M24" s="141">
        <f t="shared" si="1"/>
        <v>11.119133292754276</v>
      </c>
      <c r="N24" s="141">
        <f t="shared" si="1"/>
        <v>9.6519947257641441</v>
      </c>
      <c r="O24" s="90">
        <f t="shared" si="1"/>
        <v>10.859523226802748</v>
      </c>
      <c r="P24" s="141" t="e">
        <f t="shared" si="1"/>
        <v>#DIV/0!</v>
      </c>
      <c r="Q24" s="91">
        <f t="shared" si="1"/>
        <v>9.8822710204608057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87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1" customHeight="1" thickBot="1">
      <c r="A1" s="218" t="s">
        <v>186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20"/>
      <c r="O1" s="220"/>
      <c r="P1" s="220"/>
      <c r="Q1" s="221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>
      <c r="A3" s="76" t="s">
        <v>108</v>
      </c>
      <c r="B3" s="73">
        <v>0.19693662002484352</v>
      </c>
      <c r="C3" s="87">
        <v>-2.4964776516747076</v>
      </c>
      <c r="D3" s="87">
        <v>14.177604478069117</v>
      </c>
      <c r="E3" s="74">
        <v>12.066991528606914</v>
      </c>
      <c r="F3" s="87">
        <v>12.615596326397702</v>
      </c>
      <c r="G3" s="87">
        <v>-1.447695625200859</v>
      </c>
      <c r="H3" s="87">
        <v>23.697394386230343</v>
      </c>
      <c r="I3" s="74">
        <v>15.081532086742655</v>
      </c>
      <c r="J3" s="87">
        <v>10.168761987078749</v>
      </c>
      <c r="K3" s="87">
        <v>25.827629081651697</v>
      </c>
      <c r="L3" s="87">
        <v>12.57254421357179</v>
      </c>
      <c r="M3" s="87">
        <v>13.938758812659977</v>
      </c>
      <c r="N3" s="87">
        <v>11.117798160003236</v>
      </c>
      <c r="O3" s="74">
        <v>14.062820122262535</v>
      </c>
      <c r="P3" s="87"/>
      <c r="Q3" s="75">
        <v>12.701452699474933</v>
      </c>
    </row>
    <row r="4" spans="1:17">
      <c r="A4" s="76" t="s">
        <v>113</v>
      </c>
      <c r="B4" s="73">
        <v>60.219676606272543</v>
      </c>
      <c r="C4" s="87">
        <v>65.789020874337467</v>
      </c>
      <c r="D4" s="87">
        <v>21.352676467500398</v>
      </c>
      <c r="E4" s="74">
        <v>9.619798177560499</v>
      </c>
      <c r="F4" s="87">
        <v>9.5849320329543026</v>
      </c>
      <c r="G4" s="87">
        <v>-0.39237281935257107</v>
      </c>
      <c r="H4" s="87">
        <v>20.561684881289764</v>
      </c>
      <c r="I4" s="74">
        <v>14.253329649956187</v>
      </c>
      <c r="J4" s="87">
        <v>11.524150463548562</v>
      </c>
      <c r="K4" s="87">
        <v>17.06582752263914</v>
      </c>
      <c r="L4" s="87">
        <v>14.820202265722665</v>
      </c>
      <c r="M4" s="87">
        <v>14.557057301076446</v>
      </c>
      <c r="N4" s="87">
        <v>12.141933681644344</v>
      </c>
      <c r="O4" s="74">
        <v>20.542689204720791</v>
      </c>
      <c r="P4" s="87"/>
      <c r="Q4" s="75">
        <v>18.530334880596737</v>
      </c>
    </row>
    <row r="5" spans="1:17">
      <c r="A5" s="76" t="s">
        <v>114</v>
      </c>
      <c r="B5" s="73">
        <v>7.8349972990944332</v>
      </c>
      <c r="C5" s="87">
        <v>6.3384966710599508</v>
      </c>
      <c r="D5" s="87">
        <v>18.009347981586078</v>
      </c>
      <c r="E5" s="74">
        <v>5.3672016976199473</v>
      </c>
      <c r="F5" s="87">
        <v>5.1666667012495209</v>
      </c>
      <c r="G5" s="87">
        <v>0.68824901730109656</v>
      </c>
      <c r="H5" s="87">
        <v>12.941814976952124</v>
      </c>
      <c r="I5" s="74">
        <v>13.26730925519654</v>
      </c>
      <c r="J5" s="87">
        <v>9.9945697212872133</v>
      </c>
      <c r="K5" s="87">
        <v>14.478564868859719</v>
      </c>
      <c r="L5" s="87">
        <v>14.660012543958187</v>
      </c>
      <c r="M5" s="87">
        <v>13.973139272223492</v>
      </c>
      <c r="N5" s="87">
        <v>13.830646024463745</v>
      </c>
      <c r="O5" s="74">
        <v>10.947332203077632</v>
      </c>
      <c r="P5" s="87"/>
      <c r="Q5" s="75">
        <v>9.7523482231718841</v>
      </c>
    </row>
    <row r="6" spans="1:17">
      <c r="A6" s="76" t="s">
        <v>115</v>
      </c>
      <c r="B6" s="73">
        <v>2.2978667725261483</v>
      </c>
      <c r="C6" s="87">
        <v>-0.56296194768074603</v>
      </c>
      <c r="D6" s="87">
        <v>20.823348691590095</v>
      </c>
      <c r="E6" s="74">
        <v>9.9103985355372952</v>
      </c>
      <c r="F6" s="87">
        <v>11.001482699819395</v>
      </c>
      <c r="G6" s="87">
        <v>-2.6565151045414126</v>
      </c>
      <c r="H6" s="87">
        <v>17.395677242661701</v>
      </c>
      <c r="I6" s="74">
        <v>13.167096236147252</v>
      </c>
      <c r="J6" s="87">
        <v>12.270549091954324</v>
      </c>
      <c r="K6" s="87">
        <v>12.388267557827627</v>
      </c>
      <c r="L6" s="87">
        <v>14.240809959581155</v>
      </c>
      <c r="M6" s="87">
        <v>14.078660138284802</v>
      </c>
      <c r="N6" s="87">
        <v>14.261019710138243</v>
      </c>
      <c r="O6" s="74">
        <v>11.76745587044446</v>
      </c>
      <c r="P6" s="87"/>
      <c r="Q6" s="75">
        <v>11.04923381511631</v>
      </c>
    </row>
    <row r="7" spans="1:17">
      <c r="A7" s="76" t="s">
        <v>116</v>
      </c>
      <c r="B7" s="73">
        <v>23.156239423901607</v>
      </c>
      <c r="C7" s="87">
        <v>27.593799580789742</v>
      </c>
      <c r="D7" s="87">
        <v>3.4860567680479031</v>
      </c>
      <c r="E7" s="74">
        <v>12.548498052852894</v>
      </c>
      <c r="F7" s="87">
        <v>13.569712682576194</v>
      </c>
      <c r="G7" s="87">
        <v>0.84505486993911239</v>
      </c>
      <c r="H7" s="87">
        <v>17.393394671126369</v>
      </c>
      <c r="I7" s="74">
        <v>9.9538848569978189</v>
      </c>
      <c r="J7" s="87">
        <v>7.7640342539696041</v>
      </c>
      <c r="K7" s="87">
        <v>7.6520607618586212</v>
      </c>
      <c r="L7" s="87">
        <v>13.980051281623135</v>
      </c>
      <c r="M7" s="87">
        <v>10.244131795702366</v>
      </c>
      <c r="N7" s="87">
        <v>8.3086051739129037</v>
      </c>
      <c r="O7" s="74">
        <v>12.184746004423065</v>
      </c>
      <c r="P7" s="87"/>
      <c r="Q7" s="75">
        <v>11.903458141733033</v>
      </c>
    </row>
    <row r="8" spans="1:17">
      <c r="A8" s="76" t="s">
        <v>117</v>
      </c>
      <c r="B8" s="73">
        <v>4.7964865559842567</v>
      </c>
      <c r="C8" s="87">
        <v>5.7116830353665371</v>
      </c>
      <c r="D8" s="87">
        <v>-3.9291617722481185</v>
      </c>
      <c r="E8" s="74">
        <v>14.182538873622343</v>
      </c>
      <c r="F8" s="87">
        <v>14.850539902335536</v>
      </c>
      <c r="G8" s="87">
        <v>8.7747900171708277</v>
      </c>
      <c r="H8" s="87">
        <v>15.2307245477003</v>
      </c>
      <c r="I8" s="74">
        <v>13.707407386960234</v>
      </c>
      <c r="J8" s="87">
        <v>11.115939832757222</v>
      </c>
      <c r="K8" s="87">
        <v>16.088038446365413</v>
      </c>
      <c r="L8" s="87">
        <v>16.667974919735304</v>
      </c>
      <c r="M8" s="87">
        <v>9.9419224267201756</v>
      </c>
      <c r="N8" s="87">
        <v>6.7573777240664521</v>
      </c>
      <c r="O8" s="74">
        <v>12.507061509407555</v>
      </c>
      <c r="P8" s="87"/>
      <c r="Q8" s="75">
        <v>12.310412891652112</v>
      </c>
    </row>
    <row r="9" spans="1:17">
      <c r="A9" s="76" t="s">
        <v>118</v>
      </c>
      <c r="B9" s="73">
        <v>-1.5305779453962916</v>
      </c>
      <c r="C9" s="87">
        <v>-1.1847024957087453</v>
      </c>
      <c r="D9" s="87">
        <v>-3.6495422527716226</v>
      </c>
      <c r="E9" s="74">
        <v>13.322193398342202</v>
      </c>
      <c r="F9" s="87">
        <v>12.573488392154161</v>
      </c>
      <c r="G9" s="87">
        <v>3.8972340074716763</v>
      </c>
      <c r="H9" s="87">
        <v>29.54176534237294</v>
      </c>
      <c r="I9" s="74">
        <v>13.234618195926867</v>
      </c>
      <c r="J9" s="87">
        <v>7.7803354317485471</v>
      </c>
      <c r="K9" s="87">
        <v>15.23618822656683</v>
      </c>
      <c r="L9" s="87">
        <v>18.070937140955373</v>
      </c>
      <c r="M9" s="87">
        <v>9.7610459965094414</v>
      </c>
      <c r="N9" s="87">
        <v>8.3947212578668822</v>
      </c>
      <c r="O9" s="74">
        <v>11.477097325364435</v>
      </c>
      <c r="P9" s="87"/>
      <c r="Q9" s="75">
        <v>11.493874306410959</v>
      </c>
    </row>
    <row r="10" spans="1:17">
      <c r="A10" s="76" t="s">
        <v>119</v>
      </c>
      <c r="B10" s="73">
        <v>-9.4080497156579668</v>
      </c>
      <c r="C10" s="87">
        <v>-10.356365307853915</v>
      </c>
      <c r="D10" s="87">
        <v>-4.3541355720241759</v>
      </c>
      <c r="E10" s="74">
        <v>10.980568281567644</v>
      </c>
      <c r="F10" s="87">
        <v>9.1803313577253363</v>
      </c>
      <c r="G10" s="87">
        <v>8.2263808222026231</v>
      </c>
      <c r="H10" s="87">
        <v>27.332676193434637</v>
      </c>
      <c r="I10" s="74">
        <v>9.7638402593297293</v>
      </c>
      <c r="J10" s="87">
        <v>1.2390615842521409</v>
      </c>
      <c r="K10" s="87">
        <v>10.245055925208476</v>
      </c>
      <c r="L10" s="87">
        <v>18.66612269268013</v>
      </c>
      <c r="M10" s="87">
        <v>9.5010830470479739</v>
      </c>
      <c r="N10" s="87">
        <v>6.8199008688858376</v>
      </c>
      <c r="O10" s="74">
        <v>8.5428216449080185</v>
      </c>
      <c r="P10" s="87"/>
      <c r="Q10" s="75">
        <v>8.5036874649942256</v>
      </c>
    </row>
    <row r="11" spans="1:17">
      <c r="A11" s="76" t="s">
        <v>120</v>
      </c>
      <c r="B11" s="73">
        <v>16.980522072038315</v>
      </c>
      <c r="C11" s="87">
        <v>20.798641352512064</v>
      </c>
      <c r="D11" s="87">
        <v>-3.8865426271137351</v>
      </c>
      <c r="E11" s="74">
        <v>2.1810494325023426</v>
      </c>
      <c r="F11" s="87">
        <v>2.7857306366464694</v>
      </c>
      <c r="G11" s="87">
        <v>5.2510002449073134</v>
      </c>
      <c r="H11" s="87">
        <v>-3.1909772681591222</v>
      </c>
      <c r="I11" s="74">
        <v>9.2292592471886703</v>
      </c>
      <c r="J11" s="87">
        <v>3.2740759572099183</v>
      </c>
      <c r="K11" s="87">
        <v>8.9442814864991931</v>
      </c>
      <c r="L11" s="87">
        <v>11.753461124127087</v>
      </c>
      <c r="M11" s="87">
        <v>16.233283942247908</v>
      </c>
      <c r="N11" s="87">
        <v>12.051918248141806</v>
      </c>
      <c r="O11" s="74">
        <v>7.4699997871063459</v>
      </c>
      <c r="P11" s="87"/>
      <c r="Q11" s="75">
        <v>7.3642187545786619</v>
      </c>
    </row>
    <row r="12" spans="1:17">
      <c r="A12" s="76" t="s">
        <v>121</v>
      </c>
      <c r="B12" s="73">
        <v>4.5573067422051752</v>
      </c>
      <c r="C12" s="87">
        <v>3.5086413653777475</v>
      </c>
      <c r="D12" s="87">
        <v>15.558801633922911</v>
      </c>
      <c r="E12" s="74">
        <v>-3.0162111455240774</v>
      </c>
      <c r="F12" s="87">
        <v>-4.0338531990830129</v>
      </c>
      <c r="G12" s="87">
        <v>5.4520566369607169</v>
      </c>
      <c r="H12" s="87">
        <v>-4.4154662683279247</v>
      </c>
      <c r="I12" s="74">
        <v>11.08699848506479</v>
      </c>
      <c r="J12" s="87">
        <v>8.8211167051896986</v>
      </c>
      <c r="K12" s="87">
        <v>11.689421329944077</v>
      </c>
      <c r="L12" s="87">
        <v>10.804465359383126</v>
      </c>
      <c r="M12" s="87">
        <v>13.283212674618742</v>
      </c>
      <c r="N12" s="87">
        <v>15.000928941488144</v>
      </c>
      <c r="O12" s="74">
        <v>5.306007380952555</v>
      </c>
      <c r="P12" s="87"/>
      <c r="Q12" s="75">
        <v>5.2966163564514588</v>
      </c>
    </row>
    <row r="13" spans="1:17">
      <c r="A13" s="76" t="s">
        <v>122</v>
      </c>
      <c r="B13" s="73">
        <v>11.052572813526087</v>
      </c>
      <c r="C13" s="87">
        <v>8.5122195791624673</v>
      </c>
      <c r="D13" s="87">
        <v>27.01387845641543</v>
      </c>
      <c r="E13" s="74">
        <v>-2.9864253764024622</v>
      </c>
      <c r="F13" s="87">
        <v>-3.3034576549154289</v>
      </c>
      <c r="G13" s="87">
        <v>1.7849309991803834</v>
      </c>
      <c r="H13" s="87">
        <v>-5.3819418462235529</v>
      </c>
      <c r="I13" s="74">
        <v>6.7163723482800153</v>
      </c>
      <c r="J13" s="87">
        <v>2.2708934674394055</v>
      </c>
      <c r="K13" s="87">
        <v>8.3342450528461693</v>
      </c>
      <c r="L13" s="87">
        <v>4.0082903389516211</v>
      </c>
      <c r="M13" s="87">
        <v>13.353813535789941</v>
      </c>
      <c r="N13" s="87">
        <v>19.13736432214052</v>
      </c>
      <c r="O13" s="74">
        <v>3.6007018730409244</v>
      </c>
      <c r="P13" s="87"/>
      <c r="Q13" s="75">
        <v>3.7580451780394415</v>
      </c>
    </row>
    <row r="14" spans="1:17">
      <c r="A14" s="76" t="s">
        <v>123</v>
      </c>
      <c r="B14" s="73">
        <v>-14.445104869387688</v>
      </c>
      <c r="C14" s="87">
        <v>-24.384784868916832</v>
      </c>
      <c r="D14" s="87">
        <v>35.202766371070396</v>
      </c>
      <c r="E14" s="74">
        <v>-7.4719885997289692</v>
      </c>
      <c r="F14" s="87">
        <v>-8.6341418046976468</v>
      </c>
      <c r="G14" s="87">
        <v>3.2754629910542876</v>
      </c>
      <c r="H14" s="87">
        <v>-9.7387707726039032</v>
      </c>
      <c r="I14" s="74">
        <v>7.4338019310161441</v>
      </c>
      <c r="J14" s="87">
        <v>-3.8159482053790086</v>
      </c>
      <c r="K14" s="87">
        <v>13.964487219469632</v>
      </c>
      <c r="L14" s="87">
        <v>7.2514014591617855</v>
      </c>
      <c r="M14" s="87">
        <v>11.99779117030463</v>
      </c>
      <c r="N14" s="87">
        <v>19.406255148798913</v>
      </c>
      <c r="O14" s="74">
        <v>0.53740027991953432</v>
      </c>
      <c r="P14" s="87"/>
      <c r="Q14" s="75">
        <v>0.78131811990104427</v>
      </c>
    </row>
    <row r="15" spans="1:17">
      <c r="A15" s="76" t="s">
        <v>124</v>
      </c>
      <c r="B15" s="73">
        <v>-15.007108293178941</v>
      </c>
      <c r="C15" s="87">
        <v>-21.543228494591371</v>
      </c>
      <c r="D15" s="87">
        <v>29.88910896318276</v>
      </c>
      <c r="E15" s="74">
        <v>-3.4173153995672627</v>
      </c>
      <c r="F15" s="87">
        <v>-2.792713817119501</v>
      </c>
      <c r="G15" s="87">
        <v>-10.168419912930499</v>
      </c>
      <c r="H15" s="87">
        <v>-1.2870631349082111</v>
      </c>
      <c r="I15" s="74">
        <v>11.481526797976628</v>
      </c>
      <c r="J15" s="87">
        <v>3.3230382221055468</v>
      </c>
      <c r="K15" s="87">
        <v>12.084472463401468</v>
      </c>
      <c r="L15" s="87">
        <v>16.121569781447352</v>
      </c>
      <c r="M15" s="87">
        <v>11.487634728011978</v>
      </c>
      <c r="N15" s="87">
        <v>13.620736284782575</v>
      </c>
      <c r="O15" s="74">
        <v>3.1953081014303808</v>
      </c>
      <c r="P15" s="87"/>
      <c r="Q15" s="75">
        <v>3.9323933537424347</v>
      </c>
    </row>
    <row r="16" spans="1:17">
      <c r="A16" s="76" t="s">
        <v>125</v>
      </c>
      <c r="B16" s="73">
        <v>-8.3999437817769584E-2</v>
      </c>
      <c r="C16" s="87">
        <v>-0.8658228911521485</v>
      </c>
      <c r="D16" s="87">
        <v>7.2627807319743862</v>
      </c>
      <c r="E16" s="74">
        <v>-1.4262806313775533</v>
      </c>
      <c r="F16" s="87">
        <v>-0.86343968446541985</v>
      </c>
      <c r="G16" s="87">
        <v>-4.0466302897562114</v>
      </c>
      <c r="H16" s="87">
        <v>-2.1629853710712537</v>
      </c>
      <c r="I16" s="74">
        <v>8.2517192628760991</v>
      </c>
      <c r="J16" s="87">
        <v>-3.4538096143409893</v>
      </c>
      <c r="K16" s="87">
        <v>11.894671824771368</v>
      </c>
      <c r="L16" s="87">
        <v>12.394279330433102</v>
      </c>
      <c r="M16" s="87">
        <v>12.509034335192132</v>
      </c>
      <c r="N16" s="87">
        <v>10.351602787923815</v>
      </c>
      <c r="O16" s="74">
        <v>3.1473715693860997</v>
      </c>
      <c r="P16" s="87"/>
      <c r="Q16" s="75">
        <v>3.9167190319357275</v>
      </c>
    </row>
    <row r="17" spans="1:17">
      <c r="A17" s="76" t="s">
        <v>126</v>
      </c>
      <c r="B17" s="73">
        <v>-2.1733214393739866</v>
      </c>
      <c r="C17" s="87">
        <v>-2.3057140407604959</v>
      </c>
      <c r="D17" s="87">
        <v>-1.4626555187368391</v>
      </c>
      <c r="E17" s="74">
        <v>7.3619229764163725</v>
      </c>
      <c r="F17" s="87">
        <v>8.217137005343762</v>
      </c>
      <c r="G17" s="87">
        <v>12.176479147921828</v>
      </c>
      <c r="H17" s="87">
        <v>-2.8924208246078007</v>
      </c>
      <c r="I17" s="74">
        <v>14.848676897369698</v>
      </c>
      <c r="J17" s="87">
        <v>8.7635354418624889</v>
      </c>
      <c r="K17" s="87">
        <v>13.080253043758278</v>
      </c>
      <c r="L17" s="87">
        <v>23.059468053521989</v>
      </c>
      <c r="M17" s="87">
        <v>16.149039802571792</v>
      </c>
      <c r="N17" s="87">
        <v>6.2898210092730942</v>
      </c>
      <c r="O17" s="74">
        <v>10.140130880765625</v>
      </c>
      <c r="P17" s="87"/>
      <c r="Q17" s="75">
        <v>10.452917060908911</v>
      </c>
    </row>
    <row r="18" spans="1:17">
      <c r="A18" s="76" t="s">
        <v>127</v>
      </c>
      <c r="B18" s="73">
        <v>-8.7840580943798603</v>
      </c>
      <c r="C18" s="87">
        <v>-17.061275998995214</v>
      </c>
      <c r="D18" s="87">
        <v>14.338518776521186</v>
      </c>
      <c r="E18" s="74">
        <v>12.35543241321929</v>
      </c>
      <c r="F18" s="87">
        <v>17.985510085461481</v>
      </c>
      <c r="G18" s="87">
        <v>-7.55728073524691</v>
      </c>
      <c r="H18" s="87">
        <v>-3.5306084686488486</v>
      </c>
      <c r="I18" s="74">
        <v>19.184367965728399</v>
      </c>
      <c r="J18" s="87">
        <v>24.530178197810493</v>
      </c>
      <c r="K18" s="87">
        <v>14.493201070731626</v>
      </c>
      <c r="L18" s="87">
        <v>23.655819911716723</v>
      </c>
      <c r="M18" s="87">
        <v>16.157012803372254</v>
      </c>
      <c r="N18" s="87">
        <v>6.9436954979967265</v>
      </c>
      <c r="O18" s="74">
        <v>15.13148368710733</v>
      </c>
      <c r="P18" s="87"/>
      <c r="Q18" s="75">
        <v>15.332217244287099</v>
      </c>
    </row>
    <row r="19" spans="1:17">
      <c r="A19" s="76" t="s">
        <v>156</v>
      </c>
      <c r="B19" s="73">
        <v>0.28508506278535883</v>
      </c>
      <c r="C19" s="87">
        <v>-8.4513273593888076</v>
      </c>
      <c r="D19" s="87">
        <v>36.532792475949691</v>
      </c>
      <c r="E19" s="74">
        <v>18.417479696999251</v>
      </c>
      <c r="F19" s="87">
        <v>21.438682115539205</v>
      </c>
      <c r="G19" s="87">
        <v>15.567328354105761</v>
      </c>
      <c r="H19" s="87">
        <v>4.4829018190218921</v>
      </c>
      <c r="I19" s="74">
        <v>14.346491410413947</v>
      </c>
      <c r="J19" s="87">
        <v>26.032395644209871</v>
      </c>
      <c r="K19" s="87">
        <v>16.202591120251071</v>
      </c>
      <c r="L19" s="87">
        <v>5.1487538392711727</v>
      </c>
      <c r="M19" s="87">
        <v>19.872014215043226</v>
      </c>
      <c r="N19" s="87">
        <v>12.459552607746575</v>
      </c>
      <c r="O19" s="74">
        <v>14.844455141201065</v>
      </c>
      <c r="P19" s="87"/>
      <c r="Q19" s="75">
        <v>14.567285655522721</v>
      </c>
    </row>
    <row r="20" spans="1:17">
      <c r="A20" s="76" t="s">
        <v>157</v>
      </c>
      <c r="B20" s="73">
        <v>-10.056645301068112</v>
      </c>
      <c r="C20" s="87">
        <v>-16.186334656893571</v>
      </c>
      <c r="D20" s="87">
        <v>43.178834260664537</v>
      </c>
      <c r="E20" s="74">
        <v>19.929206980325414</v>
      </c>
      <c r="F20" s="87">
        <v>23.697049511511352</v>
      </c>
      <c r="G20" s="87">
        <v>12.342970062987323</v>
      </c>
      <c r="H20" s="87">
        <v>5.4050949724888158</v>
      </c>
      <c r="I20" s="74">
        <v>16.399762053634468</v>
      </c>
      <c r="J20" s="87">
        <v>27.602609994052351</v>
      </c>
      <c r="K20" s="87">
        <v>18.019239180069292</v>
      </c>
      <c r="L20" s="87">
        <v>7.6503957841754833</v>
      </c>
      <c r="M20" s="87">
        <v>21.991179960880547</v>
      </c>
      <c r="N20" s="87">
        <v>13.93135486622254</v>
      </c>
      <c r="O20" s="74">
        <v>13.291653657952454</v>
      </c>
      <c r="P20" s="87"/>
      <c r="Q20" s="75">
        <v>13.324106419397125</v>
      </c>
    </row>
    <row r="21" spans="1:17">
      <c r="A21" s="76" t="s">
        <v>158</v>
      </c>
      <c r="B21" s="73">
        <v>30.2214592898506</v>
      </c>
      <c r="C21" s="87">
        <v>30.476070684522981</v>
      </c>
      <c r="D21" s="87">
        <v>28.866432384254637</v>
      </c>
      <c r="E21" s="74">
        <v>20.94695577796438</v>
      </c>
      <c r="F21" s="87">
        <v>25.573823868582725</v>
      </c>
      <c r="G21" s="87">
        <v>4.1681345255330484</v>
      </c>
      <c r="H21" s="87">
        <v>7.0101619997762654</v>
      </c>
      <c r="I21" s="74">
        <v>17.404686488329329</v>
      </c>
      <c r="J21" s="87">
        <v>28.682143936984776</v>
      </c>
      <c r="K21" s="87">
        <v>19.118155064616843</v>
      </c>
      <c r="L21" s="87">
        <v>9.1534946255779275</v>
      </c>
      <c r="M21" s="87">
        <v>19.25885601370836</v>
      </c>
      <c r="N21" s="87">
        <v>14.75613478804274</v>
      </c>
      <c r="O21" s="74">
        <v>20.273823422692445</v>
      </c>
      <c r="P21" s="87"/>
      <c r="Q21" s="75">
        <v>19.825775223836771</v>
      </c>
    </row>
    <row r="22" spans="1:17">
      <c r="A22" s="76" t="s">
        <v>159</v>
      </c>
      <c r="B22" s="73">
        <v>29.246068101542239</v>
      </c>
      <c r="C22" s="87">
        <v>28.112065784241874</v>
      </c>
      <c r="D22" s="87">
        <v>31.543965181293711</v>
      </c>
      <c r="E22" s="74">
        <v>22.752861095836412</v>
      </c>
      <c r="F22" s="87">
        <v>25.793642439717324</v>
      </c>
      <c r="G22" s="87">
        <v>11.814420561833032</v>
      </c>
      <c r="H22" s="87">
        <v>9.5005236152377606</v>
      </c>
      <c r="I22" s="74">
        <v>16.212683581790703</v>
      </c>
      <c r="J22" s="87">
        <v>21.848561499720439</v>
      </c>
      <c r="K22" s="87">
        <v>19.878551230173585</v>
      </c>
      <c r="L22" s="87">
        <v>8.3222321392216259</v>
      </c>
      <c r="M22" s="87">
        <v>19.257570194606178</v>
      </c>
      <c r="N22" s="87">
        <v>16.179991140966507</v>
      </c>
      <c r="O22" s="74">
        <v>19.159890298028014</v>
      </c>
      <c r="P22" s="87"/>
      <c r="Q22" s="75">
        <v>18.835300889225358</v>
      </c>
    </row>
    <row r="23" spans="1:17">
      <c r="A23" s="76" t="s">
        <v>128</v>
      </c>
      <c r="B23" s="73">
        <v>28.626216120397917</v>
      </c>
      <c r="C23" s="87">
        <v>24.550054274691334</v>
      </c>
      <c r="D23" s="87">
        <v>39.966238573538284</v>
      </c>
      <c r="E23" s="74">
        <v>21.768187527684617</v>
      </c>
      <c r="F23" s="87">
        <v>22.703274190214209</v>
      </c>
      <c r="G23" s="87">
        <v>4.4293887282966651</v>
      </c>
      <c r="H23" s="87">
        <v>30.211892799735701</v>
      </c>
      <c r="I23" s="74">
        <v>16.992579209983916</v>
      </c>
      <c r="J23" s="87">
        <v>23.816777856243203</v>
      </c>
      <c r="K23" s="87">
        <v>16.749163325595699</v>
      </c>
      <c r="L23" s="87">
        <v>12.062449298144292</v>
      </c>
      <c r="M23" s="87">
        <v>16.187125030087675</v>
      </c>
      <c r="N23" s="87">
        <v>17.902452844349739</v>
      </c>
      <c r="O23" s="74">
        <v>19.312954405607684</v>
      </c>
      <c r="P23" s="87"/>
      <c r="Q23" s="75">
        <v>19.332838344531091</v>
      </c>
    </row>
    <row r="24" spans="1:17">
      <c r="A24" s="76" t="s">
        <v>129</v>
      </c>
      <c r="B24" s="73">
        <v>43.406244351836449</v>
      </c>
      <c r="C24" s="87">
        <v>45.581551658633728</v>
      </c>
      <c r="D24" s="87">
        <v>32.347155808663757</v>
      </c>
      <c r="E24" s="74">
        <v>18.189262737097774</v>
      </c>
      <c r="F24" s="87">
        <v>18.1393879069905</v>
      </c>
      <c r="G24" s="87">
        <v>1.9702598277197749</v>
      </c>
      <c r="H24" s="87">
        <v>34.150534607781907</v>
      </c>
      <c r="I24" s="74">
        <v>14.077838283764962</v>
      </c>
      <c r="J24" s="87">
        <v>20.439114311724119</v>
      </c>
      <c r="K24" s="87">
        <v>13.013862152306835</v>
      </c>
      <c r="L24" s="87">
        <v>11.322911022322057</v>
      </c>
      <c r="M24" s="87">
        <v>9.2635927028094596</v>
      </c>
      <c r="N24" s="87">
        <v>14.505630194292504</v>
      </c>
      <c r="O24" s="74">
        <v>19.1338858014187</v>
      </c>
      <c r="P24" s="87"/>
      <c r="Q24" s="75">
        <v>18.967941556480596</v>
      </c>
    </row>
    <row r="25" spans="1:17">
      <c r="A25" s="76" t="s">
        <v>130</v>
      </c>
      <c r="B25" s="73">
        <v>9.5420477457089365</v>
      </c>
      <c r="C25" s="87">
        <v>4.7964872516303982</v>
      </c>
      <c r="D25" s="87">
        <v>35.113103595503894</v>
      </c>
      <c r="E25" s="74">
        <v>10.686290737516437</v>
      </c>
      <c r="F25" s="87">
        <v>9.1609817621983058</v>
      </c>
      <c r="G25" s="87">
        <v>2.4106204284124204</v>
      </c>
      <c r="H25" s="87">
        <v>32.700678114179389</v>
      </c>
      <c r="I25" s="74">
        <v>8.0878022847028834</v>
      </c>
      <c r="J25" s="87">
        <v>13.154386312321902</v>
      </c>
      <c r="K25" s="87">
        <v>6.8201902631514821</v>
      </c>
      <c r="L25" s="87">
        <v>5.2846336537086609</v>
      </c>
      <c r="M25" s="87">
        <v>4.4624709227070483</v>
      </c>
      <c r="N25" s="87">
        <v>11.46306779739224</v>
      </c>
      <c r="O25" s="74">
        <v>8.8024266101954147</v>
      </c>
      <c r="P25" s="87"/>
      <c r="Q25" s="75">
        <v>9.0861401325148154</v>
      </c>
    </row>
    <row r="26" spans="1:17">
      <c r="A26" s="76" t="s">
        <v>131</v>
      </c>
      <c r="B26" s="73">
        <v>45.557455988093508</v>
      </c>
      <c r="C26" s="87">
        <v>57.734254373345337</v>
      </c>
      <c r="D26" s="87">
        <v>21.526621520001353</v>
      </c>
      <c r="E26" s="74">
        <v>14.568750857768931</v>
      </c>
      <c r="F26" s="87">
        <v>13.254360067051415</v>
      </c>
      <c r="G26" s="87">
        <v>7.3751125398491073</v>
      </c>
      <c r="H26" s="87">
        <v>33.792723645542758</v>
      </c>
      <c r="I26" s="74">
        <v>10.60494190869179</v>
      </c>
      <c r="J26" s="87">
        <v>15.579228133970588</v>
      </c>
      <c r="K26" s="87">
        <v>10.645394598504511</v>
      </c>
      <c r="L26" s="87">
        <v>6.6262121791802189</v>
      </c>
      <c r="M26" s="87">
        <v>6.0930120338022693</v>
      </c>
      <c r="N26" s="87">
        <v>13.1478039440481</v>
      </c>
      <c r="O26" s="74">
        <v>13.695195285271854</v>
      </c>
      <c r="P26" s="87"/>
      <c r="Q26" s="75">
        <v>13.699829815861861</v>
      </c>
    </row>
    <row r="27" spans="1:17">
      <c r="A27" s="76" t="s">
        <v>132</v>
      </c>
      <c r="B27" s="73">
        <v>17.154752816502288</v>
      </c>
      <c r="C27" s="87">
        <v>16.339485056831705</v>
      </c>
      <c r="D27" s="87">
        <v>19.17304199959441</v>
      </c>
      <c r="E27" s="74">
        <v>8.5105995587045769</v>
      </c>
      <c r="F27" s="87">
        <v>13.391253399621709</v>
      </c>
      <c r="G27" s="87">
        <v>7.7446496630049895</v>
      </c>
      <c r="H27" s="87">
        <v>-19.379218907979581</v>
      </c>
      <c r="I27" s="74">
        <v>18.947230580699376</v>
      </c>
      <c r="J27" s="87">
        <v>15.427406288475828</v>
      </c>
      <c r="K27" s="87">
        <v>17.199598501640835</v>
      </c>
      <c r="L27" s="87">
        <v>24.810895446996334</v>
      </c>
      <c r="M27" s="87">
        <v>16.31141262126453</v>
      </c>
      <c r="N27" s="87">
        <v>15.933787183971612</v>
      </c>
      <c r="O27" s="74">
        <v>12.155486861662999</v>
      </c>
      <c r="P27" s="87"/>
      <c r="Q27" s="75">
        <v>15.327986240728755</v>
      </c>
    </row>
    <row r="28" spans="1:17">
      <c r="A28" s="76" t="s">
        <v>133</v>
      </c>
      <c r="B28" s="73">
        <v>28.083971715381729</v>
      </c>
      <c r="C28" s="87">
        <v>28.721849146721368</v>
      </c>
      <c r="D28" s="87">
        <v>24.516769865012726</v>
      </c>
      <c r="E28" s="74">
        <v>15.322395663663285</v>
      </c>
      <c r="F28" s="87">
        <v>21.95624453945933</v>
      </c>
      <c r="G28" s="87">
        <v>11.408777486058286</v>
      </c>
      <c r="H28" s="87">
        <v>-20.719175000842942</v>
      </c>
      <c r="I28" s="74">
        <v>19.071254553054594</v>
      </c>
      <c r="J28" s="87">
        <v>18.764748934547494</v>
      </c>
      <c r="K28" s="87">
        <v>14.739013926844729</v>
      </c>
      <c r="L28" s="87">
        <v>23.901257413622101</v>
      </c>
      <c r="M28" s="87">
        <v>19.03517768846654</v>
      </c>
      <c r="N28" s="87">
        <v>16.353508824825617</v>
      </c>
      <c r="O28" s="74">
        <v>17.689372599629387</v>
      </c>
      <c r="P28" s="87"/>
      <c r="Q28" s="75">
        <v>19.256150090542757</v>
      </c>
    </row>
    <row r="29" spans="1:17">
      <c r="A29" s="76" t="s">
        <v>134</v>
      </c>
      <c r="B29" s="73">
        <v>27.774972730155167</v>
      </c>
      <c r="C29" s="87">
        <v>25.785720822818686</v>
      </c>
      <c r="D29" s="87">
        <v>36.088784459316805</v>
      </c>
      <c r="E29" s="74">
        <v>19.543046859441795</v>
      </c>
      <c r="F29" s="87">
        <v>25.736076006951901</v>
      </c>
      <c r="G29" s="87">
        <v>16.758852755375116</v>
      </c>
      <c r="H29" s="87">
        <v>-20.847461367405828</v>
      </c>
      <c r="I29" s="74">
        <v>21.135151760463589</v>
      </c>
      <c r="J29" s="87">
        <v>20.416517387803747</v>
      </c>
      <c r="K29" s="87">
        <v>15.997793865735821</v>
      </c>
      <c r="L29" s="87">
        <v>27.463075358989776</v>
      </c>
      <c r="M29" s="87">
        <v>21.880806045605702</v>
      </c>
      <c r="N29" s="87">
        <v>16.298941051124206</v>
      </c>
      <c r="O29" s="74">
        <v>19.162646922731732</v>
      </c>
      <c r="P29" s="87"/>
      <c r="Q29" s="75">
        <v>21.340841786387571</v>
      </c>
    </row>
    <row r="30" spans="1:17">
      <c r="A30" s="76" t="s">
        <v>135</v>
      </c>
      <c r="B30" s="73">
        <v>10.180897731519291</v>
      </c>
      <c r="C30" s="87">
        <v>4.8767339779190877</v>
      </c>
      <c r="D30" s="87">
        <v>23.767387078305209</v>
      </c>
      <c r="E30" s="74">
        <v>20.034999214295578</v>
      </c>
      <c r="F30" s="87">
        <v>24.305735407384507</v>
      </c>
      <c r="G30" s="87">
        <v>21.219447352050505</v>
      </c>
      <c r="H30" s="87">
        <v>-13.808062189908016</v>
      </c>
      <c r="I30" s="74">
        <v>23.573948051232833</v>
      </c>
      <c r="J30" s="87">
        <v>22.617481495804217</v>
      </c>
      <c r="K30" s="87">
        <v>17.898957501795934</v>
      </c>
      <c r="L30" s="87">
        <v>32.390602855132194</v>
      </c>
      <c r="M30" s="87">
        <v>24.267051656369571</v>
      </c>
      <c r="N30" s="87">
        <v>14.317702734873484</v>
      </c>
      <c r="O30" s="74">
        <v>18.642580839905797</v>
      </c>
      <c r="P30" s="87"/>
      <c r="Q30" s="75">
        <v>21.546542451187655</v>
      </c>
    </row>
    <row r="31" spans="1:17">
      <c r="A31" s="76" t="s">
        <v>136</v>
      </c>
      <c r="B31" s="73">
        <v>-4.3710875772418287</v>
      </c>
      <c r="C31" s="87">
        <v>-4.7915017276435021</v>
      </c>
      <c r="D31" s="87">
        <v>-3.3550504881530157</v>
      </c>
      <c r="E31" s="74">
        <v>16.838467447676532</v>
      </c>
      <c r="F31" s="87">
        <v>20.556711045917911</v>
      </c>
      <c r="G31" s="87">
        <v>-11.625601495113351</v>
      </c>
      <c r="H31" s="87">
        <v>11.429331592326925</v>
      </c>
      <c r="I31" s="74">
        <v>18.785565706709818</v>
      </c>
      <c r="J31" s="87">
        <v>15.505486547169415</v>
      </c>
      <c r="K31" s="87">
        <v>24.501293755966291</v>
      </c>
      <c r="L31" s="87">
        <v>20.846912045035715</v>
      </c>
      <c r="M31" s="87">
        <v>19.194138234977803</v>
      </c>
      <c r="N31" s="87">
        <v>3.5864346310753916</v>
      </c>
      <c r="O31" s="74">
        <v>16.272979180269207</v>
      </c>
      <c r="P31" s="87"/>
      <c r="Q31" s="75">
        <v>16.483749815342126</v>
      </c>
    </row>
    <row r="32" spans="1:17">
      <c r="A32" s="76" t="s">
        <v>137</v>
      </c>
      <c r="B32" s="73">
        <v>-2.6376343844558168</v>
      </c>
      <c r="C32" s="87">
        <v>-0.55876440168731589</v>
      </c>
      <c r="D32" s="87">
        <v>-14.655911130641751</v>
      </c>
      <c r="E32" s="74">
        <v>6.8120798001446268</v>
      </c>
      <c r="F32" s="87">
        <v>8.5390091886244424</v>
      </c>
      <c r="G32" s="87">
        <v>-10.843757174728841</v>
      </c>
      <c r="H32" s="87">
        <v>9.4045879004273534</v>
      </c>
      <c r="I32" s="74">
        <v>16.670670372427317</v>
      </c>
      <c r="J32" s="87">
        <v>11.415016274788536</v>
      </c>
      <c r="K32" s="87">
        <v>22.927159973262057</v>
      </c>
      <c r="L32" s="87">
        <v>19.298111574776339</v>
      </c>
      <c r="M32" s="87">
        <v>17.57938785040357</v>
      </c>
      <c r="N32" s="87">
        <v>2.6025673618431595</v>
      </c>
      <c r="O32" s="74">
        <v>9.7944140741185759</v>
      </c>
      <c r="P32" s="87"/>
      <c r="Q32" s="75">
        <v>10.653151063280781</v>
      </c>
    </row>
    <row r="33" spans="1:17">
      <c r="A33" s="76" t="s">
        <v>138</v>
      </c>
      <c r="B33" s="73">
        <v>-4.7252761751131782</v>
      </c>
      <c r="C33" s="87">
        <v>-3.3595551284137528</v>
      </c>
      <c r="D33" s="87">
        <v>-10.000992219465127</v>
      </c>
      <c r="E33" s="74">
        <v>3.1282634941930154</v>
      </c>
      <c r="F33" s="87">
        <v>4.4508560205277972</v>
      </c>
      <c r="G33" s="87">
        <v>-11.08055882531418</v>
      </c>
      <c r="H33" s="87">
        <v>6.6080280266365534</v>
      </c>
      <c r="I33" s="74">
        <v>13.553543507428447</v>
      </c>
      <c r="J33" s="87">
        <v>12.219720531171275</v>
      </c>
      <c r="K33" s="87">
        <v>22.586612106264802</v>
      </c>
      <c r="L33" s="87">
        <v>10.564745086835813</v>
      </c>
      <c r="M33" s="87">
        <v>14.633427693065034</v>
      </c>
      <c r="N33" s="87">
        <v>0.51029296892663945</v>
      </c>
      <c r="O33" s="74">
        <v>7.3516180934767288</v>
      </c>
      <c r="P33" s="87"/>
      <c r="Q33" s="75">
        <v>8.0766919323383863</v>
      </c>
    </row>
    <row r="34" spans="1:17">
      <c r="A34" s="76" t="s">
        <v>139</v>
      </c>
      <c r="B34" s="73">
        <v>-13.052710559806325</v>
      </c>
      <c r="C34" s="87">
        <v>-13.327181282580058</v>
      </c>
      <c r="D34" s="87">
        <v>-12.456967094864893</v>
      </c>
      <c r="E34" s="74">
        <v>1.0894293886377369</v>
      </c>
      <c r="F34" s="87">
        <v>2.918858178328628</v>
      </c>
      <c r="G34" s="87">
        <v>-19.701253295278011</v>
      </c>
      <c r="H34" s="87">
        <v>4.4857500088674875</v>
      </c>
      <c r="I34" s="74">
        <v>9.5190153962711666</v>
      </c>
      <c r="J34" s="87">
        <v>9.0118144469565991</v>
      </c>
      <c r="K34" s="87">
        <v>21.104862353621414</v>
      </c>
      <c r="L34" s="87">
        <v>2.3390680784872719</v>
      </c>
      <c r="M34" s="87">
        <v>13.262049906601709</v>
      </c>
      <c r="N34" s="87">
        <v>-1.7391829094348845</v>
      </c>
      <c r="O34" s="74">
        <v>3.8852517623928753</v>
      </c>
      <c r="P34" s="87"/>
      <c r="Q34" s="75">
        <v>5.498257266190933</v>
      </c>
    </row>
    <row r="35" spans="1:17">
      <c r="A35" s="76" t="s">
        <v>140</v>
      </c>
      <c r="B35" s="73">
        <v>-0.45709787443770111</v>
      </c>
      <c r="C35" s="87">
        <v>-0.1176648630472816</v>
      </c>
      <c r="D35" s="87">
        <v>-1.2652309183191479</v>
      </c>
      <c r="E35" s="74">
        <v>5.6510991356443458</v>
      </c>
      <c r="F35" s="87">
        <v>4.1054239393024758</v>
      </c>
      <c r="G35" s="87">
        <v>18.295436349016494</v>
      </c>
      <c r="H35" s="87">
        <v>10.521283980381151</v>
      </c>
      <c r="I35" s="74">
        <v>10.993701733262148</v>
      </c>
      <c r="J35" s="87">
        <v>11.175989977834032</v>
      </c>
      <c r="K35" s="87">
        <v>17.031840115114086</v>
      </c>
      <c r="L35" s="87">
        <v>9.6229278867577879</v>
      </c>
      <c r="M35" s="87">
        <v>4.9103635529602458</v>
      </c>
      <c r="N35" s="87">
        <v>1.1361612846652263</v>
      </c>
      <c r="O35" s="74">
        <v>8.906339954741469</v>
      </c>
      <c r="P35" s="87"/>
      <c r="Q35" s="75">
        <v>8.6216625453857763</v>
      </c>
    </row>
    <row r="36" spans="1:17">
      <c r="A36" s="76" t="s">
        <v>141</v>
      </c>
      <c r="B36" s="73">
        <v>-2.1374761819455235</v>
      </c>
      <c r="C36" s="87">
        <v>-3.5412989029346789</v>
      </c>
      <c r="D36" s="87">
        <v>7.3188012419547173</v>
      </c>
      <c r="E36" s="74">
        <v>10.16822263603313</v>
      </c>
      <c r="F36" s="87">
        <v>7.7605230000992069</v>
      </c>
      <c r="G36" s="87">
        <v>9.7714905871725328</v>
      </c>
      <c r="H36" s="87">
        <v>32.051827941327701</v>
      </c>
      <c r="I36" s="74">
        <v>10.070149804358113</v>
      </c>
      <c r="J36" s="87">
        <v>9.1417292641210146</v>
      </c>
      <c r="K36" s="87">
        <v>16.417147172348059</v>
      </c>
      <c r="L36" s="87">
        <v>7.47740080961188</v>
      </c>
      <c r="M36" s="87">
        <v>10.014846419333837</v>
      </c>
      <c r="N36" s="87">
        <v>1.5363097968138282</v>
      </c>
      <c r="O36" s="74">
        <v>5.9528459850680111</v>
      </c>
      <c r="P36" s="87"/>
      <c r="Q36" s="75">
        <v>8.3839505938501997</v>
      </c>
    </row>
    <row r="37" spans="1:17">
      <c r="A37" s="76" t="s">
        <v>142</v>
      </c>
      <c r="B37" s="73">
        <v>9.7640294525734763</v>
      </c>
      <c r="C37" s="87">
        <v>10.895399771161038</v>
      </c>
      <c r="D37" s="87">
        <v>5.0710852560456567</v>
      </c>
      <c r="E37" s="74">
        <v>13.485317486208659</v>
      </c>
      <c r="F37" s="87">
        <v>11.579647938372894</v>
      </c>
      <c r="G37" s="87">
        <v>12.093234178246011</v>
      </c>
      <c r="H37" s="87">
        <v>35.444096783812491</v>
      </c>
      <c r="I37" s="74">
        <v>13.326211401877149</v>
      </c>
      <c r="J37" s="87">
        <v>16.377317162695576</v>
      </c>
      <c r="K37" s="87">
        <v>15.157335255265025</v>
      </c>
      <c r="L37" s="87">
        <v>11.934459938374728</v>
      </c>
      <c r="M37" s="87">
        <v>11.853740894696358</v>
      </c>
      <c r="N37" s="87">
        <v>3.9207312428456467</v>
      </c>
      <c r="O37" s="74">
        <v>13.456028599264203</v>
      </c>
      <c r="P37" s="87"/>
      <c r="Q37" s="75">
        <v>13.012853809281491</v>
      </c>
    </row>
    <row r="38" spans="1:17">
      <c r="A38" s="76" t="s">
        <v>143</v>
      </c>
      <c r="B38" s="73">
        <v>6.8880383120778736</v>
      </c>
      <c r="C38" s="87">
        <v>5.0955867286456034</v>
      </c>
      <c r="D38" s="87">
        <v>10.739911907843624</v>
      </c>
      <c r="E38" s="74">
        <v>13.506209992851744</v>
      </c>
      <c r="F38" s="87">
        <v>11.103934674382399</v>
      </c>
      <c r="G38" s="87">
        <v>11.886621542374298</v>
      </c>
      <c r="H38" s="87">
        <v>41.20104321762603</v>
      </c>
      <c r="I38" s="74">
        <v>11.407153052427095</v>
      </c>
      <c r="J38" s="87">
        <v>12.189251767841375</v>
      </c>
      <c r="K38" s="87">
        <v>8.1344633436039135</v>
      </c>
      <c r="L38" s="87">
        <v>15.048373197820428</v>
      </c>
      <c r="M38" s="87">
        <v>12.796686976951044</v>
      </c>
      <c r="N38" s="87">
        <v>5.5901886338026738</v>
      </c>
      <c r="O38" s="74">
        <v>11.181066508027616</v>
      </c>
      <c r="P38" s="87"/>
      <c r="Q38" s="75">
        <v>11.80691498525567</v>
      </c>
    </row>
    <row r="39" spans="1:17">
      <c r="A39" s="76" t="s">
        <v>144</v>
      </c>
      <c r="B39" s="73">
        <v>13.196299593952372</v>
      </c>
      <c r="C39" s="87">
        <v>17.755173962239784</v>
      </c>
      <c r="D39" s="87">
        <v>2.2162327372289083</v>
      </c>
      <c r="E39" s="74">
        <v>5.3428656696767796</v>
      </c>
      <c r="F39" s="87">
        <v>2.7139490189291675</v>
      </c>
      <c r="G39" s="87">
        <v>0.45576688756629646</v>
      </c>
      <c r="H39" s="87">
        <v>30.91014155760498</v>
      </c>
      <c r="I39" s="74">
        <v>11.651527506829549</v>
      </c>
      <c r="J39" s="87">
        <v>7.0968219893641322</v>
      </c>
      <c r="K39" s="87">
        <v>11.008745547987967</v>
      </c>
      <c r="L39" s="87">
        <v>16.987437928093229</v>
      </c>
      <c r="M39" s="87">
        <v>10.235705656809481</v>
      </c>
      <c r="N39" s="87">
        <v>6.3903083106336993</v>
      </c>
      <c r="O39" s="74">
        <v>10.756147514462667</v>
      </c>
      <c r="P39" s="87"/>
      <c r="Q39" s="75">
        <v>9.7995027199905795</v>
      </c>
    </row>
    <row r="40" spans="1:17">
      <c r="A40" s="76" t="s">
        <v>145</v>
      </c>
      <c r="B40" s="73">
        <v>-19.384611828431161</v>
      </c>
      <c r="C40" s="87">
        <v>-25.560456753318146</v>
      </c>
      <c r="D40" s="87">
        <v>18.006632362798626</v>
      </c>
      <c r="E40" s="74">
        <v>13.560268174489137</v>
      </c>
      <c r="F40" s="87">
        <v>13.190410685595102</v>
      </c>
      <c r="G40" s="87">
        <v>4.5934166811937942</v>
      </c>
      <c r="H40" s="87">
        <v>22.514163714714197</v>
      </c>
      <c r="I40" s="74">
        <v>12.862606932124143</v>
      </c>
      <c r="J40" s="87">
        <v>8.9014349952514777</v>
      </c>
      <c r="K40" s="87">
        <v>8.0969668629430966</v>
      </c>
      <c r="L40" s="87">
        <v>22.040358798229164</v>
      </c>
      <c r="M40" s="87">
        <v>8.440681345068036</v>
      </c>
      <c r="N40" s="87">
        <v>8.361883436989789</v>
      </c>
      <c r="O40" s="74">
        <v>8.6658522841326349</v>
      </c>
      <c r="P40" s="87"/>
      <c r="Q40" s="75">
        <v>8.9774045612757103</v>
      </c>
    </row>
    <row r="41" spans="1:17">
      <c r="A41" s="76" t="s">
        <v>146</v>
      </c>
      <c r="B41" s="73">
        <v>-6.8716502294058817</v>
      </c>
      <c r="C41" s="87">
        <v>-10.872140806308336</v>
      </c>
      <c r="D41" s="87">
        <v>10.642302525220085</v>
      </c>
      <c r="E41" s="74">
        <v>11.541163633017716</v>
      </c>
      <c r="F41" s="87">
        <v>10.60730822772169</v>
      </c>
      <c r="G41" s="87">
        <v>-0.43494206921545242</v>
      </c>
      <c r="H41" s="87">
        <v>30.280897756150051</v>
      </c>
      <c r="I41" s="74">
        <v>11.48456994303951</v>
      </c>
      <c r="J41" s="87">
        <v>4.5485972112535666</v>
      </c>
      <c r="K41" s="87">
        <v>11.461704298631094</v>
      </c>
      <c r="L41" s="87">
        <v>18.073125275218874</v>
      </c>
      <c r="M41" s="87">
        <v>9.6286956601637694</v>
      </c>
      <c r="N41" s="87">
        <v>8.9699109423020147</v>
      </c>
      <c r="O41" s="74">
        <v>8.5270749458602815</v>
      </c>
      <c r="P41" s="87"/>
      <c r="Q41" s="75">
        <v>9.6883120471570265</v>
      </c>
    </row>
    <row r="42" spans="1:17">
      <c r="A42" s="76" t="s">
        <v>147</v>
      </c>
      <c r="B42" s="73">
        <v>8.0438683648868352</v>
      </c>
      <c r="C42" s="87">
        <v>2.1249940068239437</v>
      </c>
      <c r="D42" s="87">
        <v>20.114889760677713</v>
      </c>
      <c r="E42" s="74">
        <v>4.6128462586382764</v>
      </c>
      <c r="F42" s="87">
        <v>2.8991175771737723</v>
      </c>
      <c r="G42" s="87">
        <v>-1.357387256160236</v>
      </c>
      <c r="H42" s="87">
        <v>23.508013522936295</v>
      </c>
      <c r="I42" s="74">
        <v>13.82458213404739</v>
      </c>
      <c r="J42" s="87">
        <v>7.5757281579103912</v>
      </c>
      <c r="K42" s="87">
        <v>18.045026601407695</v>
      </c>
      <c r="L42" s="87">
        <v>16.881063443740747</v>
      </c>
      <c r="M42" s="87">
        <v>12.160084960839116</v>
      </c>
      <c r="N42" s="87">
        <v>9.1486342054904419</v>
      </c>
      <c r="O42" s="74">
        <v>10.731206127320794</v>
      </c>
      <c r="P42" s="87"/>
      <c r="Q42" s="75">
        <v>10.744511581443533</v>
      </c>
    </row>
    <row r="43" spans="1:17">
      <c r="A43" s="76" t="s">
        <v>148</v>
      </c>
      <c r="B43" s="73">
        <v>11.362919215189718</v>
      </c>
      <c r="C43" s="87">
        <v>10.312548084743675</v>
      </c>
      <c r="D43" s="87">
        <v>14.277326639799501</v>
      </c>
      <c r="E43" s="74">
        <v>-2.0465898694489</v>
      </c>
      <c r="F43" s="87">
        <v>-4.1388707898281822</v>
      </c>
      <c r="G43" s="87">
        <v>1.3192714816387607</v>
      </c>
      <c r="H43" s="87">
        <v>9.7154936176307221</v>
      </c>
      <c r="I43" s="74">
        <v>13.234353233014845</v>
      </c>
      <c r="J43" s="87">
        <v>10.306799226154908</v>
      </c>
      <c r="K43" s="87">
        <v>22.031038603962102</v>
      </c>
      <c r="L43" s="87">
        <v>8.2903406653305414</v>
      </c>
      <c r="M43" s="87">
        <v>15.339873138691832</v>
      </c>
      <c r="N43" s="87">
        <v>9.5599784577694518</v>
      </c>
      <c r="O43" s="74">
        <v>8.4563365761398117</v>
      </c>
      <c r="P43" s="87"/>
      <c r="Q43" s="75">
        <v>8.6275465615179563</v>
      </c>
    </row>
    <row r="44" spans="1:17">
      <c r="A44" s="76" t="s">
        <v>149</v>
      </c>
      <c r="B44" s="73">
        <v>4.8676712484294233</v>
      </c>
      <c r="C44" s="87">
        <v>4.0737038637918541</v>
      </c>
      <c r="D44" s="87">
        <v>7.8999804199113468</v>
      </c>
      <c r="E44" s="74">
        <v>-5.4053308695651312</v>
      </c>
      <c r="F44" s="87">
        <v>-9.2036120552732505</v>
      </c>
      <c r="G44" s="87">
        <v>8.6535355690773343</v>
      </c>
      <c r="H44" s="87">
        <v>11.857983793612989</v>
      </c>
      <c r="I44" s="74">
        <v>16.388307594729177</v>
      </c>
      <c r="J44" s="87">
        <v>11.170916583892655</v>
      </c>
      <c r="K44" s="87">
        <v>33.266573476591645</v>
      </c>
      <c r="L44" s="87">
        <v>7.4461650669952366</v>
      </c>
      <c r="M44" s="87">
        <v>17.126191638619527</v>
      </c>
      <c r="N44" s="87">
        <v>9.7551924219607962</v>
      </c>
      <c r="O44" s="74">
        <v>9.4466569738983814</v>
      </c>
      <c r="P44" s="87"/>
      <c r="Q44" s="75">
        <v>8.6721008390731882</v>
      </c>
    </row>
    <row r="45" spans="1:17">
      <c r="A45" s="76" t="s">
        <v>150</v>
      </c>
      <c r="B45" s="73">
        <v>33.598202748831582</v>
      </c>
      <c r="C45" s="87">
        <v>32.150152606902438</v>
      </c>
      <c r="D45" s="87">
        <v>38.704978559645106</v>
      </c>
      <c r="E45" s="74">
        <v>-3.9560821870079437</v>
      </c>
      <c r="F45" s="87">
        <v>-7.4254207105634764</v>
      </c>
      <c r="G45" s="87">
        <v>10.707059654014026</v>
      </c>
      <c r="H45" s="87">
        <v>12.336146275590229</v>
      </c>
      <c r="I45" s="74">
        <v>19.152538367359462</v>
      </c>
      <c r="J45" s="87">
        <v>11.396930162862049</v>
      </c>
      <c r="K45" s="87">
        <v>33.419267603931708</v>
      </c>
      <c r="L45" s="87">
        <v>14.391843509828389</v>
      </c>
      <c r="M45" s="87">
        <v>17.838997132303255</v>
      </c>
      <c r="N45" s="87">
        <v>10.821866726371859</v>
      </c>
      <c r="O45" s="74">
        <v>14.462346942463894</v>
      </c>
      <c r="P45" s="87"/>
      <c r="Q45" s="75">
        <v>13.091427271405395</v>
      </c>
    </row>
    <row r="46" spans="1:17">
      <c r="A46" s="76" t="s">
        <v>151</v>
      </c>
      <c r="B46" s="73">
        <v>34.454826474656954</v>
      </c>
      <c r="C46" s="87">
        <v>35.186793387009146</v>
      </c>
      <c r="D46" s="87">
        <v>33.185622143870809</v>
      </c>
      <c r="E46" s="74">
        <v>-5.0603114372590774</v>
      </c>
      <c r="F46" s="87">
        <v>-7.7662543566715048</v>
      </c>
      <c r="G46" s="87">
        <v>5.2155928501732882</v>
      </c>
      <c r="H46" s="87">
        <v>8.6421857953565429</v>
      </c>
      <c r="I46" s="74">
        <v>17.317607677072608</v>
      </c>
      <c r="J46" s="87">
        <v>9.8144955123070439</v>
      </c>
      <c r="K46" s="87">
        <v>27.913912391041002</v>
      </c>
      <c r="L46" s="87">
        <v>14.529766680954026</v>
      </c>
      <c r="M46" s="87">
        <v>18.054033002991048</v>
      </c>
      <c r="N46" s="87">
        <v>11.581065032021707</v>
      </c>
      <c r="O46" s="74">
        <v>13.131943735766127</v>
      </c>
      <c r="P46" s="87"/>
      <c r="Q46" s="75">
        <v>11.700730901850504</v>
      </c>
    </row>
    <row r="47" spans="1:17">
      <c r="A47" s="76" t="s">
        <v>152</v>
      </c>
      <c r="B47" s="73">
        <v>54.175111285470656</v>
      </c>
      <c r="C47" s="87">
        <v>55.440269797319985</v>
      </c>
      <c r="D47" s="87">
        <v>50.786534946672056</v>
      </c>
      <c r="E47" s="74">
        <v>20.931443996820047</v>
      </c>
      <c r="F47" s="87">
        <v>18.579955415869541</v>
      </c>
      <c r="G47" s="87">
        <v>11.45432409956369</v>
      </c>
      <c r="H47" s="87">
        <v>39.383610325715644</v>
      </c>
      <c r="I47" s="74">
        <v>15.086066956417618</v>
      </c>
      <c r="J47" s="87">
        <v>15.107441942055647</v>
      </c>
      <c r="K47" s="87">
        <v>6.6608507105870602</v>
      </c>
      <c r="L47" s="87">
        <v>25.639760853780345</v>
      </c>
      <c r="M47" s="87">
        <v>5.540599517920624</v>
      </c>
      <c r="N47" s="87">
        <v>11.256638745688422</v>
      </c>
      <c r="O47" s="74">
        <v>18.079894731978158</v>
      </c>
      <c r="P47" s="87"/>
      <c r="Q47" s="75">
        <v>18.90578962053883</v>
      </c>
    </row>
    <row r="48" spans="1:17">
      <c r="A48" s="76" t="s">
        <v>153</v>
      </c>
      <c r="B48" s="73">
        <v>55.723868297255649</v>
      </c>
      <c r="C48" s="87">
        <v>62.091743984496816</v>
      </c>
      <c r="D48" s="87">
        <v>32.26618931678307</v>
      </c>
      <c r="E48" s="74">
        <v>9.8778577507150835</v>
      </c>
      <c r="F48" s="87">
        <v>6.7616704688331666</v>
      </c>
      <c r="G48" s="87">
        <v>7.40156496252352</v>
      </c>
      <c r="H48" s="87">
        <v>28.379397460980162</v>
      </c>
      <c r="I48" s="74">
        <v>14.328606074283892</v>
      </c>
      <c r="J48" s="87">
        <v>15.255859647960932</v>
      </c>
      <c r="K48" s="87">
        <v>8.3171665972562252</v>
      </c>
      <c r="L48" s="87">
        <v>20.548748319929853</v>
      </c>
      <c r="M48" s="87">
        <v>11.175706585331223</v>
      </c>
      <c r="N48" s="87">
        <v>13.376498608462576</v>
      </c>
      <c r="O48" s="74">
        <v>16.269323890326611</v>
      </c>
      <c r="P48" s="87"/>
      <c r="Q48" s="75">
        <v>16.896039193987324</v>
      </c>
    </row>
    <row r="49" spans="1:17">
      <c r="A49" s="76" t="s">
        <v>154</v>
      </c>
      <c r="B49" s="73">
        <v>21.277449599584266</v>
      </c>
      <c r="C49" s="87">
        <v>25.745223777426911</v>
      </c>
      <c r="D49" s="87">
        <v>6.2657444654696697</v>
      </c>
      <c r="E49" s="74">
        <v>7.1690151440922323</v>
      </c>
      <c r="F49" s="87">
        <v>4.1156738315341324</v>
      </c>
      <c r="G49" s="87">
        <v>5.7621899832103987</v>
      </c>
      <c r="H49" s="87">
        <v>27.01587632708754</v>
      </c>
      <c r="I49" s="74">
        <v>13.815125289275048</v>
      </c>
      <c r="J49" s="87">
        <v>13.416182641573823</v>
      </c>
      <c r="K49" s="87">
        <v>8.8142259250195867</v>
      </c>
      <c r="L49" s="87">
        <v>20.154989013529441</v>
      </c>
      <c r="M49" s="87">
        <v>9.5185333156089946</v>
      </c>
      <c r="N49" s="87">
        <v>13.252785297033377</v>
      </c>
      <c r="O49" s="74">
        <v>9.4273410223661376</v>
      </c>
      <c r="P49" s="87"/>
      <c r="Q49" s="75">
        <v>12.778249434699468</v>
      </c>
    </row>
    <row r="50" spans="1:17">
      <c r="A50" s="76" t="s">
        <v>155</v>
      </c>
      <c r="B50" s="73">
        <v>14.205312174072981</v>
      </c>
      <c r="C50" s="87">
        <v>13.505810308719274</v>
      </c>
      <c r="D50" s="87">
        <v>15.436447790558889</v>
      </c>
      <c r="E50" s="74">
        <v>12.323957957107973</v>
      </c>
      <c r="F50" s="87">
        <v>11.523805774184897</v>
      </c>
      <c r="G50" s="87">
        <v>-6.90633924070434</v>
      </c>
      <c r="H50" s="87">
        <v>27.524824477879989</v>
      </c>
      <c r="I50" s="74">
        <v>13.797370930292944</v>
      </c>
      <c r="J50" s="87">
        <v>14.225134651072228</v>
      </c>
      <c r="K50" s="87">
        <v>7.430164530738792</v>
      </c>
      <c r="L50" s="87">
        <v>24.017231743415064</v>
      </c>
      <c r="M50" s="87">
        <v>-1.7917258955194773</v>
      </c>
      <c r="N50" s="87">
        <v>12.06739270329982</v>
      </c>
      <c r="O50" s="74">
        <v>11.483875896427918</v>
      </c>
      <c r="P50" s="87"/>
      <c r="Q50" s="75">
        <v>13.460938915346865</v>
      </c>
    </row>
    <row r="51" spans="1:17">
      <c r="A51" s="76" t="s">
        <v>71</v>
      </c>
      <c r="B51" s="73">
        <v>18.386927050102241</v>
      </c>
      <c r="C51" s="87">
        <v>19.634659073279114</v>
      </c>
      <c r="D51" s="87">
        <v>14.94188415482626</v>
      </c>
      <c r="E51" s="74">
        <v>14.006290815202718</v>
      </c>
      <c r="F51" s="87">
        <v>7.3611086243389661</v>
      </c>
      <c r="G51" s="87">
        <v>11.935168259614738</v>
      </c>
      <c r="H51" s="87">
        <v>47.198706893722175</v>
      </c>
      <c r="I51" s="74">
        <v>8.435601980809821</v>
      </c>
      <c r="J51" s="87">
        <v>18.719529246329067</v>
      </c>
      <c r="K51" s="87">
        <v>3.4895662804102652</v>
      </c>
      <c r="L51" s="87">
        <v>6.3851846920975133</v>
      </c>
      <c r="M51" s="87">
        <v>-0.31129487799764161</v>
      </c>
      <c r="N51" s="87">
        <v>14.306511317613815</v>
      </c>
      <c r="O51" s="74">
        <v>10.883647894987972</v>
      </c>
      <c r="P51" s="87"/>
      <c r="Q51" s="75">
        <v>10.688775837370116</v>
      </c>
    </row>
    <row r="52" spans="1:17">
      <c r="A52" s="76" t="s">
        <v>72</v>
      </c>
      <c r="B52" s="73">
        <v>40.243118626012475</v>
      </c>
      <c r="C52" s="87">
        <v>42.253170562094198</v>
      </c>
      <c r="D52" s="87">
        <v>31.168888382193749</v>
      </c>
      <c r="E52" s="74">
        <v>23.214181912067897</v>
      </c>
      <c r="F52" s="87">
        <v>15.584219823519737</v>
      </c>
      <c r="G52" s="87">
        <v>13.034688336921501</v>
      </c>
      <c r="H52" s="87">
        <v>62.895587086720973</v>
      </c>
      <c r="I52" s="74">
        <v>9.3718484345703015</v>
      </c>
      <c r="J52" s="87">
        <v>20.402941916182023</v>
      </c>
      <c r="K52" s="87">
        <v>5.5383491461578265</v>
      </c>
      <c r="L52" s="87">
        <v>4.7350337313688762</v>
      </c>
      <c r="M52" s="87">
        <v>6.7499684139654308</v>
      </c>
      <c r="N52" s="87">
        <v>17.329391866432221</v>
      </c>
      <c r="O52" s="74">
        <v>16.36722158324579</v>
      </c>
      <c r="P52" s="87"/>
      <c r="Q52" s="75">
        <v>16.542818491239231</v>
      </c>
    </row>
    <row r="53" spans="1:17">
      <c r="A53" s="76" t="s">
        <v>73</v>
      </c>
      <c r="B53" s="73">
        <v>27.873117252725301</v>
      </c>
      <c r="C53" s="87">
        <v>25.820807764274679</v>
      </c>
      <c r="D53" s="87">
        <v>36.032924004836694</v>
      </c>
      <c r="E53" s="74">
        <v>24.754284465920744</v>
      </c>
      <c r="F53" s="87">
        <v>15.808975513765816</v>
      </c>
      <c r="G53" s="87">
        <v>15.967686937974825</v>
      </c>
      <c r="H53" s="87">
        <v>75.008512030052074</v>
      </c>
      <c r="I53" s="74">
        <v>7.0513469271380487</v>
      </c>
      <c r="J53" s="87">
        <v>16.901026860002773</v>
      </c>
      <c r="K53" s="87">
        <v>2.0149009464346919</v>
      </c>
      <c r="L53" s="87">
        <v>2.9952456395047711</v>
      </c>
      <c r="M53" s="87">
        <v>6.5355234232663904</v>
      </c>
      <c r="N53" s="87">
        <v>19.168157081582372</v>
      </c>
      <c r="O53" s="74">
        <v>13.920352786239064</v>
      </c>
      <c r="P53" s="87"/>
      <c r="Q53" s="75">
        <v>13.766819862486113</v>
      </c>
    </row>
    <row r="54" spans="1:17">
      <c r="A54" s="76" t="s">
        <v>74</v>
      </c>
      <c r="B54" s="73">
        <v>6.6495668165235031</v>
      </c>
      <c r="C54" s="87">
        <v>-3.3743479238080876</v>
      </c>
      <c r="D54" s="87">
        <v>23.996772259878053</v>
      </c>
      <c r="E54" s="74">
        <v>15.045889108742031</v>
      </c>
      <c r="F54" s="87">
        <v>3.4107795727726362</v>
      </c>
      <c r="G54" s="87">
        <v>4.5172863577051103</v>
      </c>
      <c r="H54" s="87">
        <v>81.114196734645361</v>
      </c>
      <c r="I54" s="74">
        <v>7.0504921374946514</v>
      </c>
      <c r="J54" s="87">
        <v>14.275598237038489</v>
      </c>
      <c r="K54" s="87">
        <v>6.1625042852630871</v>
      </c>
      <c r="L54" s="87">
        <v>0.78470188449952671</v>
      </c>
      <c r="M54" s="87">
        <v>4.6820224886493218</v>
      </c>
      <c r="N54" s="87">
        <v>19.301203862444332</v>
      </c>
      <c r="O54" s="74">
        <v>9.5904434261799736</v>
      </c>
      <c r="P54" s="87"/>
      <c r="Q54" s="75">
        <v>8.9594478235564008</v>
      </c>
    </row>
    <row r="55" spans="1:17">
      <c r="A55" s="76" t="s">
        <v>68</v>
      </c>
      <c r="B55" s="73">
        <v>5.0655042155168983</v>
      </c>
      <c r="C55" s="87">
        <v>5.1500947149460083</v>
      </c>
      <c r="D55" s="87">
        <v>4.8224105703762028</v>
      </c>
      <c r="E55" s="74">
        <v>7.2114253344766936</v>
      </c>
      <c r="F55" s="87">
        <v>2.1858955136992093</v>
      </c>
      <c r="G55" s="87">
        <v>52.349397171526071</v>
      </c>
      <c r="H55" s="87">
        <v>10.527440499733936</v>
      </c>
      <c r="I55" s="74">
        <v>9.5176645827438051</v>
      </c>
      <c r="J55" s="87">
        <v>10.708449398213205</v>
      </c>
      <c r="K55" s="87">
        <v>1.2353673810193162</v>
      </c>
      <c r="L55" s="87">
        <v>12.457430705589537</v>
      </c>
      <c r="M55" s="87">
        <v>19.106625768335611</v>
      </c>
      <c r="N55" s="87">
        <v>14.564439255004979</v>
      </c>
      <c r="O55" s="74">
        <v>10.088463675732404</v>
      </c>
      <c r="P55" s="87"/>
      <c r="Q55" s="75">
        <v>8.5179087542530993</v>
      </c>
    </row>
    <row r="56" spans="1:17">
      <c r="A56" s="76" t="s">
        <v>69</v>
      </c>
      <c r="B56" s="73">
        <v>4.0015795849316884</v>
      </c>
      <c r="C56" s="87">
        <v>5.1319391043244105</v>
      </c>
      <c r="D56" s="87">
        <v>-1.5325615235023233</v>
      </c>
      <c r="E56" s="74">
        <v>-1.3309429383185498</v>
      </c>
      <c r="F56" s="87">
        <v>-9.1670016591306247</v>
      </c>
      <c r="G56" s="87">
        <v>55.398468889570175</v>
      </c>
      <c r="H56" s="87">
        <v>4.9549856388336639</v>
      </c>
      <c r="I56" s="74">
        <v>9.0781242319314099</v>
      </c>
      <c r="J56" s="87">
        <v>10.72426253406103</v>
      </c>
      <c r="K56" s="87">
        <v>-0.10978891045440517</v>
      </c>
      <c r="L56" s="87">
        <v>14.246325505983709</v>
      </c>
      <c r="M56" s="87">
        <v>21.926481437882693</v>
      </c>
      <c r="N56" s="87">
        <v>5.4274104303069626</v>
      </c>
      <c r="O56" s="74">
        <v>7.3102589222359766</v>
      </c>
      <c r="P56" s="87"/>
      <c r="Q56" s="75">
        <v>5.5999544618236401</v>
      </c>
    </row>
    <row r="57" spans="1:17">
      <c r="A57" s="76" t="s">
        <v>70</v>
      </c>
      <c r="B57" s="73">
        <v>-15.68382197931895</v>
      </c>
      <c r="C57" s="87">
        <v>-19.393718830874391</v>
      </c>
      <c r="D57" s="87">
        <v>-2.0409032799298137</v>
      </c>
      <c r="E57" s="74">
        <v>-1.9018066298881622</v>
      </c>
      <c r="F57" s="87">
        <v>-7.9314841369253655</v>
      </c>
      <c r="G57" s="87">
        <v>66.288362730622026</v>
      </c>
      <c r="H57" s="87">
        <v>-6.4044938841047321</v>
      </c>
      <c r="I57" s="74">
        <v>5.3491516322939301</v>
      </c>
      <c r="J57" s="87">
        <v>5.3155050638214085</v>
      </c>
      <c r="K57" s="87">
        <v>-0.60227622300679107</v>
      </c>
      <c r="L57" s="87">
        <v>8.7072486805472611</v>
      </c>
      <c r="M57" s="87">
        <v>20.037578016208705</v>
      </c>
      <c r="N57" s="87">
        <v>0.9307758335667049</v>
      </c>
      <c r="O57" s="74">
        <v>2.5752018702745918</v>
      </c>
      <c r="P57" s="87"/>
      <c r="Q57" s="75">
        <v>0.81010210242767022</v>
      </c>
    </row>
    <row r="58" spans="1:17">
      <c r="A58" s="76" t="s">
        <v>161</v>
      </c>
      <c r="B58" s="73">
        <v>-5.0544416320826171</v>
      </c>
      <c r="C58" s="87">
        <v>-9.9011864722448024</v>
      </c>
      <c r="D58" s="87">
        <v>1.4817439096515719</v>
      </c>
      <c r="E58" s="74">
        <v>-1.6624214661172692</v>
      </c>
      <c r="F58" s="87">
        <v>-2.8854612112470228</v>
      </c>
      <c r="G58" s="87">
        <v>75.942801708130119</v>
      </c>
      <c r="H58" s="87">
        <v>-15.506767277732584</v>
      </c>
      <c r="I58" s="74">
        <v>7.3521731232748673</v>
      </c>
      <c r="J58" s="87">
        <v>8.3941099129860817</v>
      </c>
      <c r="K58" s="87">
        <v>-2.2201936789055359</v>
      </c>
      <c r="L58" s="87">
        <v>14.423228954051922</v>
      </c>
      <c r="M58" s="87">
        <v>21.495619581605073</v>
      </c>
      <c r="N58" s="87">
        <v>1.1905181250923063</v>
      </c>
      <c r="O58" s="74">
        <v>5.0843626121721162</v>
      </c>
      <c r="P58" s="87"/>
      <c r="Q58" s="75">
        <v>4.3576181026003775</v>
      </c>
    </row>
    <row r="59" spans="1:17">
      <c r="A59" s="76" t="s">
        <v>163</v>
      </c>
      <c r="B59" s="73">
        <v>-1.4163772538619204</v>
      </c>
      <c r="C59" s="87">
        <v>-1.8989651747874328</v>
      </c>
      <c r="D59" s="87">
        <v>-2.5195126666510529E-2</v>
      </c>
      <c r="E59" s="74">
        <v>3.5099447393806145</v>
      </c>
      <c r="F59" s="87">
        <v>-1.9568038925114157</v>
      </c>
      <c r="G59" s="87">
        <v>60.134322729383229</v>
      </c>
      <c r="H59" s="87">
        <v>-3.6521823406188787</v>
      </c>
      <c r="I59" s="74">
        <v>6.1146945418672622</v>
      </c>
      <c r="J59" s="87">
        <v>14.500008584481295</v>
      </c>
      <c r="K59" s="87">
        <v>-3.0768750922980175</v>
      </c>
      <c r="L59" s="87">
        <v>6.4323459514441126</v>
      </c>
      <c r="M59" s="87">
        <v>10.097195382260862</v>
      </c>
      <c r="N59" s="87">
        <v>3.6431820616975785</v>
      </c>
      <c r="O59" s="74">
        <v>6.4171748511512057</v>
      </c>
      <c r="P59" s="87"/>
      <c r="Q59" s="75">
        <v>4.8122322991533286</v>
      </c>
    </row>
    <row r="60" spans="1:17">
      <c r="A60" s="76" t="s">
        <v>164</v>
      </c>
      <c r="B60" s="73">
        <v>8.8609337715424754</v>
      </c>
      <c r="C60" s="87">
        <v>7.512858840446035</v>
      </c>
      <c r="D60" s="87">
        <v>15.907697324977216</v>
      </c>
      <c r="E60" s="74">
        <v>5.2454307736200221</v>
      </c>
      <c r="F60" s="87">
        <v>0.94420335126052457</v>
      </c>
      <c r="G60" s="87">
        <v>50.484152379687629</v>
      </c>
      <c r="H60" s="87">
        <v>-5.2062290807427249</v>
      </c>
      <c r="I60" s="74">
        <v>9.4843035678125815</v>
      </c>
      <c r="J60" s="87">
        <v>24.416012504022405</v>
      </c>
      <c r="K60" s="87">
        <v>0.11752213964163456</v>
      </c>
      <c r="L60" s="87">
        <v>6.0727967237257898</v>
      </c>
      <c r="M60" s="87">
        <v>13.248849344863398</v>
      </c>
      <c r="N60" s="87">
        <v>5.8348618262422525</v>
      </c>
      <c r="O60" s="74">
        <v>10.700123903697973</v>
      </c>
      <c r="P60" s="87"/>
      <c r="Q60" s="75">
        <v>8.3520625092894409</v>
      </c>
    </row>
    <row r="61" spans="1:17">
      <c r="A61" s="76" t="s">
        <v>165</v>
      </c>
      <c r="B61" s="73">
        <v>-10.061678709064401</v>
      </c>
      <c r="C61" s="87">
        <v>-20.06989524391831</v>
      </c>
      <c r="D61" s="87">
        <v>20.223229562453632</v>
      </c>
      <c r="E61" s="74">
        <v>1.8927386855634907</v>
      </c>
      <c r="F61" s="87">
        <v>0.54114481928307978</v>
      </c>
      <c r="G61" s="87">
        <v>15.466201831712725</v>
      </c>
      <c r="H61" s="87">
        <v>-2.3982782082258529</v>
      </c>
      <c r="I61" s="74">
        <v>8.9720775116579201</v>
      </c>
      <c r="J61" s="87">
        <v>20.115262118775863</v>
      </c>
      <c r="K61" s="87">
        <v>0.86465343053662846</v>
      </c>
      <c r="L61" s="87">
        <v>7.2242970130152875</v>
      </c>
      <c r="M61" s="87">
        <v>13.390063805310358</v>
      </c>
      <c r="N61" s="87">
        <v>6.0028018687176994</v>
      </c>
      <c r="O61" s="74">
        <v>7.4473464544813668</v>
      </c>
      <c r="P61" s="87"/>
      <c r="Q61" s="75">
        <v>5.1463915190099714</v>
      </c>
    </row>
    <row r="62" spans="1:17">
      <c r="A62" s="76" t="s">
        <v>166</v>
      </c>
      <c r="B62" s="73">
        <v>-8.1466809933206008</v>
      </c>
      <c r="C62" s="87">
        <v>-39.607629017691266</v>
      </c>
      <c r="D62" s="87">
        <v>29.521718770561041</v>
      </c>
      <c r="E62" s="74">
        <v>-4.3548960204081766</v>
      </c>
      <c r="F62" s="87">
        <v>-7.4121214783114313</v>
      </c>
      <c r="G62" s="87">
        <v>19.659574212178121</v>
      </c>
      <c r="H62" s="87">
        <v>-4.9903994973002428</v>
      </c>
      <c r="I62" s="74">
        <v>11.079669430747256</v>
      </c>
      <c r="J62" s="87">
        <v>26.156654921668192</v>
      </c>
      <c r="K62" s="87">
        <v>3.9623613181398012</v>
      </c>
      <c r="L62" s="87">
        <v>5.566988220183398</v>
      </c>
      <c r="M62" s="87">
        <v>16.600618168849206</v>
      </c>
      <c r="N62" s="87">
        <v>3.647982081566683</v>
      </c>
      <c r="O62" s="74">
        <v>9.7109838121542982</v>
      </c>
      <c r="P62" s="87"/>
      <c r="Q62" s="75">
        <v>6.3896055512303995</v>
      </c>
    </row>
    <row r="63" spans="1:17">
      <c r="A63" s="76" t="s">
        <v>170</v>
      </c>
      <c r="B63" s="73">
        <v>5.5227108009979107</v>
      </c>
      <c r="C63" s="87">
        <v>-3.8488812210284515</v>
      </c>
      <c r="D63" s="87">
        <v>32.032357484293748</v>
      </c>
      <c r="E63" s="74">
        <v>-2.0338925303892257</v>
      </c>
      <c r="F63" s="87">
        <v>-6.1697986009788011</v>
      </c>
      <c r="G63" s="87">
        <v>12.436113550322043</v>
      </c>
      <c r="H63" s="87">
        <v>1.111696675739835</v>
      </c>
      <c r="I63" s="74">
        <v>8.447080497875902</v>
      </c>
      <c r="J63" s="87">
        <v>7.5146063157004246</v>
      </c>
      <c r="K63" s="87">
        <v>15.016468644637889</v>
      </c>
      <c r="L63" s="87">
        <v>5.3275448149718994</v>
      </c>
      <c r="M63" s="87">
        <v>11.403530634131469</v>
      </c>
      <c r="N63" s="87">
        <v>3.9816702141822877</v>
      </c>
      <c r="O63" s="74">
        <v>4.8738136197220356</v>
      </c>
      <c r="P63" s="87"/>
      <c r="Q63" s="75">
        <v>5.3877322491002637</v>
      </c>
    </row>
    <row r="64" spans="1:17">
      <c r="A64" s="76" t="s">
        <v>171</v>
      </c>
      <c r="B64" s="73">
        <v>-0.57438386925831897</v>
      </c>
      <c r="C64" s="87">
        <v>-1.8021022541805498</v>
      </c>
      <c r="D64" s="87">
        <v>5.3784334959697357</v>
      </c>
      <c r="E64" s="74">
        <v>5.040368724582053</v>
      </c>
      <c r="F64" s="87">
        <v>-6.703575082275405</v>
      </c>
      <c r="G64" s="87">
        <v>43.673086654422448</v>
      </c>
      <c r="H64" s="87">
        <v>9.5433940334802614</v>
      </c>
      <c r="I64" s="74">
        <v>8.6793234820629177</v>
      </c>
      <c r="J64" s="87">
        <v>7.4174944603915298</v>
      </c>
      <c r="K64" s="87">
        <v>13.732757714953062</v>
      </c>
      <c r="L64" s="87">
        <v>6.6210004771290594</v>
      </c>
      <c r="M64" s="87">
        <v>9.3596220571212783</v>
      </c>
      <c r="N64" s="87">
        <v>4.6723616232271796</v>
      </c>
      <c r="O64" s="74">
        <v>3.9123965039321908</v>
      </c>
      <c r="P64" s="87"/>
      <c r="Q64" s="75">
        <v>6.4808213943962256</v>
      </c>
    </row>
    <row r="65" spans="1:17">
      <c r="A65" s="76" t="s">
        <v>173</v>
      </c>
      <c r="B65" s="73">
        <v>33.675478491230699</v>
      </c>
      <c r="C65" s="87">
        <v>45.8073146543924</v>
      </c>
      <c r="D65" s="87">
        <v>9.2682707255787395</v>
      </c>
      <c r="E65" s="74">
        <v>4.36997877175558</v>
      </c>
      <c r="F65" s="87">
        <v>-3.7533797929620056</v>
      </c>
      <c r="G65" s="87">
        <v>35.651823011045472</v>
      </c>
      <c r="H65" s="87">
        <v>8.154485337872142</v>
      </c>
      <c r="I65" s="74">
        <v>10.372381493700237</v>
      </c>
      <c r="J65" s="87">
        <v>11.187954383573713</v>
      </c>
      <c r="K65" s="87">
        <v>14.504101140307746</v>
      </c>
      <c r="L65" s="87">
        <v>6.7991195793798074</v>
      </c>
      <c r="M65" s="87">
        <v>13.100889793452158</v>
      </c>
      <c r="N65" s="87">
        <v>5.6921043516474681</v>
      </c>
      <c r="O65" s="74">
        <v>9.0368823409491998</v>
      </c>
      <c r="P65" s="87"/>
      <c r="Q65" s="75">
        <v>10.79289837258303</v>
      </c>
    </row>
    <row r="66" spans="1:17">
      <c r="A66" s="76" t="s">
        <v>174</v>
      </c>
      <c r="B66" s="73">
        <v>39.661398876080042</v>
      </c>
      <c r="C66" s="87">
        <v>93.216696863100452</v>
      </c>
      <c r="D66" s="87">
        <v>9.7630443764123154</v>
      </c>
      <c r="E66" s="74">
        <v>3.4794971836316329</v>
      </c>
      <c r="F66" s="87">
        <v>-6.4267993999201982</v>
      </c>
      <c r="G66" s="87">
        <v>32.740105200313465</v>
      </c>
      <c r="H66" s="87">
        <v>19.840316521932603</v>
      </c>
      <c r="I66" s="74">
        <v>9.4739758946190094</v>
      </c>
      <c r="J66" s="87">
        <v>11.10913694179759</v>
      </c>
      <c r="K66" s="87">
        <v>7.7366580689528455</v>
      </c>
      <c r="L66" s="87">
        <v>6.6529725066317287</v>
      </c>
      <c r="M66" s="87">
        <v>22.186238316942699</v>
      </c>
      <c r="N66" s="87">
        <v>9.2147954562040759</v>
      </c>
      <c r="O66" s="74">
        <v>7.2095539034399261</v>
      </c>
      <c r="P66" s="87"/>
      <c r="Q66" s="75">
        <v>9.5062120715542342</v>
      </c>
    </row>
    <row r="67" spans="1:17">
      <c r="A67" s="76" t="s">
        <v>175</v>
      </c>
      <c r="B67" s="73">
        <v>-8.0815477316788247</v>
      </c>
      <c r="C67" s="87">
        <v>-12.341098895703867</v>
      </c>
      <c r="D67" s="87">
        <v>0.69307330154129654</v>
      </c>
      <c r="E67" s="74">
        <v>10.699115260456757</v>
      </c>
      <c r="F67" s="87">
        <v>3.9601071940722377</v>
      </c>
      <c r="G67" s="87">
        <v>32.993052683909561</v>
      </c>
      <c r="H67" s="87">
        <v>13.311337356390885</v>
      </c>
      <c r="I67" s="74">
        <v>8.5523494193725806</v>
      </c>
      <c r="J67" s="87">
        <v>7.2264231487763109</v>
      </c>
      <c r="K67" s="87">
        <v>16.957526448035235</v>
      </c>
      <c r="L67" s="87">
        <v>3.2782418593170646</v>
      </c>
      <c r="M67" s="87">
        <v>11.080533844974056</v>
      </c>
      <c r="N67" s="87">
        <v>8.7956551862217935</v>
      </c>
      <c r="O67" s="74">
        <v>9.3315854091596435</v>
      </c>
      <c r="P67" s="87"/>
      <c r="Q67" s="75">
        <v>7.874113564026719</v>
      </c>
    </row>
    <row r="68" spans="1:17">
      <c r="A68" s="76" t="s">
        <v>176</v>
      </c>
      <c r="B68" s="73">
        <v>6.1697127253772015</v>
      </c>
      <c r="C68" s="87">
        <v>7.5787370137226233</v>
      </c>
      <c r="D68" s="87">
        <v>-0.19666981166381309</v>
      </c>
      <c r="E68" s="74">
        <v>9.2763603068584271</v>
      </c>
      <c r="F68" s="87">
        <v>1.1373026284090988</v>
      </c>
      <c r="G68" s="87">
        <v>29.014255589343623</v>
      </c>
      <c r="H68" s="87">
        <v>9.5007474989818341</v>
      </c>
      <c r="I68" s="74">
        <v>7.8438747263204194</v>
      </c>
      <c r="J68" s="87">
        <v>6.049356933715762</v>
      </c>
      <c r="K68" s="87">
        <v>13.760312746780007</v>
      </c>
      <c r="L68" s="87">
        <v>5.0371853616103426</v>
      </c>
      <c r="M68" s="87">
        <v>5.3723939061300019</v>
      </c>
      <c r="N68" s="87">
        <v>9.0894347040192809</v>
      </c>
      <c r="O68" s="74">
        <v>11.242725069888188</v>
      </c>
      <c r="P68" s="87"/>
      <c r="Q68" s="75">
        <v>7.9572080640341252</v>
      </c>
    </row>
    <row r="69" spans="1:17">
      <c r="A69" s="76" t="s">
        <v>177</v>
      </c>
      <c r="B69" s="73">
        <v>-15.116910038011444</v>
      </c>
      <c r="C69" s="87">
        <v>-19.093350591194831</v>
      </c>
      <c r="D69" s="87">
        <v>-4.4418261321026975</v>
      </c>
      <c r="E69" s="74">
        <v>4.1508052727900893</v>
      </c>
      <c r="F69" s="87">
        <v>-3.0305833209697104</v>
      </c>
      <c r="G69" s="87">
        <v>25.964547565008527</v>
      </c>
      <c r="H69" s="87">
        <v>5.0284770554471478</v>
      </c>
      <c r="I69" s="74">
        <v>8.0288983135745529</v>
      </c>
      <c r="J69" s="87">
        <v>5.8370624428446396</v>
      </c>
      <c r="K69" s="87">
        <v>12.969466963041102</v>
      </c>
      <c r="L69" s="87">
        <v>6.1743682695294408</v>
      </c>
      <c r="M69" s="87">
        <v>5.5485711906356805</v>
      </c>
      <c r="N69" s="87">
        <v>9.1276885108304349</v>
      </c>
      <c r="O69" s="74">
        <v>6.6685582856954184</v>
      </c>
      <c r="P69" s="87"/>
      <c r="Q69" s="75">
        <v>4.6761797576503898</v>
      </c>
    </row>
    <row r="70" spans="1:17">
      <c r="A70" s="76" t="s">
        <v>208</v>
      </c>
      <c r="B70" s="73">
        <v>-17.668740818685816</v>
      </c>
      <c r="C70" s="87">
        <v>-20.113754740238836</v>
      </c>
      <c r="D70" s="87">
        <v>-15.26595703423799</v>
      </c>
      <c r="E70" s="74">
        <v>4.3926581624966063</v>
      </c>
      <c r="F70" s="87">
        <v>-2.9880313823674713</v>
      </c>
      <c r="G70" s="87">
        <v>32.212972112126074</v>
      </c>
      <c r="H70" s="87">
        <v>5.7247927944377244</v>
      </c>
      <c r="I70" s="74">
        <v>7.3088756374839052</v>
      </c>
      <c r="J70" s="87">
        <v>3.9612589761311261</v>
      </c>
      <c r="K70" s="87">
        <v>11.432132878776297</v>
      </c>
      <c r="L70" s="87">
        <v>8.579400211527128</v>
      </c>
      <c r="M70" s="87">
        <v>1.6090182472321861</v>
      </c>
      <c r="N70" s="87">
        <v>7.4002737519024624</v>
      </c>
      <c r="O70" s="74">
        <v>7.11967927414989</v>
      </c>
      <c r="P70" s="87"/>
      <c r="Q70" s="75">
        <v>5.312104859793183</v>
      </c>
    </row>
    <row r="71" spans="1:17">
      <c r="A71" s="76" t="s">
        <v>209</v>
      </c>
      <c r="B71" s="73">
        <v>11.044695448770124</v>
      </c>
      <c r="C71" s="87">
        <v>11.641908097651708</v>
      </c>
      <c r="D71" s="87">
        <v>9.973694260380384</v>
      </c>
      <c r="E71" s="74">
        <v>-2.2137221317481339</v>
      </c>
      <c r="F71" s="87">
        <v>-9.0977321036528593</v>
      </c>
      <c r="G71" s="87">
        <v>9.1852652985920908</v>
      </c>
      <c r="H71" s="87">
        <v>6.3887857985897689</v>
      </c>
      <c r="I71" s="74">
        <v>9.32450321372521</v>
      </c>
      <c r="J71" s="87">
        <v>8.8654901097065135</v>
      </c>
      <c r="K71" s="87">
        <v>14.776837578524413</v>
      </c>
      <c r="L71" s="87">
        <v>6.2702598806338052</v>
      </c>
      <c r="M71" s="87">
        <v>5.9682898744558868</v>
      </c>
      <c r="N71" s="87">
        <v>8.7611234851064328</v>
      </c>
      <c r="O71" s="74"/>
      <c r="P71" s="87"/>
      <c r="Q71" s="75">
        <v>6.4441832942963808</v>
      </c>
    </row>
    <row r="72" spans="1:17">
      <c r="A72" s="76" t="s">
        <v>210</v>
      </c>
      <c r="B72" s="73">
        <v>9.1611534485029011</v>
      </c>
      <c r="C72" s="87">
        <v>11.355667329457523</v>
      </c>
      <c r="D72" s="87">
        <v>-1.5267861753739473</v>
      </c>
      <c r="E72" s="74">
        <v>5.3452091816353322</v>
      </c>
      <c r="F72" s="87">
        <v>0.10381299466386856</v>
      </c>
      <c r="G72" s="87">
        <v>9.7800233017701128</v>
      </c>
      <c r="H72" s="87">
        <v>12.220329936631593</v>
      </c>
      <c r="I72" s="74">
        <v>7.8272590911602071</v>
      </c>
      <c r="J72" s="87">
        <v>5.9542562187141614</v>
      </c>
      <c r="K72" s="87">
        <v>10.809636070526297</v>
      </c>
      <c r="L72" s="87">
        <v>7.9268948594720419</v>
      </c>
      <c r="M72" s="87">
        <v>1.6167947947562618</v>
      </c>
      <c r="N72" s="87">
        <v>10.030740989949431</v>
      </c>
      <c r="O72" s="74"/>
      <c r="P72" s="87"/>
      <c r="Q72" s="75">
        <v>7.4107037105806493</v>
      </c>
    </row>
    <row r="73" spans="1:17">
      <c r="A73" s="76" t="s">
        <v>211</v>
      </c>
      <c r="B73" s="73">
        <v>-1.0456932876457763</v>
      </c>
      <c r="C73" s="87">
        <v>-5.325187812914117</v>
      </c>
      <c r="D73" s="87">
        <v>8.6814575954191042</v>
      </c>
      <c r="E73" s="74">
        <v>10.457944005688958</v>
      </c>
      <c r="F73" s="87">
        <v>7.3757627757914657</v>
      </c>
      <c r="G73" s="87">
        <v>9.0761578018395852</v>
      </c>
      <c r="H73" s="87">
        <v>20.670181447074572</v>
      </c>
      <c r="I73" s="74">
        <v>8.0110221036597853</v>
      </c>
      <c r="J73" s="87">
        <v>8.6089798483756006</v>
      </c>
      <c r="K73" s="87">
        <v>13.036092138977883</v>
      </c>
      <c r="L73" s="87">
        <v>4.1483817554374705</v>
      </c>
      <c r="M73" s="87">
        <v>1.0938870831809167</v>
      </c>
      <c r="N73" s="87">
        <v>11.212697122315696</v>
      </c>
      <c r="O73" s="74"/>
      <c r="P73" s="87"/>
      <c r="Q73" s="75">
        <v>7.8540303236543085</v>
      </c>
    </row>
    <row r="74" spans="1:17">
      <c r="A74" s="76" t="s">
        <v>212</v>
      </c>
      <c r="B74" s="73">
        <v>-0.27187463597976791</v>
      </c>
      <c r="C74" s="87">
        <v>-16.664871120257462</v>
      </c>
      <c r="D74" s="87">
        <v>14.916307009741105</v>
      </c>
      <c r="E74" s="74">
        <v>16.717639164812876</v>
      </c>
      <c r="F74" s="87">
        <v>18.057333405608503</v>
      </c>
      <c r="G74" s="87">
        <v>8.477229650675044</v>
      </c>
      <c r="H74" s="87">
        <v>20.22392304681982</v>
      </c>
      <c r="I74" s="74">
        <v>5.6945184773609396</v>
      </c>
      <c r="J74" s="87">
        <v>4.347023564336566</v>
      </c>
      <c r="K74" s="87">
        <v>13.895311145744065</v>
      </c>
      <c r="L74" s="87">
        <v>2.2947772200906012E-2</v>
      </c>
      <c r="M74" s="87">
        <v>1.3620082524483341</v>
      </c>
      <c r="N74" s="87">
        <v>11.18080722993674</v>
      </c>
      <c r="O74" s="74"/>
      <c r="P74" s="87"/>
      <c r="Q74" s="75">
        <v>7.6644725645720673</v>
      </c>
    </row>
    <row r="75" spans="1:17">
      <c r="A75" s="76" t="s">
        <v>213</v>
      </c>
      <c r="B75" s="73">
        <v>9.0810439750097043</v>
      </c>
      <c r="C75" s="87">
        <v>11.165043971001804</v>
      </c>
      <c r="D75" s="87">
        <v>5.2870459073011338</v>
      </c>
      <c r="E75" s="74">
        <v>19.4783713545723</v>
      </c>
      <c r="F75" s="87">
        <v>21.503085782396525</v>
      </c>
      <c r="G75" s="87">
        <v>8.7143581427375221</v>
      </c>
      <c r="H75" s="87">
        <v>25.180950863426244</v>
      </c>
      <c r="I75" s="74">
        <v>7.2854813892838193</v>
      </c>
      <c r="J75" s="87">
        <v>8.5740534493828058</v>
      </c>
      <c r="K75" s="87">
        <v>6.4703505300321984</v>
      </c>
      <c r="L75" s="87">
        <v>6.996582187766438</v>
      </c>
      <c r="M75" s="87">
        <v>3.0131667083867111</v>
      </c>
      <c r="N75" s="87">
        <v>11.363314023960571</v>
      </c>
      <c r="O75" s="74"/>
      <c r="P75" s="87"/>
      <c r="Q75" s="75">
        <v>10.303077464675479</v>
      </c>
    </row>
    <row r="76" spans="1:17">
      <c r="A76" s="76" t="s">
        <v>214</v>
      </c>
      <c r="B76" s="73">
        <v>5.1035422804159509</v>
      </c>
      <c r="C76" s="87">
        <v>6.302937464481932</v>
      </c>
      <c r="D76" s="87">
        <v>-1.5020562221250864</v>
      </c>
      <c r="E76" s="74">
        <v>14.637882313853027</v>
      </c>
      <c r="F76" s="87">
        <v>19.299136123420464</v>
      </c>
      <c r="G76" s="87">
        <v>7.6130470565547546</v>
      </c>
      <c r="H76" s="87">
        <v>13.273083466380072</v>
      </c>
      <c r="I76" s="74">
        <v>4.1951728091676701</v>
      </c>
      <c r="J76" s="87">
        <v>6.1099108323167126</v>
      </c>
      <c r="K76" s="87">
        <v>8.1206336093352878</v>
      </c>
      <c r="L76" s="87">
        <v>-1.6938378619192309</v>
      </c>
      <c r="M76" s="87">
        <v>2.8528551956701951</v>
      </c>
      <c r="N76" s="87">
        <v>9.8030215767360556</v>
      </c>
      <c r="O76" s="74"/>
      <c r="P76" s="87"/>
      <c r="Q76" s="75">
        <v>6.7614726031986692</v>
      </c>
    </row>
    <row r="77" spans="1:17">
      <c r="A77" s="76" t="s">
        <v>215</v>
      </c>
      <c r="B77" s="73">
        <v>17.977524172131947</v>
      </c>
      <c r="C77" s="87">
        <v>30.790308075603889</v>
      </c>
      <c r="D77" s="87">
        <v>-7.3921959882726078</v>
      </c>
      <c r="E77" s="74">
        <v>9.4939370391231463</v>
      </c>
      <c r="F77" s="87">
        <v>14.869002400649242</v>
      </c>
      <c r="G77" s="87">
        <v>3.5659594504542804</v>
      </c>
      <c r="H77" s="87">
        <v>2.26353058892047</v>
      </c>
      <c r="I77" s="74">
        <v>5.0104337883620174</v>
      </c>
      <c r="J77" s="87">
        <v>2.729161683561776</v>
      </c>
      <c r="K77" s="87">
        <v>6.7517783861790024</v>
      </c>
      <c r="L77" s="87">
        <v>5.6744927663010927</v>
      </c>
      <c r="M77" s="87">
        <v>0.6766029493444079</v>
      </c>
      <c r="N77" s="87">
        <v>8.2900223197683083</v>
      </c>
      <c r="O77" s="74"/>
      <c r="P77" s="87"/>
      <c r="Q77" s="75">
        <v>7.1383363881147339</v>
      </c>
    </row>
    <row r="78" spans="1:17">
      <c r="A78" s="76" t="s">
        <v>216</v>
      </c>
      <c r="B78" s="198">
        <v>1.4283512044552276</v>
      </c>
      <c r="C78" s="87">
        <v>12.149872691270351</v>
      </c>
      <c r="D78" s="87">
        <v>-5.7752607075934632</v>
      </c>
      <c r="E78" s="74">
        <v>6.8124490109903943</v>
      </c>
      <c r="F78" s="87">
        <v>10.887128324216009</v>
      </c>
      <c r="G78" s="87">
        <v>3.8249181291586942</v>
      </c>
      <c r="H78" s="87">
        <v>-0.73163779193224643</v>
      </c>
      <c r="I78" s="74">
        <v>4.8775831288546767</v>
      </c>
      <c r="J78" s="87">
        <v>1.7023074502156073</v>
      </c>
      <c r="K78" s="87">
        <v>7.2626585559547152</v>
      </c>
      <c r="L78" s="87">
        <v>6.4790625696732658</v>
      </c>
      <c r="M78" s="87">
        <v>-0.49067124199251366</v>
      </c>
      <c r="N78" s="87">
        <v>6.9998952645382344</v>
      </c>
      <c r="O78" s="74"/>
      <c r="P78" s="87"/>
      <c r="Q78" s="75">
        <v>5.1621125629898907</v>
      </c>
    </row>
    <row r="79" spans="1:17">
      <c r="A79" s="76" t="s">
        <v>217</v>
      </c>
      <c r="B79" s="198">
        <v>14.598878825488413</v>
      </c>
      <c r="C79" s="87">
        <v>27.034744346186528</v>
      </c>
      <c r="D79" s="87">
        <v>-9.3050183538222839</v>
      </c>
      <c r="E79" s="74">
        <v>7.1884760146414735</v>
      </c>
      <c r="F79" s="87">
        <v>6.5902115974802111</v>
      </c>
      <c r="G79" s="87">
        <v>12.350863796888421</v>
      </c>
      <c r="H79" s="87">
        <v>4.1757479690905432</v>
      </c>
      <c r="I79" s="74">
        <v>6.0779520627173902</v>
      </c>
      <c r="J79" s="87">
        <v>5.3508898856894875</v>
      </c>
      <c r="K79" s="87">
        <v>7.2428638616548024</v>
      </c>
      <c r="L79" s="87">
        <v>4.9501210653752992</v>
      </c>
      <c r="M79" s="87">
        <v>11.204481792717097</v>
      </c>
      <c r="N79" s="87">
        <v>4.7948363301060155</v>
      </c>
      <c r="O79" s="74">
        <v>7.11967927414989</v>
      </c>
      <c r="P79" s="87"/>
      <c r="Q79" s="75">
        <v>6.9134696917029723</v>
      </c>
    </row>
    <row r="80" spans="1:17">
      <c r="A80" s="76" t="s">
        <v>218</v>
      </c>
      <c r="B80" s="198">
        <v>-3.1730395675884417</v>
      </c>
      <c r="C80" s="87">
        <v>-3.3045072107971238</v>
      </c>
      <c r="D80" s="87">
        <v>-2.3916153777930447</v>
      </c>
      <c r="E80" s="74">
        <v>5.8267924694088853</v>
      </c>
      <c r="F80" s="87">
        <v>3.8310398805046857</v>
      </c>
      <c r="G80" s="87">
        <v>8.115994933202856</v>
      </c>
      <c r="H80" s="87">
        <v>7.6265036754750133</v>
      </c>
      <c r="I80" s="74">
        <v>6.9482317477532707</v>
      </c>
      <c r="J80" s="87">
        <v>10.722269399111438</v>
      </c>
      <c r="K80" s="87">
        <v>3.8961305190148781</v>
      </c>
      <c r="L80" s="87">
        <v>7.304174797299952</v>
      </c>
      <c r="M80" s="87">
        <v>6.4481323673366955</v>
      </c>
      <c r="N80" s="87">
        <v>3.9139938597500632</v>
      </c>
      <c r="O80" s="74"/>
      <c r="P80" s="87"/>
      <c r="Q80" s="75">
        <v>5.3311856432887801</v>
      </c>
    </row>
    <row r="81" spans="1:17">
      <c r="A81" s="76" t="s">
        <v>219</v>
      </c>
      <c r="B81" s="198">
        <v>-15.100440632657985</v>
      </c>
      <c r="C81" s="87">
        <v>-16.587392202489777</v>
      </c>
      <c r="D81" s="87">
        <v>-10.942321042611184</v>
      </c>
      <c r="E81" s="74">
        <v>6.69711340301484</v>
      </c>
      <c r="F81" s="87">
        <v>5.9046632865845075</v>
      </c>
      <c r="G81" s="87">
        <v>9.2537451902267556</v>
      </c>
      <c r="H81" s="87">
        <v>6.2256684440455512</v>
      </c>
      <c r="I81" s="74">
        <v>6.2187575144874314</v>
      </c>
      <c r="J81" s="87">
        <v>9.475251958321353</v>
      </c>
      <c r="K81" s="87">
        <v>1.9674656799164063</v>
      </c>
      <c r="L81" s="87">
        <v>6.836593351734094</v>
      </c>
      <c r="M81" s="87">
        <v>9.1768318816983676</v>
      </c>
      <c r="N81" s="87">
        <v>6.4469654028425989</v>
      </c>
      <c r="O81" s="74"/>
      <c r="P81" s="87"/>
      <c r="Q81" s="75">
        <v>4.5360667870610305</v>
      </c>
    </row>
    <row r="82" spans="1:17">
      <c r="A82" s="76" t="s">
        <v>220</v>
      </c>
      <c r="B82" s="198">
        <v>8.3173803621481923</v>
      </c>
      <c r="C82" s="87">
        <v>25.696092535057545</v>
      </c>
      <c r="D82" s="87">
        <v>-5.5803959772847014</v>
      </c>
      <c r="E82" s="74">
        <v>2.7919339197261803</v>
      </c>
      <c r="F82" s="87">
        <v>-1.6974512647685938</v>
      </c>
      <c r="G82" s="87">
        <v>11.410116976895562</v>
      </c>
      <c r="H82" s="87">
        <v>8.1180699708124173</v>
      </c>
      <c r="I82" s="74">
        <v>6.0819159320618912</v>
      </c>
      <c r="J82" s="87">
        <v>10.749394258952707</v>
      </c>
      <c r="K82" s="87">
        <v>3.7632160179380807</v>
      </c>
      <c r="L82" s="87">
        <v>3.0424756285167112</v>
      </c>
      <c r="M82" s="87">
        <v>9.5568090054211083</v>
      </c>
      <c r="N82" s="87">
        <v>6.9907668559958909</v>
      </c>
      <c r="O82" s="74"/>
      <c r="P82" s="87"/>
      <c r="Q82" s="75">
        <v>5.436113202448202</v>
      </c>
    </row>
    <row r="83" spans="1:17">
      <c r="A83" s="76" t="s">
        <v>221</v>
      </c>
      <c r="B83" s="198">
        <v>18.990432403982798</v>
      </c>
      <c r="C83" s="87">
        <v>28.039119868673868</v>
      </c>
      <c r="D83" s="87">
        <v>-5.3718259231042458</v>
      </c>
      <c r="E83" s="74">
        <v>4.4690352227246564E-2</v>
      </c>
      <c r="F83" s="87">
        <v>-0.61536731799080446</v>
      </c>
      <c r="G83" s="87">
        <v>2.4057973227314426</v>
      </c>
      <c r="H83" s="87">
        <v>-0.54537758669263303</v>
      </c>
      <c r="I83" s="74">
        <v>5.3721134618654336</v>
      </c>
      <c r="J83" s="87">
        <v>9.1950960557442354</v>
      </c>
      <c r="K83" s="87">
        <v>2.8137257930637514</v>
      </c>
      <c r="L83" s="87">
        <v>3.7646107766533232</v>
      </c>
      <c r="M83" s="87">
        <v>3.9986939919026727</v>
      </c>
      <c r="N83" s="87">
        <v>9.8844428322054885</v>
      </c>
      <c r="O83" s="74"/>
      <c r="P83" s="87"/>
      <c r="Q83" s="75">
        <v>4.9369533959793515</v>
      </c>
    </row>
    <row r="84" spans="1:17">
      <c r="A84" s="76" t="s">
        <v>222</v>
      </c>
      <c r="B84" s="198">
        <v>1.6065333228166163</v>
      </c>
      <c r="C84" s="87">
        <v>-0.32247183283332653</v>
      </c>
      <c r="D84" s="87">
        <v>12.965019859975879</v>
      </c>
      <c r="E84" s="74">
        <v>5.8743615783663534</v>
      </c>
      <c r="F84" s="87">
        <v>9.28459809365431</v>
      </c>
      <c r="G84" s="87">
        <v>4.2497192348313533</v>
      </c>
      <c r="H84" s="87">
        <v>0.48079458805332348</v>
      </c>
      <c r="I84" s="74">
        <v>6.18476660723144</v>
      </c>
      <c r="J84" s="87">
        <v>10.233677967836877</v>
      </c>
      <c r="K84" s="87">
        <v>2.6743544596891216</v>
      </c>
      <c r="L84" s="87">
        <v>5.4681114208696098</v>
      </c>
      <c r="M84" s="87">
        <v>1.5099044013793892</v>
      </c>
      <c r="N84" s="87">
        <v>12.222437562039442</v>
      </c>
      <c r="O84" s="74"/>
      <c r="P84" s="87"/>
      <c r="Q84" s="75">
        <v>5.5511942476417033</v>
      </c>
    </row>
    <row r="85" spans="1:17">
      <c r="A85" s="76" t="s">
        <v>223</v>
      </c>
      <c r="B85" s="198">
        <v>25.587929334636232</v>
      </c>
      <c r="C85" s="87">
        <v>32.319572151974199</v>
      </c>
      <c r="D85" s="87">
        <v>7.9567426862830635</v>
      </c>
      <c r="E85" s="74">
        <v>2.4279325201000717</v>
      </c>
      <c r="F85" s="87">
        <v>3.3000760769456896</v>
      </c>
      <c r="G85" s="87">
        <v>4.0191892290480418</v>
      </c>
      <c r="H85" s="87">
        <v>-1.7248329623694874</v>
      </c>
      <c r="I85" s="74">
        <v>5.7541128823753862</v>
      </c>
      <c r="J85" s="87">
        <v>8.6393979685850919</v>
      </c>
      <c r="K85" s="87">
        <v>5.2992039236874273</v>
      </c>
      <c r="L85" s="87">
        <v>3.8964764675813739</v>
      </c>
      <c r="M85" s="87">
        <v>1.3318612577085316</v>
      </c>
      <c r="N85" s="87">
        <v>9.419021868940245</v>
      </c>
      <c r="O85" s="74"/>
      <c r="P85" s="87"/>
      <c r="Q85" s="75">
        <v>6.243878731875629</v>
      </c>
    </row>
    <row r="86" spans="1:17">
      <c r="A86" s="76" t="s">
        <v>224</v>
      </c>
      <c r="B86" s="198">
        <v>24.848024036304988</v>
      </c>
      <c r="C86" s="196">
        <v>31.21688913302016</v>
      </c>
      <c r="D86" s="196">
        <v>18.067716698610056</v>
      </c>
      <c r="E86" s="197">
        <v>-0.16144169957030652</v>
      </c>
      <c r="F86" s="196">
        <v>0.23539224884106213</v>
      </c>
      <c r="G86" s="196">
        <v>1.984996019759679</v>
      </c>
      <c r="H86" s="196">
        <v>-2.8427222432750634</v>
      </c>
      <c r="I86" s="197">
        <v>6.1696617385465213</v>
      </c>
      <c r="J86" s="196">
        <v>8.3743556979524048</v>
      </c>
      <c r="K86" s="196">
        <v>4.8736861030804288</v>
      </c>
      <c r="L86" s="196">
        <v>5.6948246187481972</v>
      </c>
      <c r="M86" s="196">
        <v>1.9624800636207493</v>
      </c>
      <c r="N86" s="196">
        <v>8.5231736148720252</v>
      </c>
      <c r="O86" s="196">
        <v>1.5756490504831819</v>
      </c>
      <c r="P86" s="196"/>
      <c r="Q86" s="75">
        <v>5.5455867264583052</v>
      </c>
    </row>
    <row r="87" spans="1:17" ht="39" thickBot="1">
      <c r="A87" s="88" t="s">
        <v>18</v>
      </c>
      <c r="B87" s="89">
        <f>AVERAGE(B3:B86)</f>
        <v>9.4769389201878447</v>
      </c>
      <c r="C87" s="90">
        <f t="shared" ref="C87:P87" si="0">AVERAGE(C3:C86)</f>
        <v>9.5029248797582131</v>
      </c>
      <c r="D87" s="90">
        <f t="shared" si="0"/>
        <v>12.302885126991647</v>
      </c>
      <c r="E87" s="90">
        <f t="shared" si="0"/>
        <v>8.0743235827914059</v>
      </c>
      <c r="F87" s="90">
        <f t="shared" si="0"/>
        <v>6.6460252302206273</v>
      </c>
      <c r="G87" s="90">
        <f t="shared" si="0"/>
        <v>11.748378588910086</v>
      </c>
      <c r="H87" s="90">
        <f t="shared" si="0"/>
        <v>12.785351208950317</v>
      </c>
      <c r="I87" s="90">
        <f t="shared" si="0"/>
        <v>11.111699739984905</v>
      </c>
      <c r="J87" s="90">
        <f t="shared" si="0"/>
        <v>11.504389217594115</v>
      </c>
      <c r="K87" s="90">
        <f t="shared" si="0"/>
        <v>11.681130879052034</v>
      </c>
      <c r="L87" s="90">
        <f t="shared" si="0"/>
        <v>11.050952223191786</v>
      </c>
      <c r="M87" s="90">
        <f t="shared" si="0"/>
        <v>11.155489116397092</v>
      </c>
      <c r="N87" s="90">
        <f t="shared" si="0"/>
        <v>9.6729570293513198</v>
      </c>
      <c r="O87" s="90">
        <f t="shared" si="0"/>
        <v>10.587849265903413</v>
      </c>
      <c r="P87" s="90" t="e">
        <f t="shared" si="0"/>
        <v>#DIV/0!</v>
      </c>
      <c r="Q87" s="91">
        <f>AVERAGE(Q3:Q86)</f>
        <v>9.919447818744521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W119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218" t="s">
        <v>57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22"/>
      <c r="N1" s="222"/>
      <c r="O1" s="85"/>
      <c r="P1" s="83"/>
      <c r="Q1" s="149"/>
    </row>
    <row r="2" spans="1:23" ht="64.5" thickBot="1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>
      <c r="A3" s="80">
        <v>1996</v>
      </c>
      <c r="B3" s="78">
        <v>11.616746283681938</v>
      </c>
      <c r="C3" s="108">
        <v>10.07718803315066</v>
      </c>
      <c r="D3" s="108">
        <v>1.5395582505312773</v>
      </c>
      <c r="E3" s="79">
        <v>34.087277152613048</v>
      </c>
      <c r="F3" s="108">
        <v>25.912114969783701</v>
      </c>
      <c r="G3" s="108">
        <v>4.0456577471349053</v>
      </c>
      <c r="H3" s="108">
        <v>4.1295044356944457</v>
      </c>
      <c r="I3" s="79">
        <v>54.295976563705004</v>
      </c>
      <c r="J3" s="108">
        <v>14.314616459415891</v>
      </c>
      <c r="K3" s="108">
        <v>14.284013564242265</v>
      </c>
      <c r="L3" s="108">
        <v>17.048644352490903</v>
      </c>
      <c r="M3" s="108">
        <v>3.7168723245705588</v>
      </c>
      <c r="N3" s="108">
        <v>4.9318298629853903</v>
      </c>
      <c r="O3" s="85"/>
      <c r="P3" s="83"/>
      <c r="Q3" s="149"/>
    </row>
    <row r="4" spans="1:23">
      <c r="A4" s="80">
        <f>A3+1</f>
        <v>1997</v>
      </c>
      <c r="B4" s="81">
        <v>10.800349706128346</v>
      </c>
      <c r="C4" s="109">
        <v>9.4468673772284468</v>
      </c>
      <c r="D4" s="109">
        <v>1.3534823288998983</v>
      </c>
      <c r="E4" s="82">
        <v>34.618558695835574</v>
      </c>
      <c r="F4" s="109">
        <v>26.253910806045656</v>
      </c>
      <c r="G4" s="109">
        <v>3.8385222756262514</v>
      </c>
      <c r="H4" s="109">
        <v>4.526125614163667</v>
      </c>
      <c r="I4" s="82">
        <v>54.581091598036089</v>
      </c>
      <c r="J4" s="109">
        <v>13.743031330526817</v>
      </c>
      <c r="K4" s="109">
        <v>14.442426334275396</v>
      </c>
      <c r="L4" s="109">
        <v>17.942148739306514</v>
      </c>
      <c r="M4" s="109">
        <v>3.6767276966248099</v>
      </c>
      <c r="N4" s="109">
        <v>4.7767574973025573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>
      <c r="A5" s="80">
        <f t="shared" ref="A5:A17" si="0">A4+1</f>
        <v>1998</v>
      </c>
      <c r="B5" s="81">
        <v>10.913566303171724</v>
      </c>
      <c r="C5" s="109">
        <v>9.3728945672289452</v>
      </c>
      <c r="D5" s="109">
        <v>1.5406717359427775</v>
      </c>
      <c r="E5" s="82">
        <v>32.259438634533318</v>
      </c>
      <c r="F5" s="109">
        <v>24.332240257492696</v>
      </c>
      <c r="G5" s="109">
        <v>3.8253246852724541</v>
      </c>
      <c r="H5" s="109">
        <v>4.1018736917681622</v>
      </c>
      <c r="I5" s="82">
        <v>56.826995062294962</v>
      </c>
      <c r="J5" s="109">
        <v>13.49272757534578</v>
      </c>
      <c r="K5" s="109">
        <v>15.342157810339893</v>
      </c>
      <c r="L5" s="109">
        <v>18.646890089839577</v>
      </c>
      <c r="M5" s="109">
        <v>4.008173673564345</v>
      </c>
      <c r="N5" s="109">
        <v>5.3370459132053663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>
      <c r="A6" s="80">
        <f t="shared" si="0"/>
        <v>1999</v>
      </c>
      <c r="B6" s="81">
        <v>9.5891134873674542</v>
      </c>
      <c r="C6" s="109">
        <v>8.0168999732235626</v>
      </c>
      <c r="D6" s="109">
        <v>1.5722135141438924</v>
      </c>
      <c r="E6" s="82">
        <v>30.841321659255271</v>
      </c>
      <c r="F6" s="109">
        <v>23.686671723760558</v>
      </c>
      <c r="G6" s="109">
        <v>3.4583415965258464</v>
      </c>
      <c r="H6" s="109">
        <v>3.69630833896887</v>
      </c>
      <c r="I6" s="82">
        <v>59.56956485337728</v>
      </c>
      <c r="J6" s="109">
        <v>13.517741433499134</v>
      </c>
      <c r="K6" s="109">
        <v>15.998694113083435</v>
      </c>
      <c r="L6" s="109">
        <v>20.452548811871079</v>
      </c>
      <c r="M6" s="109">
        <v>4.223265136837604</v>
      </c>
      <c r="N6" s="109">
        <v>5.3773153580860305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>
      <c r="A7" s="80">
        <f t="shared" si="0"/>
        <v>2000</v>
      </c>
      <c r="B7" s="81">
        <v>8.8724634553994353</v>
      </c>
      <c r="C7" s="109">
        <v>7.0548354516562783</v>
      </c>
      <c r="D7" s="109">
        <v>1.817628003743156</v>
      </c>
      <c r="E7" s="82">
        <v>31.856237018049665</v>
      </c>
      <c r="F7" s="109">
        <v>25.213100379668589</v>
      </c>
      <c r="G7" s="109">
        <v>3.2734505015098927</v>
      </c>
      <c r="H7" s="109">
        <v>3.3696861368711835</v>
      </c>
      <c r="I7" s="82">
        <v>59.271299526550905</v>
      </c>
      <c r="J7" s="109">
        <v>14.56851816049925</v>
      </c>
      <c r="K7" s="109">
        <v>16.231260672447391</v>
      </c>
      <c r="L7" s="109">
        <v>18.857524081744934</v>
      </c>
      <c r="M7" s="109">
        <v>4.3445497860403641</v>
      </c>
      <c r="N7" s="109">
        <v>5.2694468258189691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>
      <c r="A8" s="80">
        <f t="shared" si="0"/>
        <v>2001</v>
      </c>
      <c r="B8" s="81">
        <v>10.024292966802513</v>
      </c>
      <c r="C8" s="109">
        <v>7.9384925656477243</v>
      </c>
      <c r="D8" s="109">
        <v>2.0858004011547897</v>
      </c>
      <c r="E8" s="82">
        <v>32.137508997366311</v>
      </c>
      <c r="F8" s="109">
        <v>25.295148924741767</v>
      </c>
      <c r="G8" s="109">
        <v>2.9562376134318722</v>
      </c>
      <c r="H8" s="109">
        <v>3.8861224591926682</v>
      </c>
      <c r="I8" s="82">
        <v>57.838198035831176</v>
      </c>
      <c r="J8" s="109">
        <v>14.937499238284543</v>
      </c>
      <c r="K8" s="109">
        <v>15.741207836599727</v>
      </c>
      <c r="L8" s="109">
        <v>17.818201260798801</v>
      </c>
      <c r="M8" s="109">
        <v>4.1107295119014609</v>
      </c>
      <c r="N8" s="109">
        <v>5.230560188246649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>
      <c r="A9" s="80">
        <f t="shared" si="0"/>
        <v>2002</v>
      </c>
      <c r="B9" s="81">
        <v>10.330515063338497</v>
      </c>
      <c r="C9" s="109">
        <v>8.1281588197115511</v>
      </c>
      <c r="D9" s="109">
        <v>2.2023562436269484</v>
      </c>
      <c r="E9" s="82">
        <v>31.19603696576328</v>
      </c>
      <c r="F9" s="109">
        <v>25.728547555681065</v>
      </c>
      <c r="G9" s="109">
        <v>2.8290491274558391</v>
      </c>
      <c r="H9" s="109">
        <v>2.6384402826263798</v>
      </c>
      <c r="I9" s="82">
        <v>58.473447970898221</v>
      </c>
      <c r="J9" s="109">
        <v>14.939569449850381</v>
      </c>
      <c r="K9" s="109">
        <v>15.350004785251265</v>
      </c>
      <c r="L9" s="109">
        <v>18.975719130282656</v>
      </c>
      <c r="M9" s="109">
        <v>4.1420882640342542</v>
      </c>
      <c r="N9" s="109">
        <v>5.0660663414796598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>
      <c r="A10" s="80">
        <f t="shared" si="0"/>
        <v>2003</v>
      </c>
      <c r="B10" s="81">
        <v>8.9142033458895309</v>
      </c>
      <c r="C10" s="109">
        <v>7.1193893312360546</v>
      </c>
      <c r="D10" s="109">
        <v>1.7948140146534761</v>
      </c>
      <c r="E10" s="82">
        <v>30.244406466860212</v>
      </c>
      <c r="F10" s="109">
        <v>25.41773985043146</v>
      </c>
      <c r="G10" s="109">
        <v>2.2320024795953954</v>
      </c>
      <c r="H10" s="109">
        <v>2.5946641368333583</v>
      </c>
      <c r="I10" s="82">
        <v>60.841390187250269</v>
      </c>
      <c r="J10" s="109">
        <v>15.196233225053666</v>
      </c>
      <c r="K10" s="109">
        <v>17.128718533991336</v>
      </c>
      <c r="L10" s="109">
        <v>19.480172484497828</v>
      </c>
      <c r="M10" s="109">
        <v>4.3738765275439802</v>
      </c>
      <c r="N10" s="109">
        <v>4.6623894161634603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>
      <c r="A11" s="80">
        <f t="shared" si="0"/>
        <v>2004</v>
      </c>
      <c r="B11" s="81">
        <v>8.3020257869871106</v>
      </c>
      <c r="C11" s="109">
        <v>6.5891898215704643</v>
      </c>
      <c r="D11" s="109">
        <v>1.7128359654166476</v>
      </c>
      <c r="E11" s="82">
        <v>30.315385247267979</v>
      </c>
      <c r="F11" s="109">
        <v>25.006117983052</v>
      </c>
      <c r="G11" s="109">
        <v>2.2793477616102837</v>
      </c>
      <c r="H11" s="109">
        <v>3.0299195026056926</v>
      </c>
      <c r="I11" s="82">
        <v>61.382588965744922</v>
      </c>
      <c r="J11" s="109">
        <v>15.444311094866711</v>
      </c>
      <c r="K11" s="109">
        <v>17.669035783884951</v>
      </c>
      <c r="L11" s="109">
        <v>19.569122983075342</v>
      </c>
      <c r="M11" s="109">
        <v>4.3511893637294357</v>
      </c>
      <c r="N11" s="109">
        <v>4.3489297401884643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>
      <c r="A12" s="80">
        <f t="shared" si="0"/>
        <v>2005</v>
      </c>
      <c r="B12" s="81">
        <v>7.0742857301652737</v>
      </c>
      <c r="C12" s="109">
        <v>5.3121617271402712</v>
      </c>
      <c r="D12" s="109">
        <v>1.7621240030250021</v>
      </c>
      <c r="E12" s="82">
        <v>30.047620529185515</v>
      </c>
      <c r="F12" s="109">
        <v>24.459049414262168</v>
      </c>
      <c r="G12" s="109">
        <v>2.0931335792028825</v>
      </c>
      <c r="H12" s="109">
        <v>3.4954375357204666</v>
      </c>
      <c r="I12" s="82">
        <v>62.878093740649213</v>
      </c>
      <c r="J12" s="109">
        <v>15.04864200639796</v>
      </c>
      <c r="K12" s="109">
        <v>18.063892125872925</v>
      </c>
      <c r="L12" s="109">
        <v>21.11416027016265</v>
      </c>
      <c r="M12" s="109">
        <v>4.364429260221165</v>
      </c>
      <c r="N12" s="109">
        <v>4.286970077994515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>
      <c r="A13" s="80">
        <f t="shared" si="0"/>
        <v>2006</v>
      </c>
      <c r="B13" s="81">
        <v>7.6776154006674773</v>
      </c>
      <c r="C13" s="109">
        <v>5.7027614476366919</v>
      </c>
      <c r="D13" s="109">
        <v>1.9748539530307863</v>
      </c>
      <c r="E13" s="82">
        <v>26.041784749489022</v>
      </c>
      <c r="F13" s="109">
        <v>20.521705895046587</v>
      </c>
      <c r="G13" s="109">
        <v>2.0211960904034396</v>
      </c>
      <c r="H13" s="109">
        <v>3.4988827640389935</v>
      </c>
      <c r="I13" s="82">
        <v>66.280599849843497</v>
      </c>
      <c r="J13" s="109">
        <v>15.055190676164914</v>
      </c>
      <c r="K13" s="109">
        <v>21.09724434632944</v>
      </c>
      <c r="L13" s="109">
        <v>21.223978725565235</v>
      </c>
      <c r="M13" s="109">
        <v>4.6224666145912163</v>
      </c>
      <c r="N13" s="110">
        <v>4.2817194871926967</v>
      </c>
      <c r="Q13" s="10"/>
      <c r="R13" s="10"/>
      <c r="S13" s="10"/>
      <c r="T13" s="10"/>
      <c r="U13" s="10"/>
      <c r="V13" s="10"/>
      <c r="W13" s="10"/>
    </row>
    <row r="14" spans="1:23">
      <c r="A14" s="80">
        <f t="shared" si="0"/>
        <v>2007</v>
      </c>
      <c r="B14" s="81">
        <v>9.0280201106495781</v>
      </c>
      <c r="C14" s="109">
        <v>6.9202937133157798</v>
      </c>
      <c r="D14" s="109">
        <v>2.1077263973337983</v>
      </c>
      <c r="E14" s="82">
        <v>25.347876039323445</v>
      </c>
      <c r="F14" s="109">
        <v>19.557159351119836</v>
      </c>
      <c r="G14" s="109">
        <v>1.8341503857154611</v>
      </c>
      <c r="H14" s="109">
        <v>3.9565663024881523</v>
      </c>
      <c r="I14" s="82">
        <v>65.624103850026984</v>
      </c>
      <c r="J14" s="109">
        <v>14.936478237247277</v>
      </c>
      <c r="K14" s="109">
        <v>19.71824844993214</v>
      </c>
      <c r="L14" s="109">
        <v>22.548059692709433</v>
      </c>
      <c r="M14" s="109">
        <v>4.2463982294637228</v>
      </c>
      <c r="N14" s="110">
        <v>4.174919240674404</v>
      </c>
      <c r="Q14" s="10"/>
      <c r="R14" s="10"/>
      <c r="S14" s="10"/>
      <c r="T14" s="10"/>
      <c r="U14" s="10"/>
      <c r="V14" s="10"/>
      <c r="W14" s="10"/>
    </row>
    <row r="15" spans="1:23">
      <c r="A15" s="80">
        <f t="shared" si="0"/>
        <v>2008</v>
      </c>
      <c r="B15" s="81">
        <v>10.17031426099776</v>
      </c>
      <c r="C15" s="109">
        <v>7.790732442732649</v>
      </c>
      <c r="D15" s="109">
        <v>2.3795818182651103</v>
      </c>
      <c r="E15" s="82">
        <v>26.884077289170744</v>
      </c>
      <c r="F15" s="109">
        <v>19.217766720793811</v>
      </c>
      <c r="G15" s="109">
        <v>1.8257892765576145</v>
      </c>
      <c r="H15" s="109">
        <v>5.8405212918193135</v>
      </c>
      <c r="I15" s="82">
        <v>62.945608449831489</v>
      </c>
      <c r="J15" s="109">
        <v>15.582061489415242</v>
      </c>
      <c r="K15" s="109">
        <v>18.281192019931336</v>
      </c>
      <c r="L15" s="109">
        <v>20.774400877362634</v>
      </c>
      <c r="M15" s="109">
        <v>3.9447970597627431</v>
      </c>
      <c r="N15" s="110">
        <v>4.3631570033595395</v>
      </c>
      <c r="Q15" s="10"/>
      <c r="R15" s="10"/>
      <c r="S15" s="10"/>
      <c r="T15" s="10"/>
      <c r="U15" s="10"/>
      <c r="V15" s="10"/>
      <c r="W15" s="10"/>
    </row>
    <row r="16" spans="1:23">
      <c r="A16" s="80">
        <f t="shared" si="0"/>
        <v>2009</v>
      </c>
      <c r="B16" s="81">
        <v>9.4054172574057038</v>
      </c>
      <c r="C16" s="109">
        <v>7.1249324483251746</v>
      </c>
      <c r="D16" s="109">
        <v>2.2804848090805292</v>
      </c>
      <c r="E16" s="82">
        <v>25.801653164155553</v>
      </c>
      <c r="F16" s="109">
        <v>17.50939117728316</v>
      </c>
      <c r="G16" s="109">
        <v>2.8210046310016947</v>
      </c>
      <c r="H16" s="109">
        <v>5.4712573558707023</v>
      </c>
      <c r="I16" s="82">
        <v>64.792392931626267</v>
      </c>
      <c r="J16" s="109">
        <v>16.181136025801813</v>
      </c>
      <c r="K16" s="109">
        <v>17.36861057610114</v>
      </c>
      <c r="L16" s="109">
        <v>22.310561905657678</v>
      </c>
      <c r="M16" s="109">
        <v>4.5468381943015528</v>
      </c>
      <c r="N16" s="110">
        <v>4.3852462297640828</v>
      </c>
      <c r="Q16" s="10"/>
      <c r="R16" s="10"/>
      <c r="S16" s="10"/>
      <c r="T16" s="10"/>
      <c r="U16" s="10"/>
      <c r="V16" s="10"/>
      <c r="W16" s="10"/>
    </row>
    <row r="17" spans="1:23">
      <c r="A17" s="80">
        <f t="shared" si="0"/>
        <v>2010</v>
      </c>
      <c r="B17" s="81">
        <v>8.8052489690500337</v>
      </c>
      <c r="C17" s="109">
        <v>6.291044693526521</v>
      </c>
      <c r="D17" s="109">
        <v>2.5142042755235128</v>
      </c>
      <c r="E17" s="82">
        <v>24.715057463870249</v>
      </c>
      <c r="F17" s="109">
        <v>16.176469263866419</v>
      </c>
      <c r="G17" s="109">
        <v>3.5953410144411087</v>
      </c>
      <c r="H17" s="109">
        <v>4.9432471855627238</v>
      </c>
      <c r="I17" s="82">
        <v>66.478682985285616</v>
      </c>
      <c r="J17" s="109">
        <v>18.50578025354498</v>
      </c>
      <c r="K17" s="109">
        <v>16.457731394384297</v>
      </c>
      <c r="L17" s="109">
        <v>22.333160626794811</v>
      </c>
      <c r="M17" s="109">
        <v>4.8559383558991325</v>
      </c>
      <c r="N17" s="110">
        <v>4.3260723546623971</v>
      </c>
      <c r="Q17" s="10"/>
      <c r="R17" s="10"/>
      <c r="S17" s="10"/>
      <c r="T17" s="10"/>
      <c r="U17" s="10"/>
      <c r="V17" s="10"/>
      <c r="W17" s="10"/>
    </row>
    <row r="18" spans="1:23">
      <c r="A18" s="80">
        <v>2011</v>
      </c>
      <c r="B18" s="81">
        <v>9.313544612307382</v>
      </c>
      <c r="C18" s="109">
        <v>6.665881557248543</v>
      </c>
      <c r="D18" s="109">
        <v>2.6476630550588394</v>
      </c>
      <c r="E18" s="82">
        <v>23.480972287402565</v>
      </c>
      <c r="F18" s="109">
        <v>14.113387386918092</v>
      </c>
      <c r="G18" s="109">
        <v>4.3730439761032773</v>
      </c>
      <c r="H18" s="109">
        <v>4.9945409243811989</v>
      </c>
      <c r="I18" s="82">
        <v>67.204080556493778</v>
      </c>
      <c r="J18" s="109">
        <v>18.731006688103736</v>
      </c>
      <c r="K18" s="109">
        <v>17.134862005970206</v>
      </c>
      <c r="L18" s="109">
        <v>21.974310640013474</v>
      </c>
      <c r="M18" s="109">
        <v>5.1250008445717556</v>
      </c>
      <c r="N18" s="110">
        <v>4.2389003778345895</v>
      </c>
      <c r="Q18" s="10"/>
      <c r="R18" s="10"/>
      <c r="S18" s="10"/>
      <c r="T18" s="10"/>
      <c r="U18" s="10"/>
      <c r="V18" s="10"/>
      <c r="W18" s="10"/>
    </row>
    <row r="19" spans="1:23">
      <c r="A19" s="80">
        <v>2012</v>
      </c>
      <c r="B19" s="81">
        <v>8.1894855421937329</v>
      </c>
      <c r="C19" s="109">
        <v>5.8575729877325031</v>
      </c>
      <c r="D19" s="109">
        <v>2.3319125544612307</v>
      </c>
      <c r="E19" s="82">
        <v>23.653348538999559</v>
      </c>
      <c r="F19" s="109">
        <v>13.239891173950577</v>
      </c>
      <c r="G19" s="109">
        <v>5.3264085475879765</v>
      </c>
      <c r="H19" s="109">
        <v>5.0870488174610102</v>
      </c>
      <c r="I19" s="82">
        <v>68.155408405982826</v>
      </c>
      <c r="J19" s="109">
        <v>18.599084833023095</v>
      </c>
      <c r="K19" s="109">
        <v>18.299352556321153</v>
      </c>
      <c r="L19" s="109">
        <v>21.845669569108267</v>
      </c>
      <c r="M19" s="109">
        <v>5.0853342511357154</v>
      </c>
      <c r="N19" s="110">
        <v>4.3259671963946111</v>
      </c>
      <c r="Q19" s="10"/>
      <c r="R19" s="10"/>
      <c r="S19" s="10"/>
      <c r="T19" s="10"/>
      <c r="U19" s="10"/>
      <c r="V19" s="10"/>
      <c r="W19" s="10"/>
    </row>
    <row r="20" spans="1:23">
      <c r="A20" s="80">
        <v>2013</v>
      </c>
      <c r="B20" s="81">
        <v>8.0554029107536707</v>
      </c>
      <c r="C20" s="109">
        <v>5.7131964069799608</v>
      </c>
      <c r="D20" s="109">
        <v>2.3422065037737103</v>
      </c>
      <c r="E20" s="82">
        <v>23.602526379266624</v>
      </c>
      <c r="F20" s="109">
        <v>12.749089001129057</v>
      </c>
      <c r="G20" s="109">
        <v>5.4186895369872765</v>
      </c>
      <c r="H20" s="109">
        <v>5.4347478411502905</v>
      </c>
      <c r="I20" s="82">
        <v>68.340024404376379</v>
      </c>
      <c r="J20" s="109">
        <v>18.502171366042994</v>
      </c>
      <c r="K20" s="109">
        <v>19.278554036132029</v>
      </c>
      <c r="L20" s="109">
        <v>21.265315094721533</v>
      </c>
      <c r="M20" s="109">
        <v>4.8487880382220876</v>
      </c>
      <c r="N20" s="110">
        <v>4.4451958692577422</v>
      </c>
      <c r="Q20" s="10"/>
      <c r="R20" s="10"/>
      <c r="S20" s="10"/>
      <c r="T20" s="10"/>
      <c r="U20" s="10"/>
      <c r="V20" s="10"/>
      <c r="W20" s="10"/>
    </row>
    <row r="21" spans="1:23">
      <c r="A21" s="80">
        <v>2014</v>
      </c>
      <c r="B21" s="81">
        <v>8.1489411490336146</v>
      </c>
      <c r="C21" s="109">
        <v>6.0268069866761582</v>
      </c>
      <c r="D21" s="109">
        <v>2.1221341623574554</v>
      </c>
      <c r="E21" s="82">
        <v>24.771724598782196</v>
      </c>
      <c r="F21" s="109">
        <v>13.848611907268507</v>
      </c>
      <c r="G21" s="109">
        <v>5.3638005793078927</v>
      </c>
      <c r="H21" s="109">
        <v>5.5593121122057987</v>
      </c>
      <c r="I21" s="82">
        <v>67.077045156886683</v>
      </c>
      <c r="J21" s="109">
        <v>18.035178093817379</v>
      </c>
      <c r="K21" s="109">
        <v>19.254587460239438</v>
      </c>
      <c r="L21" s="109">
        <v>20.684228220785432</v>
      </c>
      <c r="M21" s="109">
        <v>4.5841371763962675</v>
      </c>
      <c r="N21" s="110">
        <v>4.5189142056481613</v>
      </c>
      <c r="Q21" s="10"/>
      <c r="R21" s="10"/>
      <c r="S21" s="10"/>
      <c r="T21" s="10"/>
      <c r="U21" s="10"/>
      <c r="V21" s="10"/>
      <c r="W21" s="10"/>
    </row>
    <row r="22" spans="1:23">
      <c r="A22" s="80">
        <v>2015</v>
      </c>
      <c r="B22" s="81">
        <v>7.5712819660681108</v>
      </c>
      <c r="C22" s="109">
        <v>5.7038976019133623</v>
      </c>
      <c r="D22" s="109">
        <v>1.8673843641547492</v>
      </c>
      <c r="E22" s="82">
        <v>24.820282279532769</v>
      </c>
      <c r="F22" s="109">
        <v>13.623763920096252</v>
      </c>
      <c r="G22" s="109">
        <v>5.5861109536717724</v>
      </c>
      <c r="H22" s="109">
        <v>5.6104074057647431</v>
      </c>
      <c r="I22" s="82">
        <v>67.605904822638522</v>
      </c>
      <c r="J22" s="109">
        <v>18.661682419078403</v>
      </c>
      <c r="K22" s="109">
        <v>19.001087294467396</v>
      </c>
      <c r="L22" s="109">
        <v>20.685005740519617</v>
      </c>
      <c r="M22" s="109">
        <v>4.7382785354703474</v>
      </c>
      <c r="N22" s="110">
        <v>4.5198508331027591</v>
      </c>
      <c r="Q22" s="10"/>
      <c r="R22" s="10"/>
      <c r="S22" s="10"/>
      <c r="T22" s="10"/>
      <c r="U22" s="10"/>
      <c r="V22" s="10"/>
      <c r="W22" s="10"/>
    </row>
    <row r="23" spans="1:23">
      <c r="A23" s="80">
        <v>2016</v>
      </c>
      <c r="B23" s="81">
        <v>8.1566807882312879</v>
      </c>
      <c r="C23" s="109">
        <v>6.2441777672231433</v>
      </c>
      <c r="D23" s="109">
        <v>1.9125030210081446</v>
      </c>
      <c r="E23" s="82">
        <v>24.05437377386567</v>
      </c>
      <c r="F23" s="109">
        <v>13.306835415109406</v>
      </c>
      <c r="G23" s="109">
        <v>5.4939646595937557</v>
      </c>
      <c r="H23" s="109">
        <v>5.2535736991625104</v>
      </c>
      <c r="I23" s="82">
        <v>67.786203512263327</v>
      </c>
      <c r="J23" s="109">
        <v>19.261884577735188</v>
      </c>
      <c r="K23" s="109">
        <v>18.713816247600128</v>
      </c>
      <c r="L23" s="109">
        <v>20.515855595034303</v>
      </c>
      <c r="M23" s="109">
        <v>4.5836686824276551</v>
      </c>
      <c r="N23" s="110">
        <v>4.7109784094660521</v>
      </c>
      <c r="Q23" s="10"/>
      <c r="R23" s="10"/>
      <c r="S23" s="10"/>
      <c r="T23" s="10"/>
      <c r="U23" s="10"/>
      <c r="V23" s="10"/>
      <c r="W23" s="10"/>
    </row>
    <row r="24" spans="1:23" ht="51.75" thickBot="1">
      <c r="A24" s="92" t="s">
        <v>19</v>
      </c>
      <c r="B24" s="93">
        <f t="shared" ref="B24:M24" si="1">AVERAGE(B3:B23)</f>
        <v>9.0933102426804862</v>
      </c>
      <c r="C24" s="142">
        <f t="shared" si="1"/>
        <v>7.0998750343383055</v>
      </c>
      <c r="D24" s="142">
        <f t="shared" si="1"/>
        <v>1.9934352083421776</v>
      </c>
      <c r="E24" s="94">
        <f t="shared" si="1"/>
        <v>28.132260377647071</v>
      </c>
      <c r="F24" s="142">
        <f t="shared" si="1"/>
        <v>20.246129194166727</v>
      </c>
      <c r="G24" s="142">
        <f t="shared" si="1"/>
        <v>3.5471698580350894</v>
      </c>
      <c r="H24" s="142">
        <f t="shared" si="1"/>
        <v>4.3389613254452559</v>
      </c>
      <c r="I24" s="94">
        <f t="shared" si="1"/>
        <v>62.773747687123496</v>
      </c>
      <c r="J24" s="142">
        <f t="shared" si="1"/>
        <v>16.059740220653104</v>
      </c>
      <c r="K24" s="142">
        <f t="shared" si="1"/>
        <v>17.374128473685584</v>
      </c>
      <c r="L24" s="142">
        <f t="shared" si="1"/>
        <v>20.288841852016319</v>
      </c>
      <c r="M24" s="142">
        <f t="shared" si="1"/>
        <v>4.4044546441576271</v>
      </c>
      <c r="N24" s="143">
        <f>AVERAGE(N3:N23)</f>
        <v>4.6465824966108622</v>
      </c>
    </row>
    <row r="25" spans="1:23">
      <c r="H25" s="148"/>
      <c r="I25" s="148"/>
    </row>
    <row r="26" spans="1:23">
      <c r="I26" t="s">
        <v>160</v>
      </c>
    </row>
    <row r="105" spans="4:6">
      <c r="D105" s="9"/>
    </row>
    <row r="107" spans="4:6">
      <c r="F107" s="10"/>
    </row>
    <row r="108" spans="4:6">
      <c r="F108" s="10"/>
    </row>
    <row r="109" spans="4:6">
      <c r="F109" s="10"/>
    </row>
    <row r="110" spans="4:6">
      <c r="F110" s="10"/>
    </row>
    <row r="111" spans="4:6">
      <c r="F111" s="10"/>
    </row>
    <row r="112" spans="4:6">
      <c r="F112" s="10"/>
    </row>
    <row r="113" spans="6:6">
      <c r="F113" s="10"/>
    </row>
    <row r="114" spans="6:6">
      <c r="F114" s="10"/>
    </row>
    <row r="115" spans="6:6">
      <c r="F115" s="10"/>
    </row>
    <row r="116" spans="6:6">
      <c r="F116" s="10"/>
    </row>
    <row r="117" spans="6:6">
      <c r="F117" s="10"/>
    </row>
    <row r="118" spans="6:6">
      <c r="F118" s="10"/>
    </row>
    <row r="119" spans="6:6">
      <c r="F119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C26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>
      <c r="A1" s="223" t="s">
        <v>206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5"/>
      <c r="N1" s="226"/>
    </row>
    <row r="2" spans="1:237" s="101" customFormat="1" ht="64.5" thickBot="1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>
      <c r="A3" s="102">
        <v>1995</v>
      </c>
      <c r="B3" s="103">
        <v>14.86354731423695</v>
      </c>
      <c r="C3" s="107">
        <v>28.484107532779397</v>
      </c>
      <c r="D3" s="107">
        <v>3.6510194297312637</v>
      </c>
      <c r="E3" s="104">
        <v>20.004245785402695</v>
      </c>
      <c r="F3" s="107">
        <v>20.531588336186381</v>
      </c>
      <c r="G3" s="107">
        <v>15.649942127085273</v>
      </c>
      <c r="H3" s="107">
        <v>23.584052232891121</v>
      </c>
      <c r="I3" s="104">
        <v>16.01722306259823</v>
      </c>
      <c r="J3" s="107">
        <v>15.423484412363431</v>
      </c>
      <c r="K3" s="107">
        <v>22.18834344452447</v>
      </c>
      <c r="L3" s="107">
        <v>13.60419158464318</v>
      </c>
      <c r="M3" s="107">
        <v>16.535269075572423</v>
      </c>
      <c r="N3" s="111">
        <v>14.829541956499273</v>
      </c>
      <c r="P3" s="152"/>
    </row>
    <row r="4" spans="1:237">
      <c r="A4" s="102">
        <f>A3+1</f>
        <v>1996</v>
      </c>
      <c r="B4" s="103">
        <v>14.691276839075224</v>
      </c>
      <c r="C4" s="107">
        <v>26.516077459682357</v>
      </c>
      <c r="D4" s="107">
        <v>3.7487715841135687</v>
      </c>
      <c r="E4" s="104">
        <v>20.043706438051398</v>
      </c>
      <c r="F4" s="107">
        <v>20.602049043984341</v>
      </c>
      <c r="G4" s="107">
        <v>15.492885621600475</v>
      </c>
      <c r="H4" s="107">
        <v>22.71794372560375</v>
      </c>
      <c r="I4" s="104">
        <v>15.982774275057732</v>
      </c>
      <c r="J4" s="107">
        <v>15.207383527047059</v>
      </c>
      <c r="K4" s="107">
        <v>21.867724716744018</v>
      </c>
      <c r="L4" s="107">
        <v>13.62559651992459</v>
      </c>
      <c r="M4" s="107">
        <v>16.533573654548618</v>
      </c>
      <c r="N4" s="111">
        <v>15.099043072303225</v>
      </c>
      <c r="P4" s="152"/>
    </row>
    <row r="5" spans="1:237">
      <c r="A5" s="102">
        <f t="shared" ref="A5:A18" si="0">A4+1</f>
        <v>1997</v>
      </c>
      <c r="B5" s="103">
        <v>14.912325580164515</v>
      </c>
      <c r="C5" s="107">
        <v>26.162530967418562</v>
      </c>
      <c r="D5" s="107">
        <v>3.7268282207674508</v>
      </c>
      <c r="E5" s="104">
        <v>20.141857560213253</v>
      </c>
      <c r="F5" s="107">
        <v>20.592215651305096</v>
      </c>
      <c r="G5" s="107">
        <v>15.424887777944093</v>
      </c>
      <c r="H5" s="107">
        <v>23.217907618418039</v>
      </c>
      <c r="I5" s="104">
        <v>15.829873988035342</v>
      </c>
      <c r="J5" s="107">
        <v>15.23074326328547</v>
      </c>
      <c r="K5" s="107">
        <v>21.470903499104242</v>
      </c>
      <c r="L5" s="107">
        <v>13.553629436552544</v>
      </c>
      <c r="M5" s="107">
        <v>16.527701036506965</v>
      </c>
      <c r="N5" s="111">
        <v>14.618569319418768</v>
      </c>
      <c r="P5" s="152"/>
    </row>
    <row r="6" spans="1:237">
      <c r="A6" s="102">
        <f t="shared" si="0"/>
        <v>1998</v>
      </c>
      <c r="B6" s="103">
        <v>14.483538206234336</v>
      </c>
      <c r="C6" s="107">
        <v>27.989525729779469</v>
      </c>
      <c r="D6" s="107">
        <v>3.6801502569131137</v>
      </c>
      <c r="E6" s="104">
        <v>19.920231829874382</v>
      </c>
      <c r="F6" s="107">
        <v>20.540598383398041</v>
      </c>
      <c r="G6" s="107">
        <v>15.45590894059257</v>
      </c>
      <c r="H6" s="107">
        <v>21.895444354414664</v>
      </c>
      <c r="I6" s="104">
        <v>15.908635694247044</v>
      </c>
      <c r="J6" s="107">
        <v>15.167734032575819</v>
      </c>
      <c r="K6" s="107">
        <v>21.314974164605811</v>
      </c>
      <c r="L6" s="107">
        <v>13.663783593618373</v>
      </c>
      <c r="M6" s="107">
        <v>16.528261954543076</v>
      </c>
      <c r="N6" s="111">
        <v>15.011302673402415</v>
      </c>
      <c r="P6" s="152"/>
    </row>
    <row r="7" spans="1:237">
      <c r="A7" s="102">
        <f t="shared" si="0"/>
        <v>1999</v>
      </c>
      <c r="B7" s="103">
        <v>12.528834003126498</v>
      </c>
      <c r="C7" s="107">
        <v>25.552196136482912</v>
      </c>
      <c r="D7" s="107">
        <v>3.481293918636192</v>
      </c>
      <c r="E7" s="104">
        <v>20.014306049348349</v>
      </c>
      <c r="F7" s="107">
        <v>20.753177582502737</v>
      </c>
      <c r="G7" s="107">
        <v>15.506313141537051</v>
      </c>
      <c r="H7" s="107">
        <v>20.93226054530512</v>
      </c>
      <c r="I7" s="104">
        <v>15.834087269965075</v>
      </c>
      <c r="J7" s="107">
        <v>15.126970968071237</v>
      </c>
      <c r="K7" s="107">
        <v>20.990800188194232</v>
      </c>
      <c r="L7" s="107">
        <v>13.797944987378422</v>
      </c>
      <c r="M7" s="107">
        <v>16.494045782506035</v>
      </c>
      <c r="N7" s="111">
        <v>14.613190478990127</v>
      </c>
      <c r="P7" s="152"/>
    </row>
    <row r="8" spans="1:237">
      <c r="A8" s="102">
        <f t="shared" si="0"/>
        <v>2000</v>
      </c>
      <c r="B8" s="103">
        <v>11.093916255184153</v>
      </c>
      <c r="C8" s="107">
        <v>25.25594346795253</v>
      </c>
      <c r="D8" s="107">
        <v>3.4925792867157011</v>
      </c>
      <c r="E8" s="104">
        <v>20.181406638494622</v>
      </c>
      <c r="F8" s="107">
        <v>20.858719662864704</v>
      </c>
      <c r="G8" s="107">
        <v>15.735791467394266</v>
      </c>
      <c r="H8" s="107">
        <v>20.83748692574768</v>
      </c>
      <c r="I8" s="104">
        <v>15.730368520519667</v>
      </c>
      <c r="J8" s="107">
        <v>15.182907083725484</v>
      </c>
      <c r="K8" s="107">
        <v>20.621754933959668</v>
      </c>
      <c r="L8" s="107">
        <v>13.475835914915004</v>
      </c>
      <c r="M8" s="107">
        <v>16.476538480913781</v>
      </c>
      <c r="N8" s="111">
        <v>14.707373358495515</v>
      </c>
      <c r="P8" s="152"/>
    </row>
    <row r="9" spans="1:237">
      <c r="A9" s="102">
        <f t="shared" si="0"/>
        <v>2001</v>
      </c>
      <c r="B9" s="103">
        <v>11.191068922367871</v>
      </c>
      <c r="C9" s="107">
        <v>26.134988897595377</v>
      </c>
      <c r="D9" s="107">
        <v>3.5233660556917581</v>
      </c>
      <c r="E9" s="104">
        <v>20.67443011487612</v>
      </c>
      <c r="F9" s="107">
        <v>20.820556909152742</v>
      </c>
      <c r="G9" s="107">
        <v>16.132189023375389</v>
      </c>
      <c r="H9" s="107">
        <v>24.864222834197221</v>
      </c>
      <c r="I9" s="104">
        <v>15.783626865192673</v>
      </c>
      <c r="J9" s="107">
        <v>16.063728419991687</v>
      </c>
      <c r="K9" s="107">
        <v>20.421253891670744</v>
      </c>
      <c r="L9" s="107">
        <v>13.051384603733796</v>
      </c>
      <c r="M9" s="107">
        <v>16.480987068717546</v>
      </c>
      <c r="N9" s="111">
        <v>14.984227771763967</v>
      </c>
      <c r="P9" s="152"/>
    </row>
    <row r="10" spans="1:237">
      <c r="A10" s="102">
        <f t="shared" si="0"/>
        <v>2002</v>
      </c>
      <c r="B10" s="103">
        <v>10.908790344236779</v>
      </c>
      <c r="C10" s="107">
        <v>25.574060242653662</v>
      </c>
      <c r="D10" s="107">
        <v>3.5004612763390126</v>
      </c>
      <c r="E10" s="104">
        <v>20.130913094305242</v>
      </c>
      <c r="F10" s="107">
        <v>20.789988814872796</v>
      </c>
      <c r="G10" s="107">
        <v>16.218726121431651</v>
      </c>
      <c r="H10" s="107">
        <v>19.163256896753627</v>
      </c>
      <c r="I10" s="104">
        <v>15.637470839406776</v>
      </c>
      <c r="J10" s="107">
        <v>16.087175530191978</v>
      </c>
      <c r="K10" s="107">
        <v>20.487790042689586</v>
      </c>
      <c r="L10" s="107">
        <v>12.901069560633097</v>
      </c>
      <c r="M10" s="107">
        <v>16.472379324033156</v>
      </c>
      <c r="N10" s="111">
        <v>14.939507105106339</v>
      </c>
      <c r="P10" s="152"/>
    </row>
    <row r="11" spans="1:237">
      <c r="A11" s="102">
        <f t="shared" si="0"/>
        <v>2003</v>
      </c>
      <c r="B11" s="103">
        <v>11.647612291693884</v>
      </c>
      <c r="C11" s="107">
        <v>26.90855269362325</v>
      </c>
      <c r="D11" s="107">
        <v>3.584270745849647</v>
      </c>
      <c r="E11" s="104">
        <v>20.256909112683978</v>
      </c>
      <c r="F11" s="107">
        <v>20.917481174141191</v>
      </c>
      <c r="G11" s="107">
        <v>15.917854721694782</v>
      </c>
      <c r="H11" s="107">
        <v>18.845882664446421</v>
      </c>
      <c r="I11" s="104">
        <v>15.821082513857734</v>
      </c>
      <c r="J11" s="107">
        <v>16.213031082039596</v>
      </c>
      <c r="K11" s="107">
        <v>20.611702240152155</v>
      </c>
      <c r="L11" s="107">
        <v>13.00561351621465</v>
      </c>
      <c r="M11" s="107">
        <v>16.465875823709641</v>
      </c>
      <c r="N11" s="111">
        <v>14.856677292088873</v>
      </c>
      <c r="P11" s="152"/>
    </row>
    <row r="12" spans="1:237">
      <c r="A12" s="102">
        <f t="shared" si="0"/>
        <v>2004</v>
      </c>
      <c r="B12" s="103">
        <v>11.505875164645603</v>
      </c>
      <c r="C12" s="107">
        <v>26.78734537466671</v>
      </c>
      <c r="D12" s="107">
        <v>3.6016846909720264</v>
      </c>
      <c r="E12" s="104">
        <v>20.219268478031104</v>
      </c>
      <c r="F12" s="107">
        <v>20.877355942705456</v>
      </c>
      <c r="G12" s="107">
        <v>16.072764347061486</v>
      </c>
      <c r="H12" s="107">
        <v>18.966101385498813</v>
      </c>
      <c r="I12" s="104">
        <v>15.845938322092213</v>
      </c>
      <c r="J12" s="107">
        <v>16.219025064576609</v>
      </c>
      <c r="K12" s="107">
        <v>20.531451127129515</v>
      </c>
      <c r="L12" s="107">
        <v>13.026332607491685</v>
      </c>
      <c r="M12" s="107">
        <v>16.465285094674613</v>
      </c>
      <c r="N12" s="111">
        <v>14.774464098623296</v>
      </c>
      <c r="P12" s="152"/>
    </row>
    <row r="13" spans="1:237">
      <c r="A13" s="102">
        <f t="shared" si="0"/>
        <v>2005</v>
      </c>
      <c r="B13" s="103">
        <v>9.4997858122023651</v>
      </c>
      <c r="C13" s="107">
        <v>24.433353419922451</v>
      </c>
      <c r="D13" s="107">
        <v>3.3420140470312139</v>
      </c>
      <c r="E13" s="104">
        <v>20.27181972362677</v>
      </c>
      <c r="F13" s="107">
        <v>20.870401581980339</v>
      </c>
      <c r="G13" s="107">
        <v>16.250490786063239</v>
      </c>
      <c r="H13" s="107">
        <v>19.260466429774436</v>
      </c>
      <c r="I13" s="104">
        <v>16.073375140368402</v>
      </c>
      <c r="J13" s="107">
        <v>16.131429534533993</v>
      </c>
      <c r="K13" s="107">
        <v>20.652591597715258</v>
      </c>
      <c r="L13" s="107">
        <v>13.635084668633443</v>
      </c>
      <c r="M13" s="107">
        <v>16.390690123469071</v>
      </c>
      <c r="N13" s="111">
        <v>14.802210011667688</v>
      </c>
      <c r="P13" s="152"/>
    </row>
    <row r="14" spans="1:237">
      <c r="A14" s="102">
        <f t="shared" si="0"/>
        <v>2006</v>
      </c>
      <c r="B14" s="103">
        <v>9.2890249910753884</v>
      </c>
      <c r="C14" s="107">
        <v>26.064320754882797</v>
      </c>
      <c r="D14" s="107">
        <v>3.2495595729638791</v>
      </c>
      <c r="E14" s="104">
        <v>20.075079366880349</v>
      </c>
      <c r="F14" s="107">
        <v>20.791574322577706</v>
      </c>
      <c r="G14" s="107">
        <v>16.293038143557446</v>
      </c>
      <c r="H14" s="107">
        <v>18.796395606272803</v>
      </c>
      <c r="I14" s="104">
        <v>16.140725260602839</v>
      </c>
      <c r="J14" s="107">
        <v>16.198448668477859</v>
      </c>
      <c r="K14" s="107">
        <v>20.669164723771917</v>
      </c>
      <c r="L14" s="107">
        <v>13.388254349515757</v>
      </c>
      <c r="M14" s="107">
        <v>16.419301944018226</v>
      </c>
      <c r="N14" s="111">
        <v>14.790435918872454</v>
      </c>
      <c r="P14" s="152"/>
    </row>
    <row r="15" spans="1:237">
      <c r="A15" s="102">
        <f t="shared" si="0"/>
        <v>2007</v>
      </c>
      <c r="B15" s="103">
        <v>10.162212089549</v>
      </c>
      <c r="C15" s="107">
        <v>26.660136563759263</v>
      </c>
      <c r="D15" s="107">
        <v>3.351893414889044</v>
      </c>
      <c r="E15" s="104">
        <v>20.056139243024866</v>
      </c>
      <c r="F15" s="107">
        <v>20.805720767731621</v>
      </c>
      <c r="G15" s="107">
        <v>16.28017748892449</v>
      </c>
      <c r="H15" s="107">
        <v>18.734172381050701</v>
      </c>
      <c r="I15" s="104">
        <v>16.051542558074935</v>
      </c>
      <c r="J15" s="107">
        <v>16.273967919977871</v>
      </c>
      <c r="K15" s="107">
        <v>20.82145572212022</v>
      </c>
      <c r="L15" s="107">
        <v>13.396457455027061</v>
      </c>
      <c r="M15" s="107">
        <v>16.403251644686776</v>
      </c>
      <c r="N15" s="111">
        <v>14.831243271189104</v>
      </c>
      <c r="P15" s="152"/>
    </row>
    <row r="16" spans="1:237">
      <c r="A16" s="102">
        <f t="shared" si="0"/>
        <v>2008</v>
      </c>
      <c r="B16" s="103">
        <v>10.108867221505511</v>
      </c>
      <c r="C16" s="107">
        <v>27.142303040768624</v>
      </c>
      <c r="D16" s="107">
        <v>3.3093611016857505</v>
      </c>
      <c r="E16" s="104">
        <v>19.934248100729164</v>
      </c>
      <c r="F16" s="107">
        <v>20.789956098592342</v>
      </c>
      <c r="G16" s="107">
        <v>16.120777942002174</v>
      </c>
      <c r="H16" s="107">
        <v>18.77961275590043</v>
      </c>
      <c r="I16" s="104">
        <v>16.063348746705998</v>
      </c>
      <c r="J16" s="107">
        <v>16.227608164993359</v>
      </c>
      <c r="K16" s="107">
        <v>20.86629684054099</v>
      </c>
      <c r="L16" s="107">
        <v>13.429065947180405</v>
      </c>
      <c r="M16" s="107">
        <v>16.372564296726321</v>
      </c>
      <c r="N16" s="111">
        <v>14.823371164987526</v>
      </c>
      <c r="P16" s="152"/>
    </row>
    <row r="17" spans="1:16">
      <c r="A17" s="102">
        <f t="shared" si="0"/>
        <v>2009</v>
      </c>
      <c r="B17" s="103">
        <v>10.022054417808171</v>
      </c>
      <c r="C17" s="107">
        <v>26.738879556441287</v>
      </c>
      <c r="D17" s="107">
        <v>3.3935351959871651</v>
      </c>
      <c r="E17" s="104">
        <v>19.718125958459879</v>
      </c>
      <c r="F17" s="107">
        <v>20.841308027542343</v>
      </c>
      <c r="G17" s="107">
        <v>15.707338890023109</v>
      </c>
      <c r="H17" s="107">
        <v>18.944957299638492</v>
      </c>
      <c r="I17" s="104">
        <v>16.050089812637349</v>
      </c>
      <c r="J17" s="107">
        <v>16.444858434972158</v>
      </c>
      <c r="K17" s="107">
        <v>20.927811711108951</v>
      </c>
      <c r="L17" s="107">
        <v>13.507346187763424</v>
      </c>
      <c r="M17" s="107">
        <v>16.491968319438879</v>
      </c>
      <c r="N17" s="111">
        <v>14.837164914925594</v>
      </c>
      <c r="P17" s="152"/>
    </row>
    <row r="18" spans="1:16">
      <c r="A18" s="102">
        <f t="shared" si="0"/>
        <v>2010</v>
      </c>
      <c r="B18" s="103">
        <v>9.1686871852800049</v>
      </c>
      <c r="C18" s="107">
        <v>27.000807674916345</v>
      </c>
      <c r="D18" s="107">
        <v>3.4565864009964233</v>
      </c>
      <c r="E18" s="104">
        <v>19.562352551629338</v>
      </c>
      <c r="F18" s="107">
        <v>20.921560031461649</v>
      </c>
      <c r="G18" s="107">
        <v>15.519517652476612</v>
      </c>
      <c r="H18" s="107">
        <v>19.120065992047095</v>
      </c>
      <c r="I18" s="104">
        <v>16.04339820183645</v>
      </c>
      <c r="J18" s="107">
        <v>16.457493695431307</v>
      </c>
      <c r="K18" s="107">
        <v>21.035679838033779</v>
      </c>
      <c r="L18" s="107">
        <v>13.506980011272155</v>
      </c>
      <c r="M18" s="107">
        <v>16.530521064943876</v>
      </c>
      <c r="N18" s="111">
        <v>14.936145861716604</v>
      </c>
      <c r="P18" s="152"/>
    </row>
    <row r="19" spans="1:16">
      <c r="A19" s="102">
        <v>2011</v>
      </c>
      <c r="B19" s="103">
        <v>9.3483364553033184</v>
      </c>
      <c r="C19" s="107">
        <v>29.095245246811928</v>
      </c>
      <c r="D19" s="107">
        <v>3.4511953590677038</v>
      </c>
      <c r="E19" s="104">
        <v>19.257872913688647</v>
      </c>
      <c r="F19" s="107">
        <v>20.894469947704593</v>
      </c>
      <c r="G19" s="107">
        <v>15.462636449526284</v>
      </c>
      <c r="H19" s="107">
        <v>19.134846934375805</v>
      </c>
      <c r="I19" s="104">
        <v>16.131128965178</v>
      </c>
      <c r="J19" s="107">
        <v>16.60343022655945</v>
      </c>
      <c r="K19" s="107">
        <v>20.985981122857762</v>
      </c>
      <c r="L19" s="107">
        <v>13.511602212511379</v>
      </c>
      <c r="M19" s="107">
        <v>16.574025688709675</v>
      </c>
      <c r="N19" s="111">
        <v>14.824858484829335</v>
      </c>
      <c r="P19" s="152"/>
    </row>
    <row r="20" spans="1:16">
      <c r="A20" s="102">
        <v>2012</v>
      </c>
      <c r="B20" s="103">
        <v>9.016843279542103</v>
      </c>
      <c r="C20" s="107">
        <v>27.116948806263377</v>
      </c>
      <c r="D20" s="107">
        <v>3.3686885075983271</v>
      </c>
      <c r="E20" s="104">
        <v>19.087049269969462</v>
      </c>
      <c r="F20" s="107">
        <v>20.840764865935043</v>
      </c>
      <c r="G20" s="107">
        <v>15.897247761085019</v>
      </c>
      <c r="H20" s="107">
        <v>18.918341828214221</v>
      </c>
      <c r="I20" s="104">
        <v>16.088360992027997</v>
      </c>
      <c r="J20" s="107">
        <v>16.367634518402003</v>
      </c>
      <c r="K20" s="107">
        <v>20.884398326405602</v>
      </c>
      <c r="L20" s="107">
        <v>13.456617693878362</v>
      </c>
      <c r="M20" s="107">
        <v>16.465272159753962</v>
      </c>
      <c r="N20" s="111">
        <v>14.840536602753437</v>
      </c>
      <c r="P20" s="152"/>
    </row>
    <row r="21" spans="1:16">
      <c r="A21" s="102">
        <v>2013</v>
      </c>
      <c r="B21" s="103">
        <v>8.9450175049835163</v>
      </c>
      <c r="C21" s="107">
        <v>27.292386814826802</v>
      </c>
      <c r="D21" s="107">
        <v>3.3885433300374026</v>
      </c>
      <c r="E21" s="104">
        <v>19.022934340543856</v>
      </c>
      <c r="F21" s="107">
        <v>20.848963289827932</v>
      </c>
      <c r="G21" s="107">
        <v>15.831282697339617</v>
      </c>
      <c r="H21" s="107">
        <v>18.938666198537788</v>
      </c>
      <c r="I21" s="104">
        <v>16.184140489259708</v>
      </c>
      <c r="J21" s="107">
        <v>16.395832160056028</v>
      </c>
      <c r="K21" s="107">
        <v>20.920270593511219</v>
      </c>
      <c r="L21" s="107">
        <v>13.468011584605463</v>
      </c>
      <c r="M21" s="107">
        <v>16.472933862376582</v>
      </c>
      <c r="N21" s="111">
        <v>14.848886716733601</v>
      </c>
      <c r="P21" s="152"/>
    </row>
    <row r="22" spans="1:16">
      <c r="A22" s="102">
        <v>2014</v>
      </c>
      <c r="B22" s="103">
        <v>9.6424061053185675</v>
      </c>
      <c r="C22" s="107">
        <v>27.397761856671394</v>
      </c>
      <c r="D22" s="107">
        <v>3.3946516492287961</v>
      </c>
      <c r="E22" s="104">
        <v>19.092768797075461</v>
      </c>
      <c r="F22" s="107">
        <v>20.856170376843984</v>
      </c>
      <c r="G22" s="107">
        <v>15.756466898742138</v>
      </c>
      <c r="H22" s="107">
        <v>18.972748501452305</v>
      </c>
      <c r="I22" s="104">
        <v>16.221466530172947</v>
      </c>
      <c r="J22" s="107">
        <v>16.416142866735719</v>
      </c>
      <c r="K22" s="107">
        <v>20.93673973874305</v>
      </c>
      <c r="L22" s="107">
        <v>13.479937272868531</v>
      </c>
      <c r="M22" s="107">
        <v>16.484547565324885</v>
      </c>
      <c r="N22" s="111">
        <v>14.851827290991016</v>
      </c>
      <c r="P22" s="152"/>
    </row>
    <row r="23" spans="1:16">
      <c r="A23" s="102">
        <v>2015</v>
      </c>
      <c r="B23" s="103">
        <v>10.019329527372767</v>
      </c>
      <c r="C23" s="107">
        <v>27.440338325988524</v>
      </c>
      <c r="D23" s="107">
        <v>3.4088667404859692</v>
      </c>
      <c r="E23" s="104">
        <v>19.034153499218096</v>
      </c>
      <c r="F23" s="107">
        <v>20.867206089885926</v>
      </c>
      <c r="G23" s="107">
        <v>15.695748391532129</v>
      </c>
      <c r="H23" s="107">
        <v>19.004937792377618</v>
      </c>
      <c r="I23" s="104">
        <v>16.225913619897714</v>
      </c>
      <c r="J23" s="107">
        <v>16.447565317026108</v>
      </c>
      <c r="K23" s="107">
        <v>20.94848022177673</v>
      </c>
      <c r="L23" s="107">
        <v>13.488415827149886</v>
      </c>
      <c r="M23" s="107">
        <v>16.503211443424643</v>
      </c>
      <c r="N23" s="111">
        <v>14.856569978658264</v>
      </c>
      <c r="P23" s="152"/>
    </row>
    <row r="24" spans="1:16">
      <c r="A24" s="102">
        <v>2016</v>
      </c>
      <c r="B24" s="103">
        <v>10.36154700146546</v>
      </c>
      <c r="C24" s="107">
        <v>27.557248120913062</v>
      </c>
      <c r="D24" s="107">
        <v>3.4114219979024369</v>
      </c>
      <c r="E24" s="104">
        <v>19.031592997029101</v>
      </c>
      <c r="F24" s="107">
        <v>20.871522433609858</v>
      </c>
      <c r="G24" s="107">
        <v>15.693816641783634</v>
      </c>
      <c r="H24" s="107">
        <v>19.014934541167474</v>
      </c>
      <c r="I24" s="104">
        <v>16.215436910117013</v>
      </c>
      <c r="J24" s="107">
        <v>16.448016464035103</v>
      </c>
      <c r="K24" s="107">
        <v>20.951924973554689</v>
      </c>
      <c r="L24" s="107">
        <v>13.485260767047629</v>
      </c>
      <c r="M24" s="107">
        <v>16.505085297422273</v>
      </c>
      <c r="N24" s="111">
        <v>14.859804155947041</v>
      </c>
    </row>
    <row r="25" spans="1:16" ht="51.75" thickBot="1">
      <c r="A25" s="102" t="s">
        <v>19</v>
      </c>
      <c r="B25" s="105">
        <f>AVERAGE(B3:B24)</f>
        <v>11.064131659653272</v>
      </c>
      <c r="C25" s="106">
        <f t="shared" ref="C25:N25" si="1">AVERAGE(C3:C24)</f>
        <v>26.786593576581822</v>
      </c>
      <c r="D25" s="106">
        <f t="shared" si="1"/>
        <v>3.4780337628910845</v>
      </c>
      <c r="E25" s="106">
        <f t="shared" si="1"/>
        <v>19.805973266507099</v>
      </c>
      <c r="F25" s="106">
        <f t="shared" si="1"/>
        <v>20.794697697036675</v>
      </c>
      <c r="G25" s="106">
        <f t="shared" si="1"/>
        <v>15.823445592398768</v>
      </c>
      <c r="H25" s="106">
        <f t="shared" si="1"/>
        <v>20.120213883822075</v>
      </c>
      <c r="I25" s="106">
        <f t="shared" si="1"/>
        <v>15.994545844447815</v>
      </c>
      <c r="J25" s="106">
        <f t="shared" si="1"/>
        <v>16.015209607048604</v>
      </c>
      <c r="K25" s="106">
        <f t="shared" si="1"/>
        <v>20.959431529950663</v>
      </c>
      <c r="L25" s="106">
        <f t="shared" si="1"/>
        <v>13.429928013752676</v>
      </c>
      <c r="M25" s="106">
        <f t="shared" si="1"/>
        <v>16.481513213910048</v>
      </c>
      <c r="N25" s="153">
        <f t="shared" si="1"/>
        <v>14.842588704543793</v>
      </c>
    </row>
    <row r="26" spans="1:16"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72"/>
  <sheetViews>
    <sheetView workbookViewId="0">
      <selection activeCell="M26" sqref="M26"/>
    </sheetView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227" t="s">
        <v>190</v>
      </c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9"/>
    </row>
    <row r="2" spans="1:20" ht="39" thickBot="1">
      <c r="C2" s="117"/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189</v>
      </c>
      <c r="N2" s="123" t="s">
        <v>66</v>
      </c>
      <c r="O2" s="124" t="s">
        <v>67</v>
      </c>
    </row>
    <row r="3" spans="1:20" hidden="1">
      <c r="A3" t="s">
        <v>128</v>
      </c>
      <c r="B3" s="119">
        <v>18047.00691330056</v>
      </c>
      <c r="C3" s="119">
        <v>111327.43537731466</v>
      </c>
      <c r="D3" s="118">
        <f>C3*1000000</f>
        <v>111327435377.31465</v>
      </c>
      <c r="E3" s="118">
        <f>B3*1000000</f>
        <v>18047006913.30056</v>
      </c>
    </row>
    <row r="4" spans="1:20" hidden="1">
      <c r="A4" t="s">
        <v>129</v>
      </c>
      <c r="B4" s="119">
        <v>19989.577483659697</v>
      </c>
      <c r="C4" s="119">
        <v>121082.60203146991</v>
      </c>
      <c r="D4" s="118">
        <f t="shared" ref="D4:D40" si="0">C4*1000000</f>
        <v>121082602031.46991</v>
      </c>
      <c r="E4" s="118">
        <f t="shared" ref="E4:E40" si="1">B4*1000000</f>
        <v>19989577483.659698</v>
      </c>
    </row>
    <row r="5" spans="1:20" hidden="1">
      <c r="A5" t="s">
        <v>130</v>
      </c>
      <c r="B5" s="119">
        <v>20028.728696995757</v>
      </c>
      <c r="C5" s="119">
        <v>122075.76574753899</v>
      </c>
      <c r="D5" s="118">
        <f t="shared" si="0"/>
        <v>122075765747.53899</v>
      </c>
      <c r="E5" s="118">
        <f t="shared" si="1"/>
        <v>20028728696.995758</v>
      </c>
    </row>
    <row r="6" spans="1:20" hidden="1">
      <c r="A6" t="s">
        <v>131</v>
      </c>
      <c r="B6" s="119">
        <v>19729.736523171952</v>
      </c>
      <c r="C6" s="119">
        <v>121202.92490891542</v>
      </c>
      <c r="D6" s="118">
        <f t="shared" si="0"/>
        <v>121202924908.91542</v>
      </c>
      <c r="E6" s="118">
        <f t="shared" si="1"/>
        <v>19729736523.171951</v>
      </c>
    </row>
    <row r="7" spans="1:20" hidden="1">
      <c r="A7" t="s">
        <v>132</v>
      </c>
      <c r="B7" s="119">
        <v>20813.249649834637</v>
      </c>
      <c r="C7" s="119">
        <v>131113.26674878006</v>
      </c>
      <c r="D7" s="118">
        <f t="shared" si="0"/>
        <v>131113266748.78006</v>
      </c>
      <c r="E7" s="118">
        <f t="shared" si="1"/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11912153797.90699</v>
      </c>
    </row>
    <row r="8" spans="1:20" hidden="1">
      <c r="A8" t="s">
        <v>133</v>
      </c>
      <c r="B8" s="119">
        <v>23838.800526378549</v>
      </c>
      <c r="C8" s="119">
        <v>146758.63689499322</v>
      </c>
      <c r="D8" s="118">
        <f t="shared" si="0"/>
        <v>146758636894.99323</v>
      </c>
      <c r="E8" s="118">
        <f t="shared" si="1"/>
        <v>23838800526.378548</v>
      </c>
      <c r="F8" s="119">
        <v>4128329079</v>
      </c>
      <c r="G8" s="119">
        <v>697677279</v>
      </c>
      <c r="H8" s="10">
        <f t="shared" ref="H8:H43" si="2">E8/D8*100</f>
        <v>16.243541798112616</v>
      </c>
      <c r="I8" s="10">
        <f t="shared" ref="I8:I36" si="3">G8/F8*100</f>
        <v>16.899749648082743</v>
      </c>
      <c r="J8" s="10">
        <f t="shared" ref="J8:J36" si="4">D8/F8</f>
        <v>35.549161437135815</v>
      </c>
      <c r="K8" s="10">
        <f t="shared" ref="K8:K36" si="5">E8/G8</f>
        <v>34.168807332449404</v>
      </c>
      <c r="M8" s="118">
        <f t="shared" ref="M8:M30" si="6">E8*$L$26</f>
        <v>13643782830.909519</v>
      </c>
      <c r="N8" s="10">
        <f>(M8-M7)/M7*100</f>
        <v>14.536657789851429</v>
      </c>
    </row>
    <row r="9" spans="1:20" hidden="1">
      <c r="A9" t="s">
        <v>134</v>
      </c>
      <c r="B9" s="119">
        <v>24303.028000046426</v>
      </c>
      <c r="C9" s="119">
        <v>151565.57448421759</v>
      </c>
      <c r="D9" s="118">
        <f t="shared" si="0"/>
        <v>151565574484.21759</v>
      </c>
      <c r="E9" s="118">
        <f t="shared" si="1"/>
        <v>24303028000.046425</v>
      </c>
      <c r="F9" s="119">
        <v>4479766142</v>
      </c>
      <c r="G9" s="119">
        <v>748604188</v>
      </c>
      <c r="H9" s="10">
        <f t="shared" si="2"/>
        <v>16.034662279182058</v>
      </c>
      <c r="I9" s="10">
        <f t="shared" si="3"/>
        <v>16.71078722126741</v>
      </c>
      <c r="J9" s="10">
        <f t="shared" si="4"/>
        <v>33.833367564261032</v>
      </c>
      <c r="K9" s="10">
        <f t="shared" si="5"/>
        <v>32.464456370428998</v>
      </c>
      <c r="M9" s="118">
        <f t="shared" si="6"/>
        <v>13909476519.140924</v>
      </c>
      <c r="N9" s="10">
        <f t="shared" ref="N9:N39" si="7">(M9-M8)/M8*100</f>
        <v>1.9473608714255211</v>
      </c>
    </row>
    <row r="10" spans="1:20" ht="13.5" hidden="1" thickBot="1">
      <c r="A10" t="s">
        <v>135</v>
      </c>
      <c r="B10" s="119">
        <v>23980.812578644673</v>
      </c>
      <c r="C10" s="119">
        <v>150107.42487200908</v>
      </c>
      <c r="D10" s="118">
        <f t="shared" si="0"/>
        <v>150107424872.00909</v>
      </c>
      <c r="E10" s="118">
        <f t="shared" si="1"/>
        <v>23980812578.644672</v>
      </c>
      <c r="F10" s="119">
        <v>4393645140</v>
      </c>
      <c r="G10" s="119">
        <v>741841930</v>
      </c>
      <c r="H10" s="10">
        <f t="shared" si="2"/>
        <v>15.975767087532281</v>
      </c>
      <c r="I10" s="10">
        <f t="shared" si="3"/>
        <v>16.884429815376485</v>
      </c>
      <c r="J10" s="10">
        <f t="shared" si="4"/>
        <v>34.164667397788321</v>
      </c>
      <c r="K10" s="10">
        <f t="shared" si="5"/>
        <v>32.326040910958852</v>
      </c>
      <c r="M10" s="118">
        <f t="shared" si="6"/>
        <v>13725061316.30759</v>
      </c>
      <c r="N10" s="10">
        <f t="shared" si="7"/>
        <v>-1.3258241787860165</v>
      </c>
    </row>
    <row r="11" spans="1:20" ht="15.75" customHeight="1" thickBot="1">
      <c r="A11" t="s">
        <v>136</v>
      </c>
      <c r="B11" s="119">
        <v>24244.05365055595</v>
      </c>
      <c r="C11" s="119">
        <v>149755.01199999999</v>
      </c>
      <c r="D11" s="118">
        <f t="shared" si="0"/>
        <v>149755012000</v>
      </c>
      <c r="E11" s="118">
        <f t="shared" si="1"/>
        <v>24244053650.55595</v>
      </c>
      <c r="F11" s="119">
        <v>4324510166.1150007</v>
      </c>
      <c r="G11" s="119">
        <v>733454143.19999993</v>
      </c>
      <c r="H11" s="10">
        <f t="shared" si="2"/>
        <v>16.189143406135852</v>
      </c>
      <c r="I11" s="10">
        <f t="shared" si="3"/>
        <v>16.960398172885121</v>
      </c>
      <c r="J11" s="10">
        <f t="shared" si="4"/>
        <v>34.629358296672713</v>
      </c>
      <c r="K11" s="10">
        <f t="shared" si="5"/>
        <v>33.054627716439292</v>
      </c>
      <c r="M11" s="118">
        <f t="shared" si="6"/>
        <v>13875723427.572756</v>
      </c>
      <c r="N11" s="10">
        <f t="shared" si="7"/>
        <v>1.097715396623798</v>
      </c>
      <c r="O11" s="10">
        <f>(M11-M7)/M7*100</f>
        <v>16.483749815342144</v>
      </c>
      <c r="R11" s="230" t="s">
        <v>162</v>
      </c>
      <c r="S11" s="231"/>
      <c r="T11" s="232"/>
    </row>
    <row r="12" spans="1:20">
      <c r="A12" t="s">
        <v>137</v>
      </c>
      <c r="B12" s="119">
        <v>26378.38395812783</v>
      </c>
      <c r="C12" s="119">
        <v>158630.93199999997</v>
      </c>
      <c r="D12" s="118">
        <f t="shared" si="0"/>
        <v>158630931999.99997</v>
      </c>
      <c r="E12" s="118">
        <f t="shared" si="1"/>
        <v>26378383958.127831</v>
      </c>
      <c r="F12" s="119">
        <v>4344832650.1500006</v>
      </c>
      <c r="G12" s="119">
        <v>733104993.00000012</v>
      </c>
      <c r="H12" s="10">
        <f t="shared" si="2"/>
        <v>16.628777014389499</v>
      </c>
      <c r="I12" s="10">
        <f t="shared" si="3"/>
        <v>16.873031760491177</v>
      </c>
      <c r="J12" s="10">
        <f t="shared" si="4"/>
        <v>36.510251319926766</v>
      </c>
      <c r="K12" s="10">
        <f t="shared" si="5"/>
        <v>35.981727324189464</v>
      </c>
      <c r="M12" s="118">
        <f t="shared" si="6"/>
        <v>15097275626.632278</v>
      </c>
      <c r="N12" s="10">
        <f t="shared" si="7"/>
        <v>8.8035208069378879</v>
      </c>
      <c r="O12" s="10">
        <f t="shared" ref="O12:O36" si="8">(M12-M8)/M8*100</f>
        <v>10.65315106328079</v>
      </c>
      <c r="R12" s="7">
        <v>2001</v>
      </c>
    </row>
    <row r="13" spans="1:20">
      <c r="A13" t="s">
        <v>138</v>
      </c>
      <c r="B13" s="119">
        <v>26265.908701840115</v>
      </c>
      <c r="C13" s="119">
        <v>160430.73800000001</v>
      </c>
      <c r="D13" s="118">
        <f t="shared" si="0"/>
        <v>160430738000</v>
      </c>
      <c r="E13" s="118">
        <f t="shared" si="1"/>
        <v>26265908701.840115</v>
      </c>
      <c r="F13" s="119">
        <v>4469507962.3999996</v>
      </c>
      <c r="G13" s="119">
        <v>755965791.00000012</v>
      </c>
      <c r="H13" s="10">
        <f t="shared" si="2"/>
        <v>16.372117356862194</v>
      </c>
      <c r="I13" s="10">
        <f t="shared" si="3"/>
        <v>16.913848176569036</v>
      </c>
      <c r="J13" s="10">
        <f t="shared" si="4"/>
        <v>35.894496519445333</v>
      </c>
      <c r="K13" s="10">
        <f t="shared" si="5"/>
        <v>34.744837682529621</v>
      </c>
      <c r="M13" s="118">
        <f t="shared" si="6"/>
        <v>15032902086.992884</v>
      </c>
      <c r="N13" s="10">
        <f t="shared" si="7"/>
        <v>-0.42639176253652628</v>
      </c>
      <c r="O13" s="10">
        <f t="shared" si="8"/>
        <v>8.0766919323384005</v>
      </c>
      <c r="R13" s="7">
        <f>R12+1</f>
        <v>2002</v>
      </c>
      <c r="S13" s="154">
        <f>SUM(M7:M10)</f>
        <v>53190474464.26503</v>
      </c>
    </row>
    <row r="14" spans="1:20">
      <c r="A14" t="s">
        <v>139</v>
      </c>
      <c r="B14" s="119">
        <v>25299.339348741632</v>
      </c>
      <c r="C14" s="119">
        <v>154932.41800000001</v>
      </c>
      <c r="D14" s="118">
        <f t="shared" si="0"/>
        <v>154932418000</v>
      </c>
      <c r="E14" s="118">
        <f t="shared" si="1"/>
        <v>25299339348.741631</v>
      </c>
      <c r="F14" s="119">
        <v>4792454884.6540003</v>
      </c>
      <c r="G14" s="119">
        <v>792421454</v>
      </c>
      <c r="H14" s="10">
        <f t="shared" si="2"/>
        <v>16.329274192791356</v>
      </c>
      <c r="I14" s="10">
        <f t="shared" si="3"/>
        <v>16.534771282613971</v>
      </c>
      <c r="J14" s="10">
        <f t="shared" si="4"/>
        <v>32.32840407034643</v>
      </c>
      <c r="K14" s="10">
        <f t="shared" si="5"/>
        <v>31.926620892247612</v>
      </c>
      <c r="M14" s="118">
        <f t="shared" si="6"/>
        <v>14479700497.420631</v>
      </c>
      <c r="N14" s="10">
        <f t="shared" si="7"/>
        <v>-3.6799387528167715</v>
      </c>
      <c r="O14" s="10">
        <f t="shared" si="8"/>
        <v>5.4982572661909179</v>
      </c>
      <c r="R14" s="7">
        <f t="shared" ref="R14:R23" si="9">R13+1</f>
        <v>2003</v>
      </c>
      <c r="S14" s="154">
        <f>SUM(M11:M14)</f>
        <v>58485601638.618546</v>
      </c>
      <c r="T14" s="10">
        <f>(S14-S13)/S13*100</f>
        <v>9.9550290304534546</v>
      </c>
    </row>
    <row r="15" spans="1:20">
      <c r="A15" t="s">
        <v>140</v>
      </c>
      <c r="B15" s="119">
        <v>26334.294143629166</v>
      </c>
      <c r="C15" s="119">
        <v>161952.87100000001</v>
      </c>
      <c r="D15" s="118">
        <f t="shared" si="0"/>
        <v>161952871000</v>
      </c>
      <c r="E15" s="118">
        <f t="shared" si="1"/>
        <v>26334294143.629166</v>
      </c>
      <c r="F15" s="119">
        <v>4499340550.9499998</v>
      </c>
      <c r="G15" s="119">
        <v>735941631.61000013</v>
      </c>
      <c r="H15" s="10">
        <f t="shared" si="2"/>
        <v>16.260467616921201</v>
      </c>
      <c r="I15" s="10">
        <f t="shared" si="3"/>
        <v>16.356655453755593</v>
      </c>
      <c r="J15" s="10">
        <f t="shared" si="4"/>
        <v>35.99480171951086</v>
      </c>
      <c r="K15" s="10">
        <f t="shared" si="5"/>
        <v>35.78312873266637</v>
      </c>
      <c r="M15" s="118">
        <f t="shared" si="6"/>
        <v>15072041477.229115</v>
      </c>
      <c r="N15" s="10">
        <f t="shared" si="7"/>
        <v>4.0908372373724227</v>
      </c>
      <c r="O15" s="10">
        <f t="shared" si="8"/>
        <v>8.6216625453857691</v>
      </c>
      <c r="R15" s="7">
        <f t="shared" si="9"/>
        <v>2004</v>
      </c>
      <c r="S15" s="154">
        <f>SUM(M15:M18)</f>
        <v>64613483317.552055</v>
      </c>
      <c r="T15" s="10">
        <f t="shared" ref="T15:T21" si="10">(S15-S14)/S14*100</f>
        <v>10.477590222628773</v>
      </c>
    </row>
    <row r="16" spans="1:20">
      <c r="A16" t="s">
        <v>141</v>
      </c>
      <c r="B16" s="119">
        <v>28589.934636633374</v>
      </c>
      <c r="C16" s="119">
        <v>172153.283</v>
      </c>
      <c r="D16" s="118">
        <f t="shared" si="0"/>
        <v>172153283000</v>
      </c>
      <c r="E16" s="118">
        <f t="shared" si="1"/>
        <v>28589934636.633373</v>
      </c>
      <c r="F16" s="119">
        <v>4543677182.2600002</v>
      </c>
      <c r="G16" s="119">
        <v>765181765.9000001</v>
      </c>
      <c r="H16" s="10">
        <f t="shared" si="2"/>
        <v>16.607254963957541</v>
      </c>
      <c r="I16" s="10">
        <f t="shared" si="3"/>
        <v>16.8405838532614</v>
      </c>
      <c r="J16" s="10">
        <f t="shared" si="4"/>
        <v>37.888537432223977</v>
      </c>
      <c r="K16" s="10">
        <f t="shared" si="5"/>
        <v>37.363585896491067</v>
      </c>
      <c r="M16" s="118">
        <f t="shared" si="6"/>
        <v>16363023756.186516</v>
      </c>
      <c r="N16" s="10">
        <f t="shared" si="7"/>
        <v>8.5654108695747766</v>
      </c>
      <c r="O16" s="10">
        <f t="shared" si="8"/>
        <v>8.3839505938501944</v>
      </c>
      <c r="R16" s="7">
        <f t="shared" si="9"/>
        <v>2005</v>
      </c>
      <c r="S16" s="154">
        <f>SUM(M19:M22)</f>
        <v>70944863328.49118</v>
      </c>
      <c r="T16" s="10">
        <f t="shared" si="10"/>
        <v>9.7988526323873728</v>
      </c>
    </row>
    <row r="17" spans="1:20">
      <c r="A17" t="s">
        <v>142</v>
      </c>
      <c r="B17" s="119">
        <v>29683.853002889915</v>
      </c>
      <c r="C17" s="119">
        <v>180297.17300000001</v>
      </c>
      <c r="D17" s="118">
        <f t="shared" si="0"/>
        <v>180297173000</v>
      </c>
      <c r="E17" s="118">
        <f t="shared" si="1"/>
        <v>29683853002.889915</v>
      </c>
      <c r="F17" s="119">
        <v>4775490888.2999992</v>
      </c>
      <c r="G17" s="119">
        <v>793665970.39999986</v>
      </c>
      <c r="H17" s="10">
        <f t="shared" si="2"/>
        <v>16.463848272812307</v>
      </c>
      <c r="I17" s="10">
        <f t="shared" si="3"/>
        <v>16.619568311699421</v>
      </c>
      <c r="J17" s="10">
        <f t="shared" si="4"/>
        <v>37.754688935064223</v>
      </c>
      <c r="K17" s="10">
        <f t="shared" si="5"/>
        <v>37.400939576544459</v>
      </c>
      <c r="M17" s="118">
        <f t="shared" si="6"/>
        <v>16989111658.865694</v>
      </c>
      <c r="N17" s="10">
        <f t="shared" si="7"/>
        <v>3.8262359818579839</v>
      </c>
      <c r="O17" s="10">
        <f t="shared" si="8"/>
        <v>13.012853809281491</v>
      </c>
      <c r="Q17" s="161"/>
      <c r="R17" s="7">
        <f t="shared" si="9"/>
        <v>2006</v>
      </c>
      <c r="S17" s="154">
        <f>SUM(M23:M26)</f>
        <v>78456440750.556015</v>
      </c>
      <c r="T17" s="10">
        <f t="shared" si="10"/>
        <v>10.587908792331431</v>
      </c>
    </row>
    <row r="18" spans="1:20">
      <c r="A18" t="s">
        <v>143</v>
      </c>
      <c r="B18" s="119">
        <v>28286.410837478892</v>
      </c>
      <c r="C18" s="119">
        <v>173642.24300000002</v>
      </c>
      <c r="D18" s="118">
        <f t="shared" si="0"/>
        <v>173642243000.00003</v>
      </c>
      <c r="E18" s="118">
        <f t="shared" si="1"/>
        <v>28286410837.478893</v>
      </c>
      <c r="F18" s="119">
        <v>4830257034.4000006</v>
      </c>
      <c r="G18" s="119">
        <v>826240651</v>
      </c>
      <c r="H18" s="10">
        <f t="shared" si="2"/>
        <v>16.290051515562887</v>
      </c>
      <c r="I18" s="10">
        <f t="shared" si="3"/>
        <v>17.105521406328908</v>
      </c>
      <c r="J18" s="10">
        <f t="shared" si="4"/>
        <v>35.948861885270112</v>
      </c>
      <c r="K18" s="10">
        <f t="shared" si="5"/>
        <v>34.235075220813471</v>
      </c>
      <c r="L18">
        <f>L31/G31</f>
        <v>0.58440941989797135</v>
      </c>
      <c r="M18" s="118">
        <f t="shared" si="6"/>
        <v>16189306425.270731</v>
      </c>
      <c r="N18" s="10">
        <f t="shared" si="7"/>
        <v>-4.7077519393286718</v>
      </c>
      <c r="O18" s="10">
        <f t="shared" si="8"/>
        <v>11.806914985255693</v>
      </c>
      <c r="Q18" s="161"/>
      <c r="R18" s="7">
        <f t="shared" si="9"/>
        <v>2007</v>
      </c>
      <c r="S18" s="154">
        <f>SUM(M27:M30)</f>
        <v>90518017521.195206</v>
      </c>
      <c r="T18" s="10">
        <f t="shared" si="10"/>
        <v>15.373596680211001</v>
      </c>
    </row>
    <row r="19" spans="1:20">
      <c r="A19" t="s">
        <v>144</v>
      </c>
      <c r="B19" s="119">
        <v>28914.924014524426</v>
      </c>
      <c r="C19" s="119">
        <v>176970.82</v>
      </c>
      <c r="D19" s="118">
        <f t="shared" si="0"/>
        <v>176970820000</v>
      </c>
      <c r="E19" s="118">
        <f t="shared" si="1"/>
        <v>28914924014.524426</v>
      </c>
      <c r="F19" s="119">
        <v>4690209425</v>
      </c>
      <c r="G19" s="119">
        <v>774740717</v>
      </c>
      <c r="H19" s="10">
        <f t="shared" si="2"/>
        <v>16.338808858163411</v>
      </c>
      <c r="I19" s="10">
        <f t="shared" si="3"/>
        <v>16.51825423552382</v>
      </c>
      <c r="J19" s="10">
        <f t="shared" si="4"/>
        <v>37.731965454826145</v>
      </c>
      <c r="K19" s="10">
        <f t="shared" si="5"/>
        <v>37.32206579575503</v>
      </c>
      <c r="L19">
        <f t="shared" ref="L19:L24" si="11">L32/G32</f>
        <v>0.58543455033832625</v>
      </c>
      <c r="M19" s="118">
        <f t="shared" si="6"/>
        <v>16549026591.748289</v>
      </c>
      <c r="N19" s="10">
        <f t="shared" si="7"/>
        <v>2.2219615654198268</v>
      </c>
      <c r="O19" s="10">
        <f t="shared" si="8"/>
        <v>9.7995027199905742</v>
      </c>
      <c r="Q19" s="161"/>
      <c r="R19" s="7">
        <f t="shared" si="9"/>
        <v>2008</v>
      </c>
      <c r="S19" s="154">
        <f>SUM(M31:M34)</f>
        <v>102965802743.67</v>
      </c>
      <c r="T19" s="10">
        <f t="shared" si="10"/>
        <v>13.751720998043387</v>
      </c>
    </row>
    <row r="20" spans="1:20">
      <c r="A20" t="s">
        <v>145</v>
      </c>
      <c r="B20" s="119">
        <v>31156.568732768243</v>
      </c>
      <c r="C20" s="119">
        <v>191605.23100000003</v>
      </c>
      <c r="D20" s="118">
        <f t="shared" si="0"/>
        <v>191605231000.00003</v>
      </c>
      <c r="E20" s="118">
        <f t="shared" si="1"/>
        <v>31156568732.768242</v>
      </c>
      <c r="F20" s="119">
        <v>4760343407</v>
      </c>
      <c r="G20" s="119">
        <v>805551748</v>
      </c>
      <c r="H20" s="10">
        <f t="shared" si="2"/>
        <v>16.260813220056729</v>
      </c>
      <c r="I20" s="10">
        <f t="shared" si="3"/>
        <v>16.922135214351357</v>
      </c>
      <c r="J20" s="10">
        <f t="shared" si="4"/>
        <v>40.250295959373005</v>
      </c>
      <c r="K20" s="10">
        <f t="shared" si="5"/>
        <v>38.67730261913384</v>
      </c>
      <c r="L20">
        <f t="shared" si="11"/>
        <v>0.58087081840123489</v>
      </c>
      <c r="M20" s="118">
        <f t="shared" si="6"/>
        <v>17831998597.237034</v>
      </c>
      <c r="N20" s="10">
        <f t="shared" si="7"/>
        <v>7.7525526856574336</v>
      </c>
      <c r="O20" s="10">
        <f t="shared" si="8"/>
        <v>8.977404561275721</v>
      </c>
      <c r="Q20" s="161"/>
      <c r="R20" s="7">
        <f t="shared" si="9"/>
        <v>2009</v>
      </c>
      <c r="S20" s="154">
        <f>SUM(M35:M38)</f>
        <v>104903769653.98083</v>
      </c>
      <c r="T20" s="10">
        <f t="shared" si="10"/>
        <v>1.8821461676313465</v>
      </c>
    </row>
    <row r="21" spans="1:20">
      <c r="A21" t="s">
        <v>146</v>
      </c>
      <c r="B21" s="119">
        <v>32559.717309429281</v>
      </c>
      <c r="C21" s="119">
        <v>199106.81299999997</v>
      </c>
      <c r="D21" s="118">
        <f t="shared" si="0"/>
        <v>199106812999.99997</v>
      </c>
      <c r="E21" s="118">
        <f t="shared" si="1"/>
        <v>32559717309.429279</v>
      </c>
      <c r="F21" s="119">
        <v>4824982237</v>
      </c>
      <c r="G21" s="119">
        <v>802738840</v>
      </c>
      <c r="H21" s="10">
        <f t="shared" si="2"/>
        <v>16.352889596715752</v>
      </c>
      <c r="I21" s="10">
        <f t="shared" si="3"/>
        <v>16.637135652941058</v>
      </c>
      <c r="J21" s="10">
        <f t="shared" si="4"/>
        <v>41.265812643446623</v>
      </c>
      <c r="K21" s="10">
        <f t="shared" si="5"/>
        <v>40.56078476211426</v>
      </c>
      <c r="L21">
        <f t="shared" si="11"/>
        <v>0.56311469509910428</v>
      </c>
      <c r="M21" s="118">
        <f t="shared" si="6"/>
        <v>18635069810.416534</v>
      </c>
      <c r="N21" s="10">
        <f t="shared" si="7"/>
        <v>4.5035401320855417</v>
      </c>
      <c r="O21" s="10">
        <f t="shared" si="8"/>
        <v>9.6883120471570052</v>
      </c>
      <c r="Q21" s="160"/>
      <c r="R21" s="7">
        <f t="shared" si="9"/>
        <v>2010</v>
      </c>
      <c r="S21" s="154">
        <f>SUM(M39:M42)</f>
        <v>113063544783.97528</v>
      </c>
      <c r="T21" s="10">
        <f t="shared" si="10"/>
        <v>7.7783431014052242</v>
      </c>
    </row>
    <row r="22" spans="1:20">
      <c r="A22" t="s">
        <v>147</v>
      </c>
      <c r="B22" s="119">
        <v>31325.64752588651</v>
      </c>
      <c r="C22" s="119">
        <v>193270.35200000001</v>
      </c>
      <c r="D22" s="118">
        <f t="shared" si="0"/>
        <v>193270352000</v>
      </c>
      <c r="E22" s="118">
        <f t="shared" si="1"/>
        <v>31325647525.886509</v>
      </c>
      <c r="F22" s="119">
        <v>5011501336</v>
      </c>
      <c r="G22" s="119">
        <v>832010091</v>
      </c>
      <c r="H22" s="10">
        <f t="shared" si="2"/>
        <v>16.208201207129022</v>
      </c>
      <c r="I22" s="10">
        <f t="shared" si="3"/>
        <v>16.602012754606594</v>
      </c>
      <c r="J22" s="10">
        <f t="shared" si="4"/>
        <v>38.565359767869772</v>
      </c>
      <c r="K22" s="10">
        <f t="shared" si="5"/>
        <v>37.650562012097652</v>
      </c>
      <c r="L22">
        <f t="shared" si="11"/>
        <v>0.56498434357946659</v>
      </c>
      <c r="M22" s="118">
        <f t="shared" si="6"/>
        <v>17928768329.089325</v>
      </c>
      <c r="N22" s="10">
        <f t="shared" si="7"/>
        <v>-3.7901735196742043</v>
      </c>
      <c r="O22" s="10">
        <f t="shared" si="8"/>
        <v>10.744511581443522</v>
      </c>
      <c r="Q22" s="160"/>
      <c r="R22" s="7">
        <f t="shared" si="9"/>
        <v>2011</v>
      </c>
      <c r="S22" s="154">
        <f>SUM(M43:M46)</f>
        <v>122076392906.11208</v>
      </c>
      <c r="T22" s="10">
        <f t="shared" ref="T22:T27" si="12">(S22-S21)/S21*100</f>
        <v>7.9714890766578934</v>
      </c>
    </row>
    <row r="23" spans="1:20">
      <c r="A23" t="s">
        <v>148</v>
      </c>
      <c r="B23" s="119">
        <v>31409.572547105057</v>
      </c>
      <c r="C23" s="119">
        <v>194138.94680000003</v>
      </c>
      <c r="D23" s="118">
        <f t="shared" si="0"/>
        <v>194138946800.00003</v>
      </c>
      <c r="E23" s="118">
        <f t="shared" si="1"/>
        <v>31409572547.105057</v>
      </c>
      <c r="F23" s="119">
        <v>4675546289</v>
      </c>
      <c r="G23" s="119">
        <v>750919883</v>
      </c>
      <c r="H23" s="10">
        <f t="shared" si="2"/>
        <v>16.178913641404925</v>
      </c>
      <c r="I23" s="10">
        <f t="shared" si="3"/>
        <v>16.060580659134182</v>
      </c>
      <c r="J23" s="10">
        <f t="shared" si="4"/>
        <v>41.522195439866394</v>
      </c>
      <c r="K23" s="10">
        <f t="shared" si="5"/>
        <v>41.828127418361433</v>
      </c>
      <c r="L23">
        <f t="shared" si="11"/>
        <v>0.56386607347301743</v>
      </c>
      <c r="M23" s="118">
        <f t="shared" si="6"/>
        <v>17976801566.429363</v>
      </c>
      <c r="N23" s="10">
        <f t="shared" si="7"/>
        <v>0.26791152888123743</v>
      </c>
      <c r="O23" s="10">
        <f t="shared" si="8"/>
        <v>8.6275465615179705</v>
      </c>
      <c r="Q23" s="175"/>
      <c r="R23" s="7">
        <f t="shared" si="9"/>
        <v>2012</v>
      </c>
      <c r="S23" s="154">
        <f>SUM(M47:M50)</f>
        <v>129362193181.5587</v>
      </c>
      <c r="T23" s="10">
        <f t="shared" si="12"/>
        <v>5.9682303039950337</v>
      </c>
    </row>
    <row r="24" spans="1:20">
      <c r="A24" t="s">
        <v>149</v>
      </c>
      <c r="B24" s="119">
        <v>33858.497791269052</v>
      </c>
      <c r="C24" s="119">
        <v>209393.9375</v>
      </c>
      <c r="D24" s="118">
        <f t="shared" si="0"/>
        <v>209393937500</v>
      </c>
      <c r="E24" s="118">
        <f t="shared" si="1"/>
        <v>33858497791.269051</v>
      </c>
      <c r="F24" s="119">
        <v>4859349229</v>
      </c>
      <c r="G24" s="119">
        <v>811777848</v>
      </c>
      <c r="H24" s="10">
        <f t="shared" si="2"/>
        <v>16.169760307061924</v>
      </c>
      <c r="I24" s="10">
        <f t="shared" si="3"/>
        <v>16.705484824087335</v>
      </c>
      <c r="J24" s="10">
        <f t="shared" si="4"/>
        <v>43.090942353013581</v>
      </c>
      <c r="K24" s="10">
        <f t="shared" si="5"/>
        <v>41.709068404228063</v>
      </c>
      <c r="L24">
        <f t="shared" si="11"/>
        <v>0.56366596005589387</v>
      </c>
      <c r="M24" s="118">
        <f t="shared" si="6"/>
        <v>19378407497.211544</v>
      </c>
      <c r="N24" s="10">
        <f t="shared" si="7"/>
        <v>7.796748078921885</v>
      </c>
      <c r="O24" s="10">
        <f t="shared" si="8"/>
        <v>8.6721008390731775</v>
      </c>
      <c r="Q24" s="175"/>
      <c r="R24" s="7">
        <v>2013</v>
      </c>
      <c r="S24" s="154">
        <f>SUM(M51:M54)</f>
        <v>139322699914.78775</v>
      </c>
      <c r="T24" s="10">
        <f t="shared" si="12"/>
        <v>7.6997045954914869</v>
      </c>
    </row>
    <row r="25" spans="1:20">
      <c r="A25" t="s">
        <v>150</v>
      </c>
      <c r="B25" s="119">
        <v>36822.24902076841</v>
      </c>
      <c r="C25" s="119">
        <v>230055.91649999999</v>
      </c>
      <c r="D25" s="118">
        <f t="shared" si="0"/>
        <v>230055916500</v>
      </c>
      <c r="E25" s="118">
        <f t="shared" si="1"/>
        <v>36822249020.76841</v>
      </c>
      <c r="F25" s="119">
        <v>4906222423</v>
      </c>
      <c r="G25" s="119">
        <v>827883368</v>
      </c>
      <c r="H25" s="10">
        <f t="shared" si="2"/>
        <v>16.005782238062288</v>
      </c>
      <c r="I25" s="10">
        <f t="shared" si="3"/>
        <v>16.874150754334849</v>
      </c>
      <c r="J25" s="10">
        <f t="shared" si="4"/>
        <v>46.890641447789903</v>
      </c>
      <c r="K25" s="10">
        <f t="shared" si="5"/>
        <v>44.477580350144699</v>
      </c>
      <c r="M25" s="118">
        <f t="shared" si="6"/>
        <v>21074666421.622841</v>
      </c>
      <c r="N25" s="10">
        <f t="shared" si="7"/>
        <v>8.7533453131036687</v>
      </c>
      <c r="O25" s="10">
        <f t="shared" si="8"/>
        <v>13.09142727140541</v>
      </c>
      <c r="Q25" s="175"/>
      <c r="R25" s="7">
        <v>2014</v>
      </c>
      <c r="S25" s="154">
        <f>SUM(M55:M58)</f>
        <v>149401620218.94049</v>
      </c>
      <c r="T25" s="10">
        <f t="shared" si="12"/>
        <v>7.234226949604901</v>
      </c>
    </row>
    <row r="26" spans="1:20">
      <c r="A26" t="s">
        <v>151</v>
      </c>
      <c r="B26" s="119">
        <v>34990.977246152681</v>
      </c>
      <c r="C26" s="119">
        <v>220450.31250000003</v>
      </c>
      <c r="D26" s="118">
        <f t="shared" si="0"/>
        <v>220450312500.00003</v>
      </c>
      <c r="E26" s="118">
        <f t="shared" si="1"/>
        <v>34990977246.152679</v>
      </c>
      <c r="F26" s="119">
        <v>5280826192</v>
      </c>
      <c r="G26" s="119">
        <v>873224453</v>
      </c>
      <c r="H26" s="10">
        <f t="shared" si="2"/>
        <v>15.872500632609752</v>
      </c>
      <c r="I26" s="10">
        <f t="shared" si="3"/>
        <v>16.535754468171294</v>
      </c>
      <c r="J26" s="10">
        <f t="shared" si="4"/>
        <v>41.74542097862706</v>
      </c>
      <c r="K26" s="10">
        <f t="shared" si="5"/>
        <v>40.071000217572561</v>
      </c>
      <c r="L26">
        <f>AVERAGE(L18:L24)</f>
        <v>0.57233512297785916</v>
      </c>
      <c r="M26" s="118">
        <f t="shared" si="6"/>
        <v>20026565265.292267</v>
      </c>
      <c r="N26" s="10">
        <f t="shared" si="7"/>
        <v>-4.9732751890924858</v>
      </c>
      <c r="O26" s="10">
        <f t="shared" si="8"/>
        <v>11.700730901850509</v>
      </c>
      <c r="Q26" s="159">
        <f>M26/E26</f>
        <v>0.57233512297785916</v>
      </c>
      <c r="R26" s="7">
        <v>2015</v>
      </c>
      <c r="S26" s="154">
        <f>SUM(M59:M62)</f>
        <v>157566112424.68024</v>
      </c>
      <c r="T26" s="10">
        <f t="shared" si="12"/>
        <v>5.4647949558880935</v>
      </c>
    </row>
    <row r="27" spans="1:20">
      <c r="A27" t="s">
        <v>152</v>
      </c>
      <c r="B27" s="119">
        <v>37347.800253571259</v>
      </c>
      <c r="C27" s="119">
        <v>233718.231</v>
      </c>
      <c r="D27" s="118">
        <f t="shared" si="0"/>
        <v>233718231000</v>
      </c>
      <c r="E27" s="118">
        <f t="shared" si="1"/>
        <v>37347800253.571259</v>
      </c>
      <c r="F27" s="119">
        <v>5154329343</v>
      </c>
      <c r="G27" s="119">
        <v>833477953</v>
      </c>
      <c r="H27" s="10">
        <f t="shared" si="2"/>
        <v>15.979840380347248</v>
      </c>
      <c r="I27" s="10">
        <f t="shared" si="3"/>
        <v>16.170444252498747</v>
      </c>
      <c r="J27" s="10">
        <f t="shared" si="4"/>
        <v>45.344062330322068</v>
      </c>
      <c r="K27" s="10">
        <f t="shared" si="5"/>
        <v>44.80958388778312</v>
      </c>
      <c r="M27" s="118">
        <f t="shared" si="6"/>
        <v>21375457851.080227</v>
      </c>
      <c r="N27" s="10">
        <f t="shared" si="7"/>
        <v>6.7355163899508268</v>
      </c>
      <c r="O27" s="10">
        <f t="shared" si="8"/>
        <v>18.905789620538826</v>
      </c>
      <c r="Q27" s="159">
        <f t="shared" ref="Q27:Q38" si="13">M27/E27</f>
        <v>0.57233512297785916</v>
      </c>
      <c r="R27" s="7">
        <v>2016</v>
      </c>
      <c r="S27" s="154">
        <f>SUM(M63:M66)</f>
        <v>166458635743.9895</v>
      </c>
      <c r="T27" s="10">
        <f t="shared" si="12"/>
        <v>5.6436775538014681</v>
      </c>
    </row>
    <row r="28" spans="1:20">
      <c r="A28" t="s">
        <v>153</v>
      </c>
      <c r="B28" s="119">
        <v>39579.242848577203</v>
      </c>
      <c r="C28" s="119">
        <v>245034.52949999998</v>
      </c>
      <c r="D28" s="118">
        <f t="shared" si="0"/>
        <v>245034529499.99997</v>
      </c>
      <c r="E28" s="118">
        <f t="shared" si="1"/>
        <v>39579242848.577202</v>
      </c>
      <c r="F28" s="119">
        <v>5056692012</v>
      </c>
      <c r="G28" s="119">
        <v>821281896</v>
      </c>
      <c r="H28" s="10">
        <f t="shared" si="2"/>
        <v>16.152516516484347</v>
      </c>
      <c r="I28" s="10">
        <f t="shared" si="3"/>
        <v>16.241485422703654</v>
      </c>
      <c r="J28" s="10">
        <f t="shared" si="4"/>
        <v>48.457475543005245</v>
      </c>
      <c r="K28" s="10">
        <f t="shared" si="5"/>
        <v>48.192031312689743</v>
      </c>
      <c r="M28" s="118">
        <f t="shared" si="6"/>
        <v>22652590823.110985</v>
      </c>
      <c r="N28" s="10">
        <f t="shared" si="7"/>
        <v>5.9747631181907845</v>
      </c>
      <c r="O28" s="10">
        <f t="shared" si="8"/>
        <v>16.896039193987324</v>
      </c>
      <c r="Q28" s="159">
        <f>M28/E28</f>
        <v>0.57233512297785916</v>
      </c>
    </row>
    <row r="29" spans="1:20">
      <c r="A29" t="s">
        <v>154</v>
      </c>
      <c r="B29" s="119">
        <v>41527.48784810838</v>
      </c>
      <c r="C29" s="119">
        <v>257496.13050000003</v>
      </c>
      <c r="D29" s="118">
        <f t="shared" si="0"/>
        <v>257496130500.00003</v>
      </c>
      <c r="E29" s="118">
        <f t="shared" si="1"/>
        <v>41527487848.108383</v>
      </c>
      <c r="F29" s="119">
        <v>5400223668</v>
      </c>
      <c r="G29" s="119">
        <v>898105429</v>
      </c>
      <c r="H29" s="10">
        <f t="shared" si="2"/>
        <v>16.127422096585011</v>
      </c>
      <c r="I29" s="10">
        <f t="shared" si="3"/>
        <v>16.630893166923542</v>
      </c>
      <c r="J29" s="10">
        <f t="shared" si="4"/>
        <v>47.68249360222611</v>
      </c>
      <c r="K29" s="10">
        <f t="shared" si="5"/>
        <v>46.238989886017471</v>
      </c>
      <c r="M29" s="118">
        <f t="shared" si="6"/>
        <v>23767639864.508663</v>
      </c>
      <c r="N29" s="10">
        <f t="shared" si="7"/>
        <v>4.9223907768645399</v>
      </c>
      <c r="O29" s="10">
        <f t="shared" si="8"/>
        <v>12.778249434699482</v>
      </c>
      <c r="Q29" s="159">
        <f t="shared" si="13"/>
        <v>0.57233512297785916</v>
      </c>
    </row>
    <row r="30" spans="1:20">
      <c r="A30" t="s">
        <v>155</v>
      </c>
      <c r="B30" s="119">
        <v>39701.091319140214</v>
      </c>
      <c r="C30" s="119">
        <v>250732.93350000001</v>
      </c>
      <c r="D30" s="118">
        <f t="shared" si="0"/>
        <v>250732933500</v>
      </c>
      <c r="E30" s="118">
        <f t="shared" si="1"/>
        <v>39701091319.140213</v>
      </c>
      <c r="F30" s="119">
        <v>5579296845</v>
      </c>
      <c r="G30" s="119">
        <v>902642355</v>
      </c>
      <c r="H30" s="10">
        <f t="shared" si="2"/>
        <v>15.834015406332815</v>
      </c>
      <c r="I30" s="10">
        <f t="shared" si="3"/>
        <v>16.178424989323183</v>
      </c>
      <c r="J30" s="10">
        <f t="shared" si="4"/>
        <v>44.939880502092194</v>
      </c>
      <c r="K30" s="10">
        <f t="shared" si="5"/>
        <v>43.983191237619479</v>
      </c>
      <c r="M30" s="118">
        <f t="shared" si="6"/>
        <v>22722328982.495331</v>
      </c>
      <c r="N30" s="10">
        <f t="shared" si="7"/>
        <v>-4.3980424138547152</v>
      </c>
      <c r="O30" s="10">
        <f t="shared" si="8"/>
        <v>13.46093891534686</v>
      </c>
      <c r="Q30" s="159">
        <f t="shared" si="13"/>
        <v>0.57233512297785916</v>
      </c>
    </row>
    <row r="31" spans="1:20">
      <c r="A31" s="120" t="s">
        <v>71</v>
      </c>
      <c r="B31" s="119">
        <v>41339.822902864238</v>
      </c>
      <c r="C31" s="119">
        <v>259201.88199999998</v>
      </c>
      <c r="D31" s="118">
        <f t="shared" si="0"/>
        <v>259201881999.99997</v>
      </c>
      <c r="E31" s="118">
        <f t="shared" si="1"/>
        <v>41339822902.864235</v>
      </c>
      <c r="F31" s="119">
        <v>5543646776</v>
      </c>
      <c r="G31" s="119">
        <v>903773016</v>
      </c>
      <c r="H31" s="10">
        <f t="shared" si="2"/>
        <v>15.948889947822309</v>
      </c>
      <c r="I31" s="10">
        <f t="shared" si="3"/>
        <v>16.302860779526693</v>
      </c>
      <c r="J31" s="10">
        <f t="shared" si="4"/>
        <v>46.756565213021425</v>
      </c>
      <c r="K31" s="10">
        <f t="shared" si="5"/>
        <v>45.741377725382584</v>
      </c>
      <c r="L31" s="119">
        <v>528173464</v>
      </c>
      <c r="M31" s="118">
        <f t="shared" ref="M31:M38" si="14">L31*K31</f>
        <v>24159381921.347759</v>
      </c>
      <c r="N31" s="10">
        <f t="shared" si="7"/>
        <v>6.3244086464881972</v>
      </c>
      <c r="O31" s="10">
        <f t="shared" si="8"/>
        <v>13.023927205034555</v>
      </c>
      <c r="Q31" s="159">
        <f t="shared" si="13"/>
        <v>0.58440941989797135</v>
      </c>
    </row>
    <row r="32" spans="1:20">
      <c r="A32" s="120" t="s">
        <v>72</v>
      </c>
      <c r="B32" s="119">
        <v>46126.765153224114</v>
      </c>
      <c r="C32" s="119">
        <v>285471.81899999996</v>
      </c>
      <c r="D32" s="118">
        <f t="shared" si="0"/>
        <v>285471818999.99994</v>
      </c>
      <c r="E32" s="118">
        <f t="shared" si="1"/>
        <v>46126765153.224113</v>
      </c>
      <c r="F32" s="119">
        <v>5265926862</v>
      </c>
      <c r="G32" s="119">
        <v>890535459</v>
      </c>
      <c r="H32" s="10">
        <f t="shared" si="2"/>
        <v>16.158080091689932</v>
      </c>
      <c r="I32" s="10">
        <f t="shared" si="3"/>
        <v>16.911276634437996</v>
      </c>
      <c r="J32" s="10">
        <f t="shared" si="4"/>
        <v>54.211124932255075</v>
      </c>
      <c r="K32" s="10">
        <f t="shared" si="5"/>
        <v>51.796663105386926</v>
      </c>
      <c r="L32" s="119">
        <v>521350226</v>
      </c>
      <c r="M32" s="118">
        <f t="shared" si="14"/>
        <v>27004202016.039337</v>
      </c>
      <c r="N32" s="10">
        <f t="shared" si="7"/>
        <v>11.775218852672023</v>
      </c>
      <c r="O32" s="10">
        <f t="shared" si="8"/>
        <v>19.210214085042683</v>
      </c>
      <c r="Q32" s="159">
        <f t="shared" si="13"/>
        <v>0.58543455033832625</v>
      </c>
    </row>
    <row r="33" spans="1:17">
      <c r="A33" s="120" t="s">
        <v>73</v>
      </c>
      <c r="B33" s="119">
        <v>47244.50229357327</v>
      </c>
      <c r="C33" s="119">
        <v>295803.772</v>
      </c>
      <c r="D33" s="118">
        <f t="shared" si="0"/>
        <v>295803772000</v>
      </c>
      <c r="E33" s="118">
        <f t="shared" si="1"/>
        <v>47244502293.573273</v>
      </c>
      <c r="F33" s="119">
        <v>5202135900</v>
      </c>
      <c r="G33" s="119">
        <v>869534795</v>
      </c>
      <c r="H33" s="10">
        <f t="shared" si="2"/>
        <v>15.971568575391009</v>
      </c>
      <c r="I33" s="10">
        <f t="shared" si="3"/>
        <v>16.714957312053304</v>
      </c>
      <c r="J33" s="10">
        <f t="shared" si="4"/>
        <v>56.861984709011544</v>
      </c>
      <c r="K33" s="10">
        <f t="shared" si="5"/>
        <v>54.333078521111133</v>
      </c>
      <c r="L33" s="119">
        <v>505087388</v>
      </c>
      <c r="M33" s="118">
        <f t="shared" si="14"/>
        <v>27442952712.226925</v>
      </c>
      <c r="N33" s="10">
        <f t="shared" si="7"/>
        <v>1.6247497183104638</v>
      </c>
      <c r="O33" s="10">
        <f t="shared" si="8"/>
        <v>15.463516229082847</v>
      </c>
      <c r="Q33" s="159">
        <f t="shared" si="13"/>
        <v>0.58087081840123489</v>
      </c>
    </row>
    <row r="34" spans="1:17">
      <c r="A34" s="120" t="s">
        <v>74</v>
      </c>
      <c r="B34" s="119">
        <v>43258.089881261061</v>
      </c>
      <c r="C34" s="119">
        <v>275976.91499999998</v>
      </c>
      <c r="D34" s="118">
        <f t="shared" si="0"/>
        <v>275976915000</v>
      </c>
      <c r="E34" s="118">
        <f t="shared" si="1"/>
        <v>43258089881.261063</v>
      </c>
      <c r="F34" s="119">
        <v>5460259824</v>
      </c>
      <c r="G34" s="119">
        <v>899511198</v>
      </c>
      <c r="H34" s="10">
        <f t="shared" si="2"/>
        <v>15.67453200977374</v>
      </c>
      <c r="I34" s="10">
        <f t="shared" si="3"/>
        <v>16.473780131236477</v>
      </c>
      <c r="J34" s="10">
        <f t="shared" si="4"/>
        <v>50.542817355865076</v>
      </c>
      <c r="K34" s="10">
        <f t="shared" si="5"/>
        <v>48.090662992792517</v>
      </c>
      <c r="L34" s="119">
        <v>506527974</v>
      </c>
      <c r="M34" s="118">
        <f t="shared" si="14"/>
        <v>24359266094.055969</v>
      </c>
      <c r="N34" s="10">
        <f t="shared" si="7"/>
        <v>-11.236715853819371</v>
      </c>
      <c r="O34" s="10">
        <f t="shared" si="8"/>
        <v>7.2040903589666829</v>
      </c>
      <c r="Q34" s="159">
        <f t="shared" si="13"/>
        <v>0.56311469509910428</v>
      </c>
    </row>
    <row r="35" spans="1:17">
      <c r="A35" s="122" t="s">
        <v>68</v>
      </c>
      <c r="B35" s="119">
        <v>44861.111296900039</v>
      </c>
      <c r="C35" s="119">
        <v>280849.52500000002</v>
      </c>
      <c r="D35" s="118">
        <f t="shared" si="0"/>
        <v>280849525000</v>
      </c>
      <c r="E35" s="118">
        <f t="shared" si="1"/>
        <v>44861111296.90004</v>
      </c>
      <c r="F35" s="119">
        <v>5083035776</v>
      </c>
      <c r="G35" s="156">
        <v>823636857</v>
      </c>
      <c r="H35" s="10">
        <f t="shared" si="2"/>
        <v>15.97336199763914</v>
      </c>
      <c r="I35" s="10">
        <f t="shared" si="3"/>
        <v>16.203640763043097</v>
      </c>
      <c r="J35" s="10">
        <f t="shared" si="4"/>
        <v>55.252321127869237</v>
      </c>
      <c r="K35" s="10">
        <f t="shared" si="5"/>
        <v>54.467100295027279</v>
      </c>
      <c r="L35" s="119">
        <v>465341929</v>
      </c>
      <c r="M35" s="118">
        <f t="shared" si="14"/>
        <v>25345825518.324463</v>
      </c>
      <c r="N35" s="10">
        <f t="shared" si="7"/>
        <v>4.0500375522776082</v>
      </c>
      <c r="O35" s="10">
        <f t="shared" si="8"/>
        <v>4.910902111814111</v>
      </c>
      <c r="Q35" s="159">
        <f t="shared" si="13"/>
        <v>0.56498434357946659</v>
      </c>
    </row>
    <row r="36" spans="1:17">
      <c r="A36" s="122" t="s">
        <v>69</v>
      </c>
      <c r="B36" s="119">
        <v>48709.842996517</v>
      </c>
      <c r="C36" s="119">
        <v>301158.30900000001</v>
      </c>
      <c r="D36" s="118">
        <f t="shared" si="0"/>
        <v>301158309000</v>
      </c>
      <c r="E36" s="118">
        <f t="shared" si="1"/>
        <v>48709842996.516998</v>
      </c>
      <c r="F36" s="119">
        <v>4994646966</v>
      </c>
      <c r="G36" s="119">
        <v>831381344</v>
      </c>
      <c r="H36" s="10">
        <f t="shared" si="2"/>
        <v>16.174165394359751</v>
      </c>
      <c r="I36" s="10">
        <f t="shared" si="3"/>
        <v>16.645447609399667</v>
      </c>
      <c r="J36" s="10">
        <f t="shared" si="4"/>
        <v>60.296215338155292</v>
      </c>
      <c r="K36" s="10">
        <f t="shared" si="5"/>
        <v>58.589049836216915</v>
      </c>
      <c r="L36" s="119">
        <v>468787734</v>
      </c>
      <c r="M36" s="118">
        <f t="shared" si="14"/>
        <v>27465827909.933197</v>
      </c>
      <c r="N36" s="10">
        <f t="shared" si="7"/>
        <v>8.3643059488278251</v>
      </c>
      <c r="O36" s="10">
        <f t="shared" si="8"/>
        <v>1.7094594893775195</v>
      </c>
      <c r="Q36" s="159">
        <f t="shared" si="13"/>
        <v>0.56386607347301743</v>
      </c>
    </row>
    <row r="37" spans="1:17">
      <c r="A37" s="120" t="s">
        <v>70</v>
      </c>
      <c r="B37" s="119">
        <v>47627.230999934996</v>
      </c>
      <c r="C37" s="119">
        <v>300089.48699999996</v>
      </c>
      <c r="D37" s="118">
        <f t="shared" si="0"/>
        <v>300089486999.99994</v>
      </c>
      <c r="E37" s="118">
        <f t="shared" si="1"/>
        <v>47627230999.934998</v>
      </c>
      <c r="F37" s="119">
        <v>5002707417</v>
      </c>
      <c r="G37" s="119">
        <v>835393434</v>
      </c>
      <c r="H37" s="10">
        <f t="shared" si="2"/>
        <v>15.871009503220288</v>
      </c>
      <c r="I37" s="10">
        <f>G37/F37*100</f>
        <v>16.698826542627685</v>
      </c>
      <c r="J37" s="10">
        <f t="shared" ref="J37:K39" si="15">D37/F37</f>
        <v>59.985416292835325</v>
      </c>
      <c r="K37" s="10">
        <f t="shared" si="15"/>
        <v>57.011737298302727</v>
      </c>
      <c r="L37" s="119">
        <v>470882842</v>
      </c>
      <c r="M37" s="118">
        <f t="shared" si="14"/>
        <v>26845848886.382191</v>
      </c>
      <c r="N37" s="10">
        <f t="shared" si="7"/>
        <v>-2.2572741137971915</v>
      </c>
      <c r="O37" s="10">
        <f t="shared" ref="O37:O43" si="16">(M37-M33)/M33*100</f>
        <v>-2.175800221303084</v>
      </c>
      <c r="Q37" s="159">
        <f t="shared" si="13"/>
        <v>0.56366596005589387</v>
      </c>
    </row>
    <row r="38" spans="1:17">
      <c r="A38" s="120" t="s">
        <v>161</v>
      </c>
      <c r="B38" s="119">
        <v>45143.112236766035</v>
      </c>
      <c r="C38" s="119">
        <v>288855.91600000003</v>
      </c>
      <c r="D38" s="118">
        <f t="shared" si="0"/>
        <v>288855916000</v>
      </c>
      <c r="E38" s="118">
        <f t="shared" si="1"/>
        <v>45143112236.766037</v>
      </c>
      <c r="F38" s="119">
        <v>5074816265</v>
      </c>
      <c r="G38" s="119">
        <v>901763015</v>
      </c>
      <c r="H38" s="10">
        <f t="shared" si="2"/>
        <v>15.628245687987238</v>
      </c>
      <c r="I38" s="10">
        <f>G38/F38*100</f>
        <v>17.769372680924043</v>
      </c>
      <c r="J38" s="10">
        <f t="shared" si="15"/>
        <v>56.919482581503864</v>
      </c>
      <c r="K38" s="10">
        <f>E38/G38</f>
        <v>50.060948925440279</v>
      </c>
      <c r="L38" s="119">
        <v>504310603</v>
      </c>
      <c r="M38" s="118">
        <f t="shared" si="14"/>
        <v>25246267339.340988</v>
      </c>
      <c r="N38" s="10">
        <f t="shared" si="7"/>
        <v>-5.9583943641007577</v>
      </c>
      <c r="O38" s="10">
        <f t="shared" si="16"/>
        <v>3.6413299229136489</v>
      </c>
      <c r="Q38" s="159">
        <f t="shared" si="13"/>
        <v>0.5592495973013486</v>
      </c>
    </row>
    <row r="39" spans="1:17">
      <c r="A39" s="157" t="s">
        <v>163</v>
      </c>
      <c r="B39" s="119">
        <v>47019.932184488585</v>
      </c>
      <c r="C39" s="119">
        <v>294772</v>
      </c>
      <c r="D39" s="118">
        <f t="shared" si="0"/>
        <v>294772000000</v>
      </c>
      <c r="E39" s="118">
        <f t="shared" si="1"/>
        <v>47019932184.488586</v>
      </c>
      <c r="F39" s="119"/>
      <c r="G39" s="119"/>
      <c r="H39" s="10">
        <f t="shared" si="2"/>
        <v>15.951288516035644</v>
      </c>
      <c r="I39" s="10" t="e">
        <f>G39/F39*100</f>
        <v>#DIV/0!</v>
      </c>
      <c r="J39" s="10" t="e">
        <f t="shared" si="15"/>
        <v>#DIV/0!</v>
      </c>
      <c r="K39" s="10" t="e">
        <f t="shared" si="15"/>
        <v>#DIV/0!</v>
      </c>
      <c r="L39" s="119"/>
      <c r="M39" s="158">
        <f t="shared" ref="M39:M43" si="17">E39*Q39</f>
        <v>26985191827.067703</v>
      </c>
      <c r="N39" s="10">
        <f t="shared" si="7"/>
        <v>6.8878478721365974</v>
      </c>
      <c r="O39" s="10">
        <f t="shared" si="16"/>
        <v>6.4679933488771768</v>
      </c>
      <c r="Q39" s="159">
        <f>(Q27+Q31+Q35)/3</f>
        <v>0.57390962881843233</v>
      </c>
    </row>
    <row r="40" spans="1:17">
      <c r="A40" s="157" t="s">
        <v>164</v>
      </c>
      <c r="B40" s="119">
        <v>52778.119531762844</v>
      </c>
      <c r="C40" s="119">
        <v>328726</v>
      </c>
      <c r="D40" s="118">
        <f t="shared" si="0"/>
        <v>328726000000</v>
      </c>
      <c r="E40" s="118">
        <f t="shared" si="1"/>
        <v>52778119531.762848</v>
      </c>
      <c r="F40" s="119"/>
      <c r="G40" s="119"/>
      <c r="H40" s="10">
        <f t="shared" si="2"/>
        <v>16.055352947975777</v>
      </c>
      <c r="I40" s="10"/>
      <c r="J40" s="10"/>
      <c r="K40" s="10"/>
      <c r="L40" s="119"/>
      <c r="M40" s="158">
        <f t="shared" si="17"/>
        <v>30288232411.398785</v>
      </c>
      <c r="N40" s="10">
        <f t="shared" ref="N40:N43" si="18">(M40-M39)/M39*100</f>
        <v>12.240196791997384</v>
      </c>
      <c r="O40" s="10">
        <f t="shared" si="16"/>
        <v>10.276058346833398</v>
      </c>
      <c r="Q40" s="159">
        <f t="shared" ref="Q40:Q66" si="19">(Q28+Q32+Q36)/3</f>
        <v>0.57387858226306765</v>
      </c>
    </row>
    <row r="41" spans="1:17">
      <c r="A41" s="157" t="s">
        <v>165</v>
      </c>
      <c r="B41" s="119">
        <v>50078.314776854939</v>
      </c>
      <c r="C41" s="119">
        <v>321915</v>
      </c>
      <c r="D41" s="118">
        <f t="shared" ref="D41:D43" si="20">C41*1000000</f>
        <v>321915000000</v>
      </c>
      <c r="E41" s="118">
        <f t="shared" ref="E41:E43" si="21">B41*1000000</f>
        <v>50078314776.854942</v>
      </c>
      <c r="F41" s="119"/>
      <c r="G41" s="119"/>
      <c r="H41" s="10">
        <f t="shared" si="2"/>
        <v>15.556378167172994</v>
      </c>
      <c r="I41" s="10"/>
      <c r="J41" s="10"/>
      <c r="K41" s="10"/>
      <c r="L41" s="119"/>
      <c r="M41" s="158">
        <f t="shared" si="17"/>
        <v>28659350503.866261</v>
      </c>
      <c r="N41" s="10">
        <f t="shared" si="18"/>
        <v>-5.3779365048701377</v>
      </c>
      <c r="O41" s="10">
        <f t="shared" si="16"/>
        <v>6.7552403545115141</v>
      </c>
      <c r="Q41" s="159">
        <f t="shared" si="19"/>
        <v>0.57229063381166256</v>
      </c>
    </row>
    <row r="42" spans="1:17">
      <c r="A42" s="157" t="s">
        <v>166</v>
      </c>
      <c r="B42" s="119">
        <v>48027.579042244608</v>
      </c>
      <c r="C42" s="119">
        <v>314742</v>
      </c>
      <c r="D42" s="118">
        <f t="shared" si="20"/>
        <v>314742000000</v>
      </c>
      <c r="E42" s="118">
        <f t="shared" si="21"/>
        <v>48027579042.244606</v>
      </c>
      <c r="F42" s="119"/>
      <c r="G42" s="119"/>
      <c r="H42" s="10">
        <f>E42/D42*100</f>
        <v>15.25934862275915</v>
      </c>
      <c r="I42" s="10"/>
      <c r="J42" s="10"/>
      <c r="K42" s="10"/>
      <c r="L42" s="119"/>
      <c r="M42" s="158">
        <f t="shared" si="17"/>
        <v>27130770041.642536</v>
      </c>
      <c r="N42" s="10">
        <f t="shared" si="18"/>
        <v>-5.3336186457453483</v>
      </c>
      <c r="O42" s="10">
        <f t="shared" si="16"/>
        <v>7.4644804991229243</v>
      </c>
      <c r="Q42" s="159">
        <f t="shared" si="19"/>
        <v>0.56489980512610405</v>
      </c>
    </row>
    <row r="43" spans="1:17">
      <c r="A43" s="157" t="s">
        <v>170</v>
      </c>
      <c r="B43" s="119">
        <v>49553.240234297351</v>
      </c>
      <c r="C43" s="119">
        <v>316705</v>
      </c>
      <c r="D43" s="118">
        <f t="shared" si="20"/>
        <v>316705000000</v>
      </c>
      <c r="E43" s="118">
        <f t="shared" si="21"/>
        <v>49553240234.297348</v>
      </c>
      <c r="F43" s="119"/>
      <c r="G43" s="119"/>
      <c r="H43" s="10">
        <f t="shared" si="2"/>
        <v>15.646497603226139</v>
      </c>
      <c r="I43" s="10"/>
      <c r="J43" s="10"/>
      <c r="K43" s="10"/>
      <c r="L43" s="119"/>
      <c r="M43" s="158">
        <f t="shared" si="17"/>
        <v>28465088998.338947</v>
      </c>
      <c r="N43" s="10">
        <f t="shared" si="18"/>
        <v>4.9181020466739005</v>
      </c>
      <c r="O43" s="10">
        <f t="shared" si="16"/>
        <v>5.4841083982468559</v>
      </c>
      <c r="Q43" s="159">
        <f t="shared" si="19"/>
        <v>0.57443446409862353</v>
      </c>
    </row>
    <row r="44" spans="1:17">
      <c r="A44" s="157" t="s">
        <v>171</v>
      </c>
      <c r="B44" s="119">
        <v>56198.575193937344</v>
      </c>
      <c r="C44" s="119">
        <v>350332</v>
      </c>
      <c r="D44" s="118">
        <f t="shared" ref="D44:D49" si="22">C44*1000000</f>
        <v>350332000000</v>
      </c>
      <c r="E44" s="118">
        <f t="shared" ref="E44:E49" si="23">B44*1000000</f>
        <v>56198575193.937347</v>
      </c>
      <c r="F44" s="119"/>
      <c r="G44" s="119"/>
      <c r="H44" s="10">
        <f t="shared" ref="H44:H49" si="24">E44/D44*100</f>
        <v>16.041519242871718</v>
      </c>
      <c r="I44" s="10"/>
      <c r="J44" s="10"/>
      <c r="K44" s="10"/>
      <c r="L44" s="119"/>
      <c r="M44" s="158">
        <f t="shared" ref="M44:M49" si="25">E44*Q44</f>
        <v>32280072061.73402</v>
      </c>
      <c r="N44" s="10">
        <f t="shared" ref="N44:N49" si="26">(M44-M43)/M43*100</f>
        <v>13.402322626209573</v>
      </c>
      <c r="O44" s="10">
        <f t="shared" ref="O44:O49" si="27">(M44-M40)/M40*100</f>
        <v>6.576282244802174</v>
      </c>
      <c r="Q44" s="159">
        <f t="shared" si="19"/>
        <v>0.57439306869147044</v>
      </c>
    </row>
    <row r="45" spans="1:17">
      <c r="A45" s="157" t="s">
        <v>173</v>
      </c>
      <c r="B45" s="119">
        <v>55483.216397423123</v>
      </c>
      <c r="C45" s="119">
        <v>353810</v>
      </c>
      <c r="D45" s="118">
        <f t="shared" si="22"/>
        <v>353810000000</v>
      </c>
      <c r="E45" s="118">
        <f t="shared" si="23"/>
        <v>55483216397.423126</v>
      </c>
      <c r="F45" s="119"/>
      <c r="G45" s="119"/>
      <c r="H45" s="10">
        <f t="shared" si="24"/>
        <v>15.681641671355564</v>
      </c>
      <c r="I45" s="10"/>
      <c r="J45" s="10"/>
      <c r="K45" s="10"/>
      <c r="L45" s="119"/>
      <c r="M45" s="158">
        <f t="shared" si="25"/>
        <v>31751702277.312439</v>
      </c>
      <c r="N45" s="10">
        <f t="shared" si="26"/>
        <v>-1.6368296310215806</v>
      </c>
      <c r="O45" s="10">
        <f t="shared" si="27"/>
        <v>10.790027404944183</v>
      </c>
      <c r="Q45" s="159">
        <f t="shared" si="19"/>
        <v>0.57227580408959711</v>
      </c>
    </row>
    <row r="46" spans="1:17">
      <c r="A46" s="157" t="s">
        <v>174</v>
      </c>
      <c r="B46" s="119">
        <v>52593.182558833716</v>
      </c>
      <c r="C46" s="119">
        <v>344174</v>
      </c>
      <c r="D46" s="118">
        <f t="shared" si="22"/>
        <v>344174000000</v>
      </c>
      <c r="E46" s="118">
        <f t="shared" si="23"/>
        <v>52593182558.833717</v>
      </c>
      <c r="F46" s="119"/>
      <c r="G46" s="119"/>
      <c r="H46" s="10">
        <f t="shared" si="24"/>
        <v>15.280986523919216</v>
      </c>
      <c r="I46" s="10"/>
      <c r="J46" s="10"/>
      <c r="K46" s="10"/>
      <c r="L46" s="119"/>
      <c r="M46" s="158">
        <f t="shared" si="25"/>
        <v>29579529568.726673</v>
      </c>
      <c r="N46" s="10">
        <f t="shared" si="26"/>
        <v>-6.8411220589513073</v>
      </c>
      <c r="O46" s="10">
        <f t="shared" si="27"/>
        <v>9.0257649278866001</v>
      </c>
      <c r="Q46" s="159">
        <f t="shared" si="19"/>
        <v>0.56242136584218561</v>
      </c>
    </row>
    <row r="47" spans="1:17">
      <c r="A47" s="157" t="s">
        <v>175</v>
      </c>
      <c r="B47" s="119">
        <v>53455.118645000905</v>
      </c>
      <c r="C47" s="119">
        <v>342052</v>
      </c>
      <c r="D47" s="118">
        <f t="shared" si="22"/>
        <v>342052000000</v>
      </c>
      <c r="E47" s="118">
        <f t="shared" si="23"/>
        <v>53455118645.000908</v>
      </c>
      <c r="F47" s="119"/>
      <c r="G47" s="119"/>
      <c r="H47" s="10">
        <f t="shared" si="24"/>
        <v>15.627775497585429</v>
      </c>
      <c r="I47" s="10"/>
      <c r="J47" s="10"/>
      <c r="K47" s="10"/>
      <c r="L47" s="119"/>
      <c r="M47" s="158">
        <f t="shared" si="25"/>
        <v>30528724950.258507</v>
      </c>
      <c r="N47" s="10">
        <f t="shared" si="26"/>
        <v>3.208960370131722</v>
      </c>
      <c r="O47" s="10">
        <f t="shared" si="27"/>
        <v>7.2497084131371627</v>
      </c>
      <c r="Q47" s="159">
        <f t="shared" si="19"/>
        <v>0.57110947883217422</v>
      </c>
    </row>
    <row r="48" spans="1:17">
      <c r="A48" s="157" t="s">
        <v>176</v>
      </c>
      <c r="B48" s="119">
        <v>60670.412751141608</v>
      </c>
      <c r="C48" s="119">
        <v>378799</v>
      </c>
      <c r="D48" s="118">
        <f t="shared" si="22"/>
        <v>378799000000</v>
      </c>
      <c r="E48" s="118">
        <f t="shared" si="23"/>
        <v>60670412751.141609</v>
      </c>
      <c r="F48" s="119"/>
      <c r="G48" s="119"/>
      <c r="H48" s="10">
        <f t="shared" si="24"/>
        <v>16.016518721311726</v>
      </c>
      <c r="I48" s="10"/>
      <c r="J48" s="10"/>
      <c r="K48" s="10"/>
      <c r="L48" s="119"/>
      <c r="M48" s="158">
        <f t="shared" si="25"/>
        <v>34625367475.940048</v>
      </c>
      <c r="N48" s="10">
        <f t="shared" si="26"/>
        <v>13.418976823815409</v>
      </c>
      <c r="O48" s="10">
        <f t="shared" si="27"/>
        <v>7.2654590414815923</v>
      </c>
      <c r="Q48" s="159">
        <f t="shared" si="19"/>
        <v>0.57071257480918514</v>
      </c>
    </row>
    <row r="49" spans="1:17">
      <c r="A49" s="157" t="s">
        <v>177</v>
      </c>
      <c r="B49" s="119">
        <v>58077.711331492785</v>
      </c>
      <c r="C49" s="119">
        <v>372670</v>
      </c>
      <c r="D49" s="118">
        <f t="shared" si="22"/>
        <v>372670000000</v>
      </c>
      <c r="E49" s="118">
        <f t="shared" si="23"/>
        <v>58077711331.492783</v>
      </c>
      <c r="F49" s="119"/>
      <c r="G49" s="119"/>
      <c r="H49" s="10">
        <f t="shared" si="24"/>
        <v>15.584219639759784</v>
      </c>
      <c r="I49" s="10"/>
      <c r="J49" s="10"/>
      <c r="K49" s="10"/>
      <c r="L49" s="119"/>
      <c r="M49" s="158">
        <f t="shared" si="25"/>
        <v>33070076031.886425</v>
      </c>
      <c r="N49" s="10">
        <f t="shared" si="26"/>
        <v>-4.491768773672483</v>
      </c>
      <c r="O49" s="10">
        <f t="shared" si="27"/>
        <v>4.1521356652301575</v>
      </c>
      <c r="Q49" s="159">
        <f t="shared" si="19"/>
        <v>0.56941079931905125</v>
      </c>
    </row>
    <row r="50" spans="1:17">
      <c r="A50" s="157" t="s">
        <v>208</v>
      </c>
      <c r="B50" s="119">
        <v>55386.987565461422</v>
      </c>
      <c r="C50" s="119">
        <v>359394</v>
      </c>
      <c r="D50" s="118">
        <f t="shared" ref="D50" si="28">C50*1000000</f>
        <v>359394000000</v>
      </c>
      <c r="E50" s="118">
        <f t="shared" ref="E50" si="29">B50*1000000</f>
        <v>55386987565.461426</v>
      </c>
      <c r="F50" s="119"/>
      <c r="G50" s="119"/>
      <c r="H50" s="10">
        <f t="shared" ref="H50" si="30">E50/D50*100</f>
        <v>15.411216538245331</v>
      </c>
      <c r="I50" s="10"/>
      <c r="J50" s="10"/>
      <c r="K50" s="10"/>
      <c r="L50" s="119"/>
      <c r="M50" s="158">
        <f t="shared" ref="M50" si="31">E50*Q50</f>
        <v>31138024723.473724</v>
      </c>
      <c r="N50" s="10">
        <f t="shared" ref="N50" si="32">(M50-M49)/M49*100</f>
        <v>-5.8422947275651911</v>
      </c>
      <c r="O50" s="10">
        <f t="shared" ref="O50" si="33">(M50-M46)/M46*100</f>
        <v>5.2688300911816723</v>
      </c>
      <c r="Q50" s="159">
        <f t="shared" si="19"/>
        <v>0.56219025608987938</v>
      </c>
    </row>
    <row r="51" spans="1:17">
      <c r="A51" s="157" t="s">
        <v>209</v>
      </c>
      <c r="B51" s="119">
        <v>56899.864470668363</v>
      </c>
      <c r="C51" s="119">
        <v>364931</v>
      </c>
      <c r="D51" s="118">
        <f t="shared" ref="D51:D52" si="34">C51*1000000</f>
        <v>364931000000</v>
      </c>
      <c r="E51" s="118">
        <f t="shared" ref="E51:E52" si="35">B51*1000000</f>
        <v>56899864470.668365</v>
      </c>
      <c r="F51" s="119"/>
      <c r="G51" s="119"/>
      <c r="H51" s="10">
        <f t="shared" ref="H51:H52" si="36">E51/D51*100</f>
        <v>15.591951484162312</v>
      </c>
      <c r="I51" s="10"/>
      <c r="J51" s="10"/>
      <c r="K51" s="10"/>
      <c r="L51" s="119"/>
      <c r="M51" s="158">
        <f t="shared" ref="M51:M52" si="37">E51*Q51</f>
        <v>32612225065.37928</v>
      </c>
      <c r="N51" s="10">
        <f t="shared" ref="N51:N52" si="38">(M51-M50)/M50*100</f>
        <v>4.7344054576275498</v>
      </c>
      <c r="O51" s="10">
        <f t="shared" ref="O51:O52" si="39">(M51-M47)/M47*100</f>
        <v>6.8247203855237695</v>
      </c>
      <c r="Q51" s="159">
        <f t="shared" si="19"/>
        <v>0.57315119058307673</v>
      </c>
    </row>
    <row r="52" spans="1:17">
      <c r="A52" s="157" t="s">
        <v>210</v>
      </c>
      <c r="B52" s="119">
        <v>65166.517280115055</v>
      </c>
      <c r="C52" s="119">
        <v>402990</v>
      </c>
      <c r="D52" s="118">
        <f t="shared" si="34"/>
        <v>402990000000</v>
      </c>
      <c r="E52" s="118">
        <f t="shared" si="35"/>
        <v>65166517280.115051</v>
      </c>
      <c r="F52" s="119"/>
      <c r="G52" s="119"/>
      <c r="H52" s="10">
        <f t="shared" si="36"/>
        <v>16.170752941788891</v>
      </c>
      <c r="I52" s="10"/>
      <c r="J52" s="10"/>
      <c r="K52" s="10"/>
      <c r="L52" s="119"/>
      <c r="M52" s="158">
        <f t="shared" si="37"/>
        <v>37340071750.825615</v>
      </c>
      <c r="N52" s="10">
        <f t="shared" si="38"/>
        <v>14.497160730272759</v>
      </c>
      <c r="O52" s="10">
        <f t="shared" si="39"/>
        <v>7.8402179464865442</v>
      </c>
      <c r="Q52" s="159">
        <f t="shared" si="19"/>
        <v>0.572994741921241</v>
      </c>
    </row>
    <row r="53" spans="1:17">
      <c r="A53" s="157" t="s">
        <v>211</v>
      </c>
      <c r="B53" s="119">
        <v>62639.152390752643</v>
      </c>
      <c r="C53" s="119">
        <v>401165</v>
      </c>
      <c r="D53" s="118">
        <f t="shared" ref="D53" si="40">C53*1000000</f>
        <v>401165000000</v>
      </c>
      <c r="E53" s="118">
        <f t="shared" ref="E53" si="41">B53*1000000</f>
        <v>62639152390.75264</v>
      </c>
      <c r="F53" s="119"/>
      <c r="G53" s="119"/>
      <c r="H53" s="10">
        <f t="shared" ref="H53" si="42">E53/D53*100</f>
        <v>15.614311415689963</v>
      </c>
      <c r="I53" s="10"/>
      <c r="J53" s="10"/>
      <c r="K53" s="10"/>
      <c r="L53" s="119"/>
      <c r="M53" s="158">
        <f t="shared" ref="M53" si="43">E53*Q53</f>
        <v>35787360452.174751</v>
      </c>
      <c r="N53" s="10">
        <f t="shared" ref="N53" si="44">(M53-M52)/M52*100</f>
        <v>-4.1582975764274801</v>
      </c>
      <c r="O53" s="10">
        <f t="shared" ref="O53" si="45">(M53-M49)/M49*100</f>
        <v>8.2167468186898027</v>
      </c>
      <c r="Q53" s="159">
        <f t="shared" si="19"/>
        <v>0.57132574574010364</v>
      </c>
    </row>
    <row r="54" spans="1:17">
      <c r="A54" s="157" t="s">
        <v>212</v>
      </c>
      <c r="B54" s="119">
        <v>59632.108031759155</v>
      </c>
      <c r="C54" s="119">
        <v>385895</v>
      </c>
      <c r="D54" s="118">
        <f t="shared" ref="D54" si="46">C54*1000000</f>
        <v>385895000000</v>
      </c>
      <c r="E54" s="118">
        <f t="shared" ref="E54" si="47">B54*1000000</f>
        <v>59632108031.759155</v>
      </c>
      <c r="F54" s="119"/>
      <c r="G54" s="119"/>
      <c r="H54" s="10">
        <f t="shared" ref="H54" si="48">E54/D54*100</f>
        <v>15.452936169621051</v>
      </c>
      <c r="I54" s="10"/>
      <c r="J54" s="10"/>
      <c r="K54" s="10"/>
      <c r="L54" s="119"/>
      <c r="M54" s="158">
        <f t="shared" ref="M54" si="49">E54*Q54</f>
        <v>33583042646.4081</v>
      </c>
      <c r="N54" s="10">
        <f t="shared" ref="N54" si="50">(M54-M53)/M53*100</f>
        <v>-6.1594869750521033</v>
      </c>
      <c r="O54" s="10">
        <f t="shared" ref="O54" si="51">(M54-M50)/M50*100</f>
        <v>7.8521934022718325</v>
      </c>
      <c r="Q54" s="159">
        <f t="shared" si="19"/>
        <v>0.56317047568605627</v>
      </c>
    </row>
    <row r="55" spans="1:17">
      <c r="A55" s="157" t="s">
        <v>213</v>
      </c>
      <c r="B55" s="119">
        <v>62762.301584376684</v>
      </c>
      <c r="C55" s="119">
        <v>398727</v>
      </c>
      <c r="D55" s="118">
        <f t="shared" ref="D55" si="52">C55*1000000</f>
        <v>398727000000</v>
      </c>
      <c r="E55" s="118">
        <f t="shared" ref="E55" si="53">B55*1000000</f>
        <v>62762301584.376686</v>
      </c>
      <c r="F55" s="119"/>
      <c r="G55" s="119"/>
      <c r="H55" s="10">
        <f t="shared" ref="H55" si="54">E55/D55*100</f>
        <v>15.740670078619379</v>
      </c>
      <c r="I55" s="10"/>
      <c r="J55" s="10"/>
      <c r="K55" s="10"/>
      <c r="L55" s="119"/>
      <c r="M55" s="158">
        <f t="shared" ref="M55" si="55">E55*Q55</f>
        <v>35956420767.066116</v>
      </c>
      <c r="N55" s="10">
        <f t="shared" ref="N55" si="56">(M55-M54)/M54*100</f>
        <v>7.0671920517954092</v>
      </c>
      <c r="O55" s="10">
        <f t="shared" ref="O55" si="57">(M55-M51)/M51*100</f>
        <v>10.2544235941662</v>
      </c>
      <c r="Q55" s="159">
        <f t="shared" si="19"/>
        <v>0.57289837783795816</v>
      </c>
    </row>
    <row r="56" spans="1:17">
      <c r="A56" s="157" t="s">
        <v>214</v>
      </c>
      <c r="B56" s="119">
        <v>69572.73349246876</v>
      </c>
      <c r="C56" s="119">
        <v>424375</v>
      </c>
      <c r="D56" s="118">
        <f t="shared" ref="D56:D57" si="58">C56*1000000</f>
        <v>424375000000</v>
      </c>
      <c r="E56" s="118">
        <f t="shared" ref="E56:E57" si="59">B56*1000000</f>
        <v>69572733492.468765</v>
      </c>
      <c r="F56" s="119"/>
      <c r="G56" s="119"/>
      <c r="H56" s="10">
        <f t="shared" ref="H56:H57" si="60">E56/D56*100</f>
        <v>16.394164004116352</v>
      </c>
      <c r="I56" s="10"/>
      <c r="J56" s="10"/>
      <c r="K56" s="10"/>
      <c r="L56" s="119"/>
      <c r="M56" s="158">
        <f t="shared" ref="M56:M57" si="61">E56*Q56</f>
        <v>39844313409.421822</v>
      </c>
      <c r="N56" s="10">
        <f t="shared" ref="N56:N57" si="62">(M56-M55)/M55*100</f>
        <v>10.812791038191369</v>
      </c>
      <c r="O56" s="10">
        <f t="shared" ref="O56:O57" si="63">(M56-M52)/M52*100</f>
        <v>6.7065796640865747</v>
      </c>
      <c r="Q56" s="159">
        <f t="shared" si="19"/>
        <v>0.57270012847396545</v>
      </c>
    </row>
    <row r="57" spans="1:17">
      <c r="A57" s="157" t="s">
        <v>215</v>
      </c>
      <c r="B57" s="119">
        <v>67110.545799068379</v>
      </c>
      <c r="C57" s="119">
        <v>421216</v>
      </c>
      <c r="D57" s="118">
        <f t="shared" si="58"/>
        <v>421216000000</v>
      </c>
      <c r="E57" s="118">
        <f t="shared" si="59"/>
        <v>67110545799.068382</v>
      </c>
      <c r="F57" s="119"/>
      <c r="G57" s="119"/>
      <c r="H57" s="10">
        <f t="shared" si="60"/>
        <v>15.932572789036595</v>
      </c>
      <c r="I57" s="10"/>
      <c r="J57" s="10"/>
      <c r="K57" s="10"/>
      <c r="L57" s="119"/>
      <c r="M57" s="158">
        <f t="shared" si="61"/>
        <v>38320397903.972351</v>
      </c>
      <c r="N57" s="10">
        <f t="shared" si="62"/>
        <v>-3.8246750290070666</v>
      </c>
      <c r="O57" s="10">
        <f t="shared" si="63"/>
        <v>7.0780225749889594</v>
      </c>
      <c r="Q57" s="159">
        <f t="shared" si="19"/>
        <v>0.57100411638291737</v>
      </c>
    </row>
    <row r="58" spans="1:17">
      <c r="A58" s="157" t="s">
        <v>216</v>
      </c>
      <c r="B58" s="119">
        <v>62710.384572042298</v>
      </c>
      <c r="C58" s="119">
        <v>401126</v>
      </c>
      <c r="D58" s="118">
        <f t="shared" ref="D58:D59" si="64">C58*1000000</f>
        <v>401126000000</v>
      </c>
      <c r="E58" s="118">
        <f t="shared" ref="E58:E59" si="65">B58*1000000</f>
        <v>62710384572.042297</v>
      </c>
      <c r="F58" s="119"/>
      <c r="G58" s="119"/>
      <c r="H58" s="10">
        <f t="shared" ref="H58:H59" si="66">E58/D58*100</f>
        <v>15.633587593933651</v>
      </c>
      <c r="I58" s="10"/>
      <c r="J58" s="10"/>
      <c r="K58" s="10"/>
      <c r="L58" s="119"/>
      <c r="M58" s="158">
        <f t="shared" ref="M58:M59" si="67">E58*Q58</f>
        <v>35280488138.480209</v>
      </c>
      <c r="N58" s="10">
        <f t="shared" ref="N58:N59" si="68">(M58-M57)/M57*100</f>
        <v>-7.9328763054859097</v>
      </c>
      <c r="O58" s="10">
        <f t="shared" ref="O58:O59" si="69">(M58-M54)/M54*100</f>
        <v>5.0544720141778479</v>
      </c>
      <c r="Q58" s="159">
        <f t="shared" si="19"/>
        <v>0.56259403253937379</v>
      </c>
    </row>
    <row r="59" spans="1:17">
      <c r="A59" s="157" t="s">
        <v>217</v>
      </c>
      <c r="B59" s="119">
        <v>67101.354282227781</v>
      </c>
      <c r="C59" s="119">
        <v>419421</v>
      </c>
      <c r="D59" s="118">
        <f t="shared" si="64"/>
        <v>419421000000</v>
      </c>
      <c r="E59" s="118">
        <f t="shared" si="65"/>
        <v>67101354282.227783</v>
      </c>
      <c r="F59" s="119"/>
      <c r="G59" s="119"/>
      <c r="H59" s="10">
        <f t="shared" si="66"/>
        <v>15.998568093211304</v>
      </c>
      <c r="I59" s="10"/>
      <c r="J59" s="10"/>
      <c r="K59" s="10"/>
      <c r="L59" s="119"/>
      <c r="M59" s="158">
        <f t="shared" si="67"/>
        <v>38407899196.223434</v>
      </c>
      <c r="N59" s="10">
        <f t="shared" si="68"/>
        <v>8.8644211652280891</v>
      </c>
      <c r="O59" s="10">
        <f t="shared" si="69"/>
        <v>6.8179156235782026</v>
      </c>
      <c r="Q59" s="159">
        <f t="shared" si="19"/>
        <v>0.572386349084403</v>
      </c>
    </row>
    <row r="60" spans="1:17">
      <c r="A60" s="157" t="s">
        <v>218</v>
      </c>
      <c r="B60" s="119">
        <v>73281.785072062819</v>
      </c>
      <c r="C60" s="119">
        <v>446366</v>
      </c>
      <c r="D60" s="118">
        <f t="shared" ref="D60:D63" si="70">C60*1000000</f>
        <v>446366000000</v>
      </c>
      <c r="E60" s="118">
        <f t="shared" ref="E60:E63" si="71">B60*1000000</f>
        <v>73281785072.06282</v>
      </c>
      <c r="F60" s="119"/>
      <c r="G60" s="119"/>
      <c r="H60" s="10">
        <f t="shared" ref="H60:H63" si="72">E60/D60*100</f>
        <v>16.417420921858479</v>
      </c>
      <c r="I60" s="10"/>
      <c r="J60" s="10"/>
      <c r="K60" s="10"/>
      <c r="L60" s="119"/>
      <c r="M60" s="158">
        <f t="shared" ref="M60:M63" si="73">E60*Q60</f>
        <v>41927133831.852219</v>
      </c>
      <c r="N60" s="10">
        <f t="shared" ref="N60:N63" si="74">(M60-M59)/M59*100</f>
        <v>9.1627886691986085</v>
      </c>
      <c r="O60" s="10">
        <f t="shared" ref="O60:O63" si="75">(M60-M56)/M56*100</f>
        <v>5.2273969462801206</v>
      </c>
      <c r="Q60" s="159">
        <f t="shared" si="19"/>
        <v>0.57213581506813049</v>
      </c>
    </row>
    <row r="61" spans="1:17">
      <c r="A61" s="157" t="s">
        <v>219</v>
      </c>
      <c r="B61" s="119">
        <v>70154.724977675301</v>
      </c>
      <c r="C61" s="119">
        <v>437253</v>
      </c>
      <c r="D61" s="118">
        <f t="shared" si="70"/>
        <v>437253000000</v>
      </c>
      <c r="E61" s="118">
        <f t="shared" si="71"/>
        <v>70154724977.675308</v>
      </c>
      <c r="F61" s="119"/>
      <c r="G61" s="119"/>
      <c r="H61" s="10">
        <f t="shared" si="72"/>
        <v>16.04442393252312</v>
      </c>
      <c r="I61" s="10"/>
      <c r="J61" s="10"/>
      <c r="K61" s="10"/>
      <c r="L61" s="119"/>
      <c r="M61" s="158">
        <f t="shared" si="73"/>
        <v>40028898445.5242</v>
      </c>
      <c r="N61" s="10">
        <f t="shared" si="74"/>
        <v>-4.527462797578405</v>
      </c>
      <c r="O61" s="10">
        <f t="shared" si="75"/>
        <v>4.4584624247201345</v>
      </c>
      <c r="Q61" s="159">
        <f t="shared" si="19"/>
        <v>0.57058022048069079</v>
      </c>
    </row>
    <row r="62" spans="1:17">
      <c r="A62" s="157" t="s">
        <v>220</v>
      </c>
      <c r="B62" s="119">
        <v>66119.39206706913</v>
      </c>
      <c r="C62" s="119">
        <v>418990</v>
      </c>
      <c r="D62" s="118">
        <f t="shared" si="70"/>
        <v>418990000000</v>
      </c>
      <c r="E62" s="118">
        <f t="shared" si="71"/>
        <v>66119392067.06913</v>
      </c>
      <c r="F62" s="119"/>
      <c r="G62" s="119"/>
      <c r="H62" s="10">
        <f t="shared" si="72"/>
        <v>15.780661129637732</v>
      </c>
      <c r="I62" s="10"/>
      <c r="J62" s="10"/>
      <c r="K62" s="10"/>
      <c r="L62" s="119"/>
      <c r="M62" s="158">
        <f t="shared" si="73"/>
        <v>37202180951.080399</v>
      </c>
      <c r="N62" s="10">
        <f t="shared" si="74"/>
        <v>-7.0616919381149472</v>
      </c>
      <c r="O62" s="10">
        <f t="shared" si="75"/>
        <v>5.4468997284201706</v>
      </c>
      <c r="Q62" s="159">
        <f t="shared" si="19"/>
        <v>0.56265158810510307</v>
      </c>
    </row>
    <row r="63" spans="1:17">
      <c r="A63" s="157" t="s">
        <v>221</v>
      </c>
      <c r="B63" s="119">
        <v>70414.116871212362</v>
      </c>
      <c r="C63" s="119">
        <v>435739</v>
      </c>
      <c r="D63" s="118">
        <f t="shared" si="70"/>
        <v>435739000000</v>
      </c>
      <c r="E63" s="118">
        <f t="shared" si="71"/>
        <v>70414116871.212357</v>
      </c>
      <c r="F63" s="119"/>
      <c r="G63" s="119"/>
      <c r="H63" s="10">
        <f t="shared" si="72"/>
        <v>16.159700387436597</v>
      </c>
      <c r="I63" s="10"/>
      <c r="J63" s="10"/>
      <c r="K63" s="10"/>
      <c r="L63" s="119"/>
      <c r="M63" s="158">
        <f t="shared" si="73"/>
        <v>40334049176.972313</v>
      </c>
      <c r="N63" s="10">
        <f t="shared" si="74"/>
        <v>8.4185070493856653</v>
      </c>
      <c r="O63" s="10">
        <f t="shared" si="75"/>
        <v>5.0149839513697554</v>
      </c>
      <c r="Q63" s="159">
        <f t="shared" si="19"/>
        <v>0.57281197250181259</v>
      </c>
    </row>
    <row r="64" spans="1:17">
      <c r="A64" s="157" t="s">
        <v>222</v>
      </c>
      <c r="B64" s="119">
        <v>77349.799309552327</v>
      </c>
      <c r="C64" s="119">
        <v>474170</v>
      </c>
      <c r="D64" s="118">
        <f t="shared" ref="D64:D66" si="76">C64*1000000</f>
        <v>474170000000</v>
      </c>
      <c r="E64" s="118">
        <f t="shared" ref="E64:E66" si="77">B64*1000000</f>
        <v>77349799309.552322</v>
      </c>
      <c r="F64" s="119"/>
      <c r="G64" s="119"/>
      <c r="H64" s="10">
        <f t="shared" ref="H64:H66" si="78">E64/D64*100</f>
        <v>16.312672524527557</v>
      </c>
      <c r="I64" s="10"/>
      <c r="J64" s="10"/>
      <c r="K64" s="10"/>
      <c r="L64" s="119"/>
      <c r="M64" s="158">
        <f t="shared" ref="M64:M66" si="79">E64*Q64</f>
        <v>44291286256.126602</v>
      </c>
      <c r="N64" s="10">
        <f t="shared" ref="N64:N66" si="80">(M64-M63)/M63*100</f>
        <v>9.8111574709279914</v>
      </c>
      <c r="O64" s="10">
        <f t="shared" ref="O64:O66" si="81">(M64-M60)/M60*100</f>
        <v>5.6387170030647953</v>
      </c>
      <c r="Q64" s="159">
        <f t="shared" si="19"/>
        <v>0.57261022848777898</v>
      </c>
    </row>
    <row r="65" spans="1:17">
      <c r="A65" s="157" t="s">
        <v>223</v>
      </c>
      <c r="B65" s="119">
        <v>74535.100929962209</v>
      </c>
      <c r="C65" s="119">
        <v>462690</v>
      </c>
      <c r="D65" s="118">
        <f t="shared" si="76"/>
        <v>462690000000</v>
      </c>
      <c r="E65" s="118">
        <f t="shared" si="77"/>
        <v>74535100929.962204</v>
      </c>
      <c r="F65" s="119"/>
      <c r="G65" s="119"/>
      <c r="H65" s="10">
        <f t="shared" si="78"/>
        <v>16.10907971427137</v>
      </c>
      <c r="I65" s="10"/>
      <c r="J65" s="10"/>
      <c r="K65" s="10"/>
      <c r="L65" s="119"/>
      <c r="M65" s="158">
        <f t="shared" si="79"/>
        <v>42557308630.272522</v>
      </c>
      <c r="N65" s="10">
        <f t="shared" si="80"/>
        <v>-3.9149407759957011</v>
      </c>
      <c r="O65" s="10">
        <f t="shared" si="81"/>
        <v>6.3164620634996105</v>
      </c>
      <c r="Q65" s="159">
        <f t="shared" si="19"/>
        <v>0.5709700275345706</v>
      </c>
    </row>
    <row r="66" spans="1:17">
      <c r="A66" s="157" t="s">
        <v>224</v>
      </c>
      <c r="B66" s="119">
        <v>69786.100297155441</v>
      </c>
      <c r="C66" s="119">
        <v>445531</v>
      </c>
      <c r="D66" s="118">
        <f t="shared" si="76"/>
        <v>445531000000</v>
      </c>
      <c r="E66" s="118">
        <f t="shared" si="77"/>
        <v>69786100297.155441</v>
      </c>
      <c r="F66" s="119"/>
      <c r="G66" s="119"/>
      <c r="H66" s="10">
        <f t="shared" si="78"/>
        <v>15.66357903202144</v>
      </c>
      <c r="I66" s="10"/>
      <c r="J66" s="10"/>
      <c r="K66" s="10"/>
      <c r="L66" s="119"/>
      <c r="M66" s="158">
        <f t="shared" si="79"/>
        <v>39275991680.61808</v>
      </c>
      <c r="N66" s="10">
        <f t="shared" si="80"/>
        <v>-7.7103488337613646</v>
      </c>
      <c r="O66" s="10">
        <f t="shared" si="81"/>
        <v>5.5744332093450977</v>
      </c>
      <c r="Q66" s="159">
        <f t="shared" si="19"/>
        <v>0.56280536544351101</v>
      </c>
    </row>
    <row r="67" spans="1:17">
      <c r="K67" s="121"/>
      <c r="L67" s="121"/>
      <c r="M67" s="10"/>
      <c r="Q67" s="175"/>
    </row>
    <row r="68" spans="1:17">
      <c r="M68" s="10"/>
    </row>
    <row r="69" spans="1:17">
      <c r="M69" s="10"/>
    </row>
    <row r="70" spans="1:17">
      <c r="M70" s="10"/>
    </row>
    <row r="71" spans="1:17">
      <c r="M71" s="10"/>
    </row>
    <row r="72" spans="1:17">
      <c r="B72" s="7">
        <v>76650.248204265052</v>
      </c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72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227" t="s">
        <v>191</v>
      </c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9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192</v>
      </c>
      <c r="N2" s="123" t="s">
        <v>75</v>
      </c>
      <c r="O2" s="124" t="s">
        <v>76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E7*$L$23</f>
        <v>1671571911.1634023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9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E8*$L$23</f>
        <v>1914562599.6005054</v>
      </c>
      <c r="N8" s="10">
        <f>(M8-M7)/M7*100</f>
        <v>14.536657789851423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1951846042.5240729</v>
      </c>
      <c r="N9" s="10">
        <f t="shared" ref="N9:N36" si="4">(M9-M8)/M8*100</f>
        <v>1.9473608714255222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1925967995.7596107</v>
      </c>
      <c r="N10" s="10">
        <f t="shared" si="4"/>
        <v>-1.3258241787860205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1947109642.9831104</v>
      </c>
      <c r="N11" s="10">
        <f t="shared" si="4"/>
        <v>1.0977153966237851</v>
      </c>
      <c r="O11" s="10">
        <f>(M11-M7)/M7*100</f>
        <v>16.483749815342122</v>
      </c>
      <c r="R11" s="230" t="s">
        <v>162</v>
      </c>
      <c r="S11" s="231"/>
      <c r="T11" s="232"/>
    </row>
    <row r="12" spans="1:20">
      <c r="A12" t="str">
        <f>'GOS Durban'!A12</f>
        <v>2003q2</v>
      </c>
      <c r="B12" s="7">
        <v>42428.908098434826</v>
      </c>
      <c r="C12" s="7">
        <v>254647.49008620001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2118523845.5370228</v>
      </c>
      <c r="N12" s="10">
        <f t="shared" si="4"/>
        <v>8.8035208069379003</v>
      </c>
      <c r="O12" s="10">
        <f t="shared" ref="O12:O36" si="5">(M12-M8)/M8*100</f>
        <v>10.653151063280786</v>
      </c>
      <c r="R12" s="7">
        <v>2001</v>
      </c>
    </row>
    <row r="13" spans="1:20">
      <c r="A13" t="str">
        <f>'GOS Durban'!A13</f>
        <v>2003q3</v>
      </c>
      <c r="B13" s="7">
        <v>42149.48137805095</v>
      </c>
      <c r="C13" s="7">
        <v>256275.03476719998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2109490634.3722808</v>
      </c>
      <c r="N13" s="10">
        <f t="shared" si="4"/>
        <v>-0.42639176253653038</v>
      </c>
      <c r="O13" s="10">
        <f t="shared" si="5"/>
        <v>8.0766919323383917</v>
      </c>
      <c r="R13" s="7">
        <f>R12+1</f>
        <v>2002</v>
      </c>
      <c r="S13" s="154">
        <f>SUM(M7:M10)</f>
        <v>7463948549.0475903</v>
      </c>
    </row>
    <row r="14" spans="1:20">
      <c r="A14" t="str">
        <f>'GOS Durban'!A14</f>
        <v>2003q4</v>
      </c>
      <c r="B14" s="7">
        <v>42100.346979449736</v>
      </c>
      <c r="C14" s="7">
        <v>258872.64112069999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L14">
        <f>L31/G31</f>
        <v>8.1954277173082804E-2</v>
      </c>
      <c r="M14" s="118">
        <f t="shared" si="3"/>
        <v>2031862671.0309751</v>
      </c>
      <c r="N14" s="10">
        <f t="shared" si="4"/>
        <v>-3.6799387528167631</v>
      </c>
      <c r="O14" s="10">
        <f t="shared" si="5"/>
        <v>5.4982572661909215</v>
      </c>
      <c r="R14" s="7">
        <f t="shared" ref="R14:R26" si="6">R13+1</f>
        <v>2003</v>
      </c>
      <c r="S14" s="154">
        <f>SUM(M11:M14)</f>
        <v>8206986793.9233894</v>
      </c>
      <c r="T14" s="10">
        <f>(S14-S13)/S13*100</f>
        <v>9.9550290304534848</v>
      </c>
    </row>
    <row r="15" spans="1:20">
      <c r="A15" t="str">
        <f>'GOS Durban'!A15</f>
        <v>2004q1</v>
      </c>
      <c r="B15" s="7">
        <v>40825.253019522192</v>
      </c>
      <c r="C15" s="7">
        <v>251444.37829999998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L15">
        <f t="shared" ref="L15:L20" si="7">L32/G32</f>
        <v>7.573159189140187E-2</v>
      </c>
      <c r="M15" s="118">
        <f t="shared" si="3"/>
        <v>2114982865.7897801</v>
      </c>
      <c r="N15" s="10">
        <f t="shared" si="4"/>
        <v>4.0908372373724218</v>
      </c>
      <c r="O15" s="10">
        <f t="shared" si="5"/>
        <v>8.6216625453857851</v>
      </c>
      <c r="R15" s="7">
        <f t="shared" si="6"/>
        <v>2004</v>
      </c>
      <c r="S15" s="154">
        <f>SUM(M15:M18)</f>
        <v>9066881239.8159409</v>
      </c>
      <c r="T15" s="10">
        <f t="shared" ref="T15:T21" si="8">(S15-S14)/S14*100</f>
        <v>10.47759022262877</v>
      </c>
    </row>
    <row r="16" spans="1:20">
      <c r="A16" t="str">
        <f>'GOS Durban'!A16</f>
        <v>2004q2</v>
      </c>
      <c r="B16" s="7">
        <v>43839.245304415505</v>
      </c>
      <c r="C16" s="7">
        <v>264778.94630000001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L16">
        <f t="shared" si="7"/>
        <v>7.7303872407602364E-2</v>
      </c>
      <c r="M16" s="118">
        <f t="shared" si="3"/>
        <v>2296139838.0657821</v>
      </c>
      <c r="N16" s="10">
        <f t="shared" si="4"/>
        <v>8.5654108695747766</v>
      </c>
      <c r="O16" s="10">
        <f t="shared" si="5"/>
        <v>8.3839505938501961</v>
      </c>
      <c r="R16" s="7">
        <f t="shared" si="6"/>
        <v>2005</v>
      </c>
      <c r="S16" s="154">
        <f>SUM(M19:M22)</f>
        <v>9955331570.8590813</v>
      </c>
      <c r="T16" s="10">
        <f t="shared" si="8"/>
        <v>9.7988526323873639</v>
      </c>
    </row>
    <row r="17" spans="1:20">
      <c r="A17" t="str">
        <f>'GOS Durban'!A17</f>
        <v>2004q3</v>
      </c>
      <c r="B17" s="7">
        <v>44543.65678666599</v>
      </c>
      <c r="C17" s="7">
        <v>270547.82851100003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L17">
        <f t="shared" si="7"/>
        <v>8.1540819678682028E-2</v>
      </c>
      <c r="M17" s="118">
        <f t="shared" si="3"/>
        <v>2383995566.7436304</v>
      </c>
      <c r="N17" s="10">
        <f t="shared" si="4"/>
        <v>3.8262359818579728</v>
      </c>
      <c r="O17" s="10">
        <f t="shared" si="5"/>
        <v>13.012853809281488</v>
      </c>
      <c r="R17" s="7">
        <f t="shared" si="6"/>
        <v>2006</v>
      </c>
      <c r="S17" s="154">
        <f>SUM(M23:M26)</f>
        <v>11009392997.555817</v>
      </c>
      <c r="T17" s="10">
        <f t="shared" si="8"/>
        <v>10.587908792331431</v>
      </c>
    </row>
    <row r="18" spans="1:20">
      <c r="A18" t="str">
        <f>'GOS Durban'!A18</f>
        <v>2004q4</v>
      </c>
      <c r="B18" s="7">
        <v>44924.845565797143</v>
      </c>
      <c r="C18" s="7">
        <v>275256.89010000002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L18">
        <f t="shared" si="7"/>
        <v>8.0220365454144252E-2</v>
      </c>
      <c r="M18" s="118">
        <f t="shared" si="3"/>
        <v>2271762969.2167478</v>
      </c>
      <c r="N18" s="10">
        <f t="shared" si="4"/>
        <v>-4.7077519393286646</v>
      </c>
      <c r="O18" s="10">
        <f t="shared" si="5"/>
        <v>11.806914985255688</v>
      </c>
      <c r="R18" s="7">
        <f t="shared" si="6"/>
        <v>2007</v>
      </c>
      <c r="S18" s="154">
        <f>SUM(M27:M30)</f>
        <v>12701932673.939442</v>
      </c>
      <c r="T18" s="10">
        <f t="shared" si="8"/>
        <v>15.373596680211016</v>
      </c>
    </row>
    <row r="19" spans="1:20">
      <c r="A19" t="str">
        <f>'GOS Durban'!A19</f>
        <v>2005q1</v>
      </c>
      <c r="B19" s="7">
        <v>43267.60531097796</v>
      </c>
      <c r="C19" s="7">
        <v>265766.29472999997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si="7"/>
        <v>8.3003445408079787E-2</v>
      </c>
      <c r="M19" s="118">
        <f t="shared" si="3"/>
        <v>2322240669.2501845</v>
      </c>
      <c r="N19" s="10">
        <f t="shared" si="4"/>
        <v>2.2219615654198441</v>
      </c>
      <c r="O19" s="10">
        <f t="shared" si="5"/>
        <v>9.7995027199905884</v>
      </c>
      <c r="R19" s="7">
        <f t="shared" si="6"/>
        <v>2008</v>
      </c>
      <c r="S19" s="154">
        <f>SUM(M31:M34)</f>
        <v>14060711742.23719</v>
      </c>
      <c r="T19" s="10">
        <f t="shared" si="8"/>
        <v>10.697419858676751</v>
      </c>
    </row>
    <row r="20" spans="1:20">
      <c r="A20" t="str">
        <f>'GOS Durban'!A20</f>
        <v>2005q2</v>
      </c>
      <c r="B20" s="7">
        <v>45920.174696248054</v>
      </c>
      <c r="C20" s="7">
        <v>277268.90181000001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7"/>
        <v>8.2435750865621479E-2</v>
      </c>
      <c r="M20" s="118">
        <f t="shared" si="3"/>
        <v>2502273600.6215682</v>
      </c>
      <c r="N20" s="10">
        <f t="shared" si="4"/>
        <v>7.7525526856574043</v>
      </c>
      <c r="O20" s="10">
        <f t="shared" si="5"/>
        <v>8.9774045612757067</v>
      </c>
      <c r="R20" s="7">
        <f t="shared" si="6"/>
        <v>2009</v>
      </c>
      <c r="S20" s="154">
        <f>SUM(M35:M38)</f>
        <v>15702191785.319984</v>
      </c>
      <c r="T20" s="10">
        <f t="shared" si="8"/>
        <v>11.674231526644038</v>
      </c>
    </row>
    <row r="21" spans="1:20">
      <c r="A21" t="str">
        <f>'GOS Durban'!A21</f>
        <v>2005q3</v>
      </c>
      <c r="B21" s="7">
        <v>47037.654231843975</v>
      </c>
      <c r="C21" s="7">
        <v>283831.22172999999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M21" s="118">
        <f t="shared" si="3"/>
        <v>2614964496.4401431</v>
      </c>
      <c r="N21" s="10">
        <f t="shared" si="4"/>
        <v>4.5035401320855692</v>
      </c>
      <c r="O21" s="10">
        <f t="shared" si="5"/>
        <v>9.6883120471570319</v>
      </c>
      <c r="R21" s="7">
        <f t="shared" si="6"/>
        <v>2010</v>
      </c>
      <c r="S21" s="154">
        <f>SUM(M39:M42)</f>
        <v>16070470950.643803</v>
      </c>
      <c r="T21" s="10">
        <f t="shared" si="8"/>
        <v>2.3453997401058571</v>
      </c>
    </row>
    <row r="22" spans="1:20">
      <c r="A22" t="str">
        <f>'GOS Durban'!A22</f>
        <v>2005q4</v>
      </c>
      <c r="B22" s="7">
        <v>47137.581046113184</v>
      </c>
      <c r="C22" s="7">
        <v>287892.13373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M22" s="118">
        <f t="shared" si="3"/>
        <v>2515852804.5471864</v>
      </c>
      <c r="N22" s="10">
        <f t="shared" si="4"/>
        <v>-3.7901735196742248</v>
      </c>
      <c r="O22" s="10">
        <f t="shared" si="5"/>
        <v>10.744511581443518</v>
      </c>
      <c r="R22" s="7">
        <f t="shared" si="6"/>
        <v>2011</v>
      </c>
      <c r="S22" s="154">
        <f>SUM(M43:M46)</f>
        <v>17430232913.391285</v>
      </c>
      <c r="T22" s="10">
        <f t="shared" ref="T22:T27" si="9">(S22-S21)/S21*100</f>
        <v>8.46124526732061</v>
      </c>
    </row>
    <row r="23" spans="1:20">
      <c r="A23" t="str">
        <f>'GOS Durban'!A23</f>
        <v>2006q1</v>
      </c>
      <c r="B23" s="7">
        <v>45515.077116805645</v>
      </c>
      <c r="C23" s="7">
        <v>278720.45539999998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>AVERAGE(L14:L20)</f>
        <v>8.0312874696944939E-2</v>
      </c>
      <c r="M23" s="118">
        <f t="shared" si="3"/>
        <v>2522593064.2602501</v>
      </c>
      <c r="N23" s="10">
        <f t="shared" si="4"/>
        <v>0.26791152888123182</v>
      </c>
      <c r="O23" s="10">
        <f t="shared" si="5"/>
        <v>8.6275465615179439</v>
      </c>
      <c r="R23" s="7">
        <f t="shared" si="6"/>
        <v>2012</v>
      </c>
      <c r="S23" s="154">
        <f>SUM(M47:M50)</f>
        <v>18738068111.143143</v>
      </c>
      <c r="T23" s="10">
        <f t="shared" si="9"/>
        <v>7.5032571523876488</v>
      </c>
    </row>
    <row r="24" spans="1:20">
      <c r="A24" t="str">
        <f>'GOS Durban'!A24</f>
        <v>2006q2</v>
      </c>
      <c r="B24" s="7">
        <v>48049.392570885168</v>
      </c>
      <c r="C24" s="7">
        <v>290944.85600000003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M24" s="118">
        <f t="shared" si="3"/>
        <v>2719273290.5369782</v>
      </c>
      <c r="N24" s="10">
        <f t="shared" si="4"/>
        <v>7.7967480789219001</v>
      </c>
      <c r="O24" s="10">
        <f t="shared" si="5"/>
        <v>8.6721008390731935</v>
      </c>
      <c r="R24" s="7">
        <f t="shared" si="6"/>
        <v>2013</v>
      </c>
      <c r="S24" s="154">
        <f>SUM(M51:M54)</f>
        <v>19958001840.476566</v>
      </c>
      <c r="T24" s="10">
        <f t="shared" si="9"/>
        <v>6.5104562652750424</v>
      </c>
    </row>
    <row r="25" spans="1:20">
      <c r="A25" t="str">
        <f>'GOS Durban'!A25</f>
        <v>2006q3</v>
      </c>
      <c r="B25" s="7">
        <v>49171.989963167063</v>
      </c>
      <c r="C25" s="7">
        <v>297456.96679999999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M25" s="118">
        <f t="shared" si="3"/>
        <v>2957300671.6646767</v>
      </c>
      <c r="N25" s="10">
        <f t="shared" si="4"/>
        <v>8.7533453131036669</v>
      </c>
      <c r="O25" s="10">
        <f t="shared" si="5"/>
        <v>13.091427271405392</v>
      </c>
      <c r="R25" s="7">
        <v>2014</v>
      </c>
      <c r="S25" s="154">
        <f>SUM(M55:M58)</f>
        <v>21448390166.637901</v>
      </c>
      <c r="T25" s="10">
        <f t="shared" si="9"/>
        <v>7.4676229518062156</v>
      </c>
    </row>
    <row r="26" spans="1:20">
      <c r="A26" t="str">
        <f>'GOS Durban'!A26</f>
        <v>2006q4</v>
      </c>
      <c r="B26" s="7">
        <v>50201.911274013575</v>
      </c>
      <c r="C26" s="7">
        <v>306956.06460000004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M26" s="118">
        <f t="shared" si="3"/>
        <v>2810225971.0939116</v>
      </c>
      <c r="N26" s="10">
        <f t="shared" si="4"/>
        <v>-4.9732751890924929</v>
      </c>
      <c r="O26" s="10">
        <f t="shared" si="5"/>
        <v>11.700730901850507</v>
      </c>
      <c r="Q26" s="159">
        <f>M26/E26</f>
        <v>8.0312874696944939E-2</v>
      </c>
      <c r="R26" s="7">
        <f t="shared" si="6"/>
        <v>2015</v>
      </c>
      <c r="S26" s="154">
        <f>SUM(M59:M62)</f>
        <v>22665509167.917831</v>
      </c>
      <c r="T26" s="10">
        <f t="shared" si="9"/>
        <v>5.6746403428128103</v>
      </c>
    </row>
    <row r="27" spans="1:20">
      <c r="A27" t="str">
        <f>'GOS Durban'!A27</f>
        <v>2007q1</v>
      </c>
      <c r="B27" s="7">
        <v>48194.136510043994</v>
      </c>
      <c r="C27" s="7">
        <v>294828.76199999999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2999509201.9715967</v>
      </c>
      <c r="N27" s="10">
        <f t="shared" si="4"/>
        <v>6.7355163899508224</v>
      </c>
      <c r="O27" s="10">
        <f t="shared" si="5"/>
        <v>18.905789620538823</v>
      </c>
      <c r="Q27" s="159">
        <f t="shared" ref="Q27:Q38" si="10">M27/E27</f>
        <v>8.0312874696944939E-2</v>
      </c>
      <c r="R27" s="7">
        <v>2015</v>
      </c>
      <c r="S27" s="154">
        <f>SUM(M63:M66)</f>
        <v>23892427399.722191</v>
      </c>
      <c r="T27" s="10">
        <f t="shared" si="9"/>
        <v>5.4131509807025013</v>
      </c>
    </row>
    <row r="28" spans="1:20">
      <c r="A28" t="str">
        <f>'GOS Durban'!A28</f>
        <v>2007q2</v>
      </c>
      <c r="B28" s="7">
        <v>50488.786354107127</v>
      </c>
      <c r="C28" s="7">
        <v>305341.24400000001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3178722771.497735</v>
      </c>
      <c r="N28" s="10">
        <f t="shared" si="4"/>
        <v>5.974763118190805</v>
      </c>
      <c r="O28" s="10">
        <f t="shared" si="5"/>
        <v>16.896039193987328</v>
      </c>
      <c r="Q28" s="159">
        <f>M28/E28</f>
        <v>8.0312874696944939E-2</v>
      </c>
    </row>
    <row r="29" spans="1:20">
      <c r="A29" t="str">
        <f>'GOS Durban'!A29</f>
        <v>2007q3</v>
      </c>
      <c r="B29" s="7">
        <v>51623.876873712463</v>
      </c>
      <c r="C29" s="7">
        <v>312536.95279999997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3335191928.0240321</v>
      </c>
      <c r="N29" s="10">
        <f t="shared" si="4"/>
        <v>4.9223907768645301</v>
      </c>
      <c r="O29" s="10">
        <f t="shared" si="5"/>
        <v>12.778249434699479</v>
      </c>
      <c r="Q29" s="159">
        <f t="shared" si="10"/>
        <v>8.0312874696944939E-2</v>
      </c>
    </row>
    <row r="30" spans="1:20">
      <c r="A30" t="str">
        <f>'GOS Durban'!A30</f>
        <v>2007q4</v>
      </c>
      <c r="B30" s="7">
        <v>52621.553323250911</v>
      </c>
      <c r="C30" s="7">
        <v>321222.86990000005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3188508772.4460764</v>
      </c>
      <c r="N30" s="10">
        <f t="shared" si="4"/>
        <v>-4.3980424138547143</v>
      </c>
      <c r="O30" s="10">
        <f t="shared" si="5"/>
        <v>13.460938915346867</v>
      </c>
      <c r="Q30" s="159">
        <f t="shared" si="10"/>
        <v>8.0312874696944939E-2</v>
      </c>
    </row>
    <row r="31" spans="1:20">
      <c r="A31" t="str">
        <f>'GOS Durban'!A31</f>
        <v>2008q1</v>
      </c>
      <c r="B31" s="7">
        <v>50304.132188642834</v>
      </c>
      <c r="C31" s="7">
        <v>306287.391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74058358</v>
      </c>
      <c r="M31" s="118">
        <f t="shared" ref="M31:M38" si="11">L31*K31</f>
        <v>3387975304.4674916</v>
      </c>
      <c r="N31" s="10">
        <f t="shared" si="4"/>
        <v>6.2557937348371713</v>
      </c>
      <c r="O31" s="10">
        <f t="shared" si="5"/>
        <v>12.95098885646204</v>
      </c>
      <c r="Q31" s="159">
        <f t="shared" si="10"/>
        <v>8.195427717308279E-2</v>
      </c>
    </row>
    <row r="32" spans="1:20">
      <c r="A32" t="str">
        <f>'GOS Durban'!A32</f>
        <v>2008q2</v>
      </c>
      <c r="B32" s="7">
        <v>52106.987321482666</v>
      </c>
      <c r="C32" s="7">
        <v>319011.06899999996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67432678</v>
      </c>
      <c r="M32" s="118">
        <f t="shared" si="11"/>
        <v>3493253353.854506</v>
      </c>
      <c r="N32" s="10">
        <f t="shared" si="4"/>
        <v>3.1074030925842764</v>
      </c>
      <c r="O32" s="10">
        <f t="shared" si="5"/>
        <v>9.89487303444748</v>
      </c>
      <c r="Q32" s="159">
        <f t="shared" si="10"/>
        <v>7.5731591891401884E-2</v>
      </c>
    </row>
    <row r="33" spans="1:17">
      <c r="A33" t="str">
        <f>'GOS Durban'!A33</f>
        <v>2008q3</v>
      </c>
      <c r="B33" s="7">
        <v>53105.277179895078</v>
      </c>
      <c r="C33" s="7">
        <v>322043.50599999999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67209209</v>
      </c>
      <c r="M33" s="118">
        <f t="shared" si="11"/>
        <v>3652182977.2630649</v>
      </c>
      <c r="N33" s="10">
        <f t="shared" si="4"/>
        <v>4.5496162834337115</v>
      </c>
      <c r="O33" s="10">
        <f t="shared" si="5"/>
        <v>9.5044320111087952</v>
      </c>
      <c r="Q33" s="159">
        <f t="shared" si="10"/>
        <v>7.730387240760235E-2</v>
      </c>
    </row>
    <row r="34" spans="1:17">
      <c r="A34" t="str">
        <f>'GOS Durban'!A34</f>
        <v>2008q4</v>
      </c>
      <c r="B34" s="7">
        <v>54606.740576335782</v>
      </c>
      <c r="C34" s="7">
        <v>324375.42606250005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73337156</v>
      </c>
      <c r="M34" s="118">
        <f t="shared" si="11"/>
        <v>3527300106.6521277</v>
      </c>
      <c r="N34" s="10">
        <f t="shared" si="4"/>
        <v>-3.4194034468810752</v>
      </c>
      <c r="O34" s="10">
        <f t="shared" si="5"/>
        <v>10.6253850431199</v>
      </c>
      <c r="Q34" s="159">
        <f t="shared" si="10"/>
        <v>8.1540819678682028E-2</v>
      </c>
    </row>
    <row r="35" spans="1:17">
      <c r="A35" t="str">
        <f>'GOS Durban'!A35</f>
        <v>2009q1</v>
      </c>
      <c r="B35" s="7">
        <v>49513.612728056825</v>
      </c>
      <c r="C35" s="7">
        <v>302489.23233921739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67608470</v>
      </c>
      <c r="M35" s="118">
        <f t="shared" si="11"/>
        <v>3598774742.9163609</v>
      </c>
      <c r="N35" s="10">
        <f t="shared" si="4"/>
        <v>2.0263270519409233</v>
      </c>
      <c r="O35" s="10">
        <f t="shared" si="5"/>
        <v>6.2219886364254897</v>
      </c>
      <c r="Q35" s="159">
        <f t="shared" si="10"/>
        <v>8.0220365454144266E-2</v>
      </c>
    </row>
    <row r="36" spans="1:17">
      <c r="A36" t="str">
        <f>'GOS Durban'!A36</f>
        <v>2009q2</v>
      </c>
      <c r="B36" s="7">
        <v>51361.105636596607</v>
      </c>
      <c r="C36" s="7">
        <v>310058.42735320871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69007516</v>
      </c>
      <c r="M36" s="118">
        <f t="shared" si="11"/>
        <v>4043084793.9975362</v>
      </c>
      <c r="N36" s="10">
        <f t="shared" si="4"/>
        <v>12.346147864790145</v>
      </c>
      <c r="O36" s="10">
        <f t="shared" si="5"/>
        <v>15.739809983617084</v>
      </c>
      <c r="Q36" s="159">
        <f t="shared" si="10"/>
        <v>8.3003445408079787E-2</v>
      </c>
    </row>
    <row r="37" spans="1:17">
      <c r="A37" t="str">
        <f>'GOS Durban'!A37</f>
        <v>2009q3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68866285</v>
      </c>
      <c r="M37" s="118">
        <f t="shared" si="11"/>
        <v>3926186549.1300454</v>
      </c>
      <c r="N37" s="10">
        <f t="shared" ref="N37:N42" si="12">(M37-M36)/M36*100</f>
        <v>-2.8913132131445969</v>
      </c>
      <c r="O37" s="10">
        <f t="shared" ref="O37:O42" si="13">(M37-M33)/M33*100</f>
        <v>7.5024601333725629</v>
      </c>
      <c r="Q37" s="159">
        <f t="shared" si="10"/>
        <v>8.2435750865621479E-2</v>
      </c>
    </row>
    <row r="38" spans="1:17">
      <c r="A38" t="str">
        <f>'GOS Durban'!A38</f>
        <v>2009q4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82582248</v>
      </c>
      <c r="M38" s="118">
        <f t="shared" si="11"/>
        <v>4134145699.2760425</v>
      </c>
      <c r="N38" s="10">
        <f t="shared" si="12"/>
        <v>5.2967210687448389</v>
      </c>
      <c r="O38" s="10">
        <f t="shared" si="13"/>
        <v>17.204251815133787</v>
      </c>
      <c r="Q38" s="159">
        <f t="shared" si="10"/>
        <v>9.1578659388686506E-2</v>
      </c>
    </row>
    <row r="39" spans="1:17">
      <c r="A39" t="str">
        <f>'GOS Durban'!A39</f>
        <v>2010q1</v>
      </c>
      <c r="D39" s="118">
        <f>'GOS Durban'!D39</f>
        <v>294772000000</v>
      </c>
      <c r="E39" s="118">
        <f>'GOS Durban'!E39</f>
        <v>47019932184.488586</v>
      </c>
      <c r="F39" s="119"/>
      <c r="G39" s="119"/>
      <c r="H39" s="10">
        <f t="shared" si="0"/>
        <v>15.951288516035644</v>
      </c>
      <c r="I39" s="10"/>
      <c r="J39" s="10"/>
      <c r="K39" s="10"/>
      <c r="L39" s="119"/>
      <c r="M39" s="158">
        <f t="shared" ref="M39:M45" si="14">E39*Q39</f>
        <v>3800582206.7225227</v>
      </c>
      <c r="N39" s="10">
        <f t="shared" si="12"/>
        <v>-8.0684987133359201</v>
      </c>
      <c r="O39" s="10">
        <f t="shared" si="13"/>
        <v>5.6076714499397076</v>
      </c>
      <c r="Q39" s="159">
        <f>(Q27+Q31+Q35)/3</f>
        <v>8.0829172441390665E-2</v>
      </c>
    </row>
    <row r="40" spans="1:17">
      <c r="A40" t="str">
        <f>'GOS Durban'!A40</f>
        <v>2010q2</v>
      </c>
      <c r="D40" s="118">
        <f>'GOS Durban'!D40</f>
        <v>328726000000</v>
      </c>
      <c r="E40" s="118">
        <f>'GOS Durban'!E40</f>
        <v>52778119531.762848</v>
      </c>
      <c r="F40" s="119"/>
      <c r="G40" s="119"/>
      <c r="H40" s="10">
        <f>E40/D40*100</f>
        <v>16.055352947975777</v>
      </c>
      <c r="I40" s="10"/>
      <c r="J40" s="10"/>
      <c r="K40" s="10"/>
      <c r="L40" s="119"/>
      <c r="M40" s="158">
        <f t="shared" si="14"/>
        <v>4205499757.72191</v>
      </c>
      <c r="N40" s="10">
        <f t="shared" si="12"/>
        <v>10.654092688303479</v>
      </c>
      <c r="O40" s="10">
        <f t="shared" si="13"/>
        <v>4.0171050571459466</v>
      </c>
      <c r="Q40" s="159">
        <f t="shared" ref="Q40:Q66" si="15">(Q28+Q32+Q36)/3</f>
        <v>7.9682637332142203E-2</v>
      </c>
    </row>
    <row r="41" spans="1:17">
      <c r="A41" t="str">
        <f>'GOS Durban'!A41</f>
        <v>2010q3</v>
      </c>
      <c r="D41" s="118">
        <f>'GOS Durban'!D41</f>
        <v>321915000000</v>
      </c>
      <c r="E41" s="118">
        <f>'GOS Durban'!E41</f>
        <v>50078314776.854942</v>
      </c>
      <c r="F41" s="119"/>
      <c r="G41" s="119"/>
      <c r="H41" s="10"/>
      <c r="I41" s="10"/>
      <c r="J41" s="10"/>
      <c r="K41" s="10"/>
      <c r="L41" s="119"/>
      <c r="M41" s="158">
        <f t="shared" si="14"/>
        <v>4007141518.7734809</v>
      </c>
      <c r="N41" s="10">
        <f t="shared" si="12"/>
        <v>-4.7166389341531767</v>
      </c>
      <c r="O41" s="10">
        <f t="shared" si="13"/>
        <v>2.0619236663976976</v>
      </c>
      <c r="Q41" s="159">
        <f t="shared" si="15"/>
        <v>8.0017499323389585E-2</v>
      </c>
    </row>
    <row r="42" spans="1:17">
      <c r="A42" t="str">
        <f>'GOS Durban'!A42</f>
        <v>2010q4</v>
      </c>
      <c r="D42" s="118">
        <f>'GOS Durban'!D42</f>
        <v>314742000000</v>
      </c>
      <c r="E42" s="118">
        <f>'GOS Durban'!E42</f>
        <v>48027579042.244606</v>
      </c>
      <c r="F42" s="119"/>
      <c r="G42" s="119"/>
      <c r="H42" s="10"/>
      <c r="I42" s="10"/>
      <c r="J42" s="10"/>
      <c r="K42" s="10"/>
      <c r="L42" s="119"/>
      <c r="M42" s="158">
        <f t="shared" si="14"/>
        <v>4057247467.4258881</v>
      </c>
      <c r="N42" s="10">
        <f t="shared" si="12"/>
        <v>1.2504162485317905</v>
      </c>
      <c r="O42" s="10">
        <f t="shared" si="13"/>
        <v>-1.8600755136332172</v>
      </c>
      <c r="Q42" s="159">
        <f t="shared" si="15"/>
        <v>8.4477451254771171E-2</v>
      </c>
    </row>
    <row r="43" spans="1:17">
      <c r="A43" t="str">
        <f>'GOS Durban'!A43</f>
        <v>2011q1</v>
      </c>
      <c r="D43" s="118">
        <f>'GOS Durban'!D43</f>
        <v>316705000000</v>
      </c>
      <c r="E43" s="118">
        <f>'GOS Durban'!E43</f>
        <v>49553240234.297348</v>
      </c>
      <c r="F43" s="119"/>
      <c r="G43" s="119"/>
      <c r="H43" s="10"/>
      <c r="I43" s="10"/>
      <c r="J43" s="10"/>
      <c r="K43" s="10"/>
      <c r="L43" s="119"/>
      <c r="M43" s="158">
        <f t="shared" si="14"/>
        <v>4013875475.3153267</v>
      </c>
      <c r="N43" s="10">
        <f t="shared" ref="N43:N45" si="16">(M43-M42)/M42*100</f>
        <v>-1.069000411209293</v>
      </c>
      <c r="O43" s="10">
        <f t="shared" ref="O43:O45" si="17">(M43-M39)/M39*100</f>
        <v>5.612120906516056</v>
      </c>
      <c r="Q43" s="159">
        <f t="shared" si="15"/>
        <v>8.1001271689539245E-2</v>
      </c>
    </row>
    <row r="44" spans="1:17">
      <c r="A44" t="str">
        <f>'GOS Durban'!A44</f>
        <v>2011q2</v>
      </c>
      <c r="D44" s="118">
        <f>'GOS Durban'!D44</f>
        <v>350332000000</v>
      </c>
      <c r="E44" s="118">
        <f>'GOS Durban'!E44</f>
        <v>56198575193.937347</v>
      </c>
      <c r="F44" s="119"/>
      <c r="G44" s="119"/>
      <c r="H44" s="10"/>
      <c r="I44" s="10"/>
      <c r="J44" s="10"/>
      <c r="K44" s="10"/>
      <c r="L44" s="119"/>
      <c r="M44" s="158">
        <f t="shared" si="14"/>
        <v>4466244538.4496679</v>
      </c>
      <c r="N44" s="10">
        <f t="shared" si="16"/>
        <v>11.270131968874882</v>
      </c>
      <c r="O44" s="10">
        <f t="shared" si="17"/>
        <v>6.2000902567879725</v>
      </c>
      <c r="Q44" s="159">
        <f t="shared" si="15"/>
        <v>7.9472558210541291E-2</v>
      </c>
    </row>
    <row r="45" spans="1:17">
      <c r="A45" t="str">
        <f>'GOS Durban'!A45</f>
        <v>2011q3</v>
      </c>
      <c r="D45" s="118">
        <f>'GOS Durban'!D45</f>
        <v>353810000000</v>
      </c>
      <c r="E45" s="118">
        <f>'GOS Durban'!E45</f>
        <v>55483216397.423126</v>
      </c>
      <c r="F45" s="119"/>
      <c r="G45" s="119"/>
      <c r="H45" s="10"/>
      <c r="I45" s="10"/>
      <c r="J45" s="10"/>
      <c r="K45" s="10"/>
      <c r="L45" s="119"/>
      <c r="M45" s="158">
        <f t="shared" si="14"/>
        <v>4434165438.617136</v>
      </c>
      <c r="N45" s="10">
        <f t="shared" si="16"/>
        <v>-0.71825668201471327</v>
      </c>
      <c r="O45" s="10">
        <f t="shared" si="17"/>
        <v>10.65657196889717</v>
      </c>
      <c r="Q45" s="159">
        <f t="shared" si="15"/>
        <v>7.9919040865537805E-2</v>
      </c>
    </row>
    <row r="46" spans="1:17">
      <c r="A46" t="str">
        <f>'GOS Durban'!A46</f>
        <v>2011q4</v>
      </c>
      <c r="D46" s="118">
        <f>'GOS Durban'!D46</f>
        <v>344174000000</v>
      </c>
      <c r="E46" s="118">
        <f>'GOS Durban'!E46</f>
        <v>52593182558.833717</v>
      </c>
      <c r="F46" s="119"/>
      <c r="G46" s="119"/>
      <c r="H46" s="10"/>
      <c r="I46" s="10"/>
      <c r="J46" s="10"/>
      <c r="K46" s="10"/>
      <c r="L46" s="119"/>
      <c r="M46" s="158">
        <f t="shared" ref="M46:M48" si="18">E46*Q46</f>
        <v>4515947461.0091543</v>
      </c>
      <c r="N46" s="10">
        <f t="shared" ref="N46:N48" si="19">(M46-M45)/M45*100</f>
        <v>1.8443610984781686</v>
      </c>
      <c r="O46" s="10">
        <f t="shared" ref="O46:O48" si="20">(M46-M42)/M42*100</f>
        <v>11.305694248773232</v>
      </c>
      <c r="Q46" s="159">
        <f t="shared" si="15"/>
        <v>8.5865643440713235E-2</v>
      </c>
    </row>
    <row r="47" spans="1:17">
      <c r="A47" t="str">
        <f>'GOS Durban'!A47</f>
        <v>2012q1</v>
      </c>
      <c r="D47" s="118">
        <f>'GOS Durban'!D47</f>
        <v>342052000000</v>
      </c>
      <c r="E47" s="118">
        <f>'GOS Durban'!E47</f>
        <v>53455118645.000908</v>
      </c>
      <c r="F47" s="119"/>
      <c r="G47" s="119"/>
      <c r="H47" s="10"/>
      <c r="I47" s="10"/>
      <c r="J47" s="10"/>
      <c r="K47" s="10"/>
      <c r="L47" s="119"/>
      <c r="M47" s="158">
        <f t="shared" si="18"/>
        <v>4312951581.4962206</v>
      </c>
      <c r="N47" s="10">
        <f t="shared" si="19"/>
        <v>-4.495089485996175</v>
      </c>
      <c r="O47" s="10">
        <f t="shared" si="20"/>
        <v>7.451055918903382</v>
      </c>
      <c r="Q47" s="159">
        <f t="shared" si="15"/>
        <v>8.0683603195024725E-2</v>
      </c>
    </row>
    <row r="48" spans="1:17">
      <c r="A48" t="str">
        <f>'GOS Durban'!A48</f>
        <v>2012q2</v>
      </c>
      <c r="D48" s="118">
        <f>'GOS Durban'!D48</f>
        <v>378799000000</v>
      </c>
      <c r="E48" s="118">
        <f>'GOS Durban'!E48</f>
        <v>60670412751.141609</v>
      </c>
      <c r="F48" s="119"/>
      <c r="G48" s="119"/>
      <c r="H48" s="10"/>
      <c r="I48" s="10"/>
      <c r="J48" s="10"/>
      <c r="K48" s="10"/>
      <c r="L48" s="119"/>
      <c r="M48" s="158">
        <f t="shared" si="18"/>
        <v>4897288232.5794373</v>
      </c>
      <c r="N48" s="10">
        <f t="shared" si="19"/>
        <v>13.548416671084041</v>
      </c>
      <c r="O48" s="10">
        <f t="shared" si="20"/>
        <v>9.6511440522106771</v>
      </c>
      <c r="Q48" s="159">
        <f t="shared" si="15"/>
        <v>8.0719546983587756E-2</v>
      </c>
    </row>
    <row r="49" spans="1:17">
      <c r="A49" t="str">
        <f>'GOS Durban'!A49</f>
        <v>2012q3</v>
      </c>
      <c r="D49" s="118">
        <f>'GOS Durban'!D49</f>
        <v>372670000000</v>
      </c>
      <c r="E49" s="118">
        <f>'GOS Durban'!E49</f>
        <v>58077711331.492783</v>
      </c>
      <c r="F49" s="119"/>
      <c r="G49" s="119"/>
      <c r="H49" s="10"/>
      <c r="I49" s="10"/>
      <c r="J49" s="10"/>
      <c r="K49" s="10"/>
      <c r="L49" s="119"/>
      <c r="M49" s="158">
        <f t="shared" ref="M49" si="21">E49*Q49</f>
        <v>4692142651.539547</v>
      </c>
      <c r="N49" s="10">
        <f t="shared" ref="N49" si="22">(M49-M48)/M48*100</f>
        <v>-4.1889627748505758</v>
      </c>
      <c r="O49" s="10">
        <f t="shared" ref="O49" si="23">(M49-M45)/M45*100</f>
        <v>5.8179428912527271</v>
      </c>
      <c r="Q49" s="159">
        <f t="shared" si="15"/>
        <v>8.0790763684849623E-2</v>
      </c>
    </row>
    <row r="50" spans="1:17">
      <c r="A50" t="str">
        <f>'GOS Durban'!A50</f>
        <v>2012q4</v>
      </c>
      <c r="D50" s="118">
        <f>'GOS Durban'!D50</f>
        <v>359394000000</v>
      </c>
      <c r="E50" s="118">
        <f>'GOS Durban'!E50</f>
        <v>55386987565.461426</v>
      </c>
      <c r="F50" s="119"/>
      <c r="G50" s="119"/>
      <c r="H50" s="10"/>
      <c r="I50" s="10"/>
      <c r="J50" s="10"/>
      <c r="K50" s="10"/>
      <c r="L50" s="119"/>
      <c r="M50" s="158">
        <f t="shared" ref="M50:M51" si="24">E50*Q50</f>
        <v>4835685645.5279398</v>
      </c>
      <c r="N50" s="10">
        <f t="shared" ref="N50:N51" si="25">(M50-M49)/M49*100</f>
        <v>3.0592205874494178</v>
      </c>
      <c r="O50" s="10">
        <f t="shared" ref="O50:O51" si="26">(M50-M46)/M46*100</f>
        <v>7.0802016028622115</v>
      </c>
      <c r="Q50" s="159">
        <f t="shared" si="15"/>
        <v>8.7307251361390295E-2</v>
      </c>
    </row>
    <row r="51" spans="1:17">
      <c r="A51" t="str">
        <f>'GOS Durban'!A51</f>
        <v>2013q1</v>
      </c>
      <c r="D51" s="118">
        <f>'GOS Durban'!D51</f>
        <v>364931000000</v>
      </c>
      <c r="E51" s="118">
        <f>'GOS Durban'!E51</f>
        <v>56899864470.668365</v>
      </c>
      <c r="F51" s="119"/>
      <c r="G51" s="119"/>
      <c r="H51" s="10"/>
      <c r="I51" s="10"/>
      <c r="J51" s="10"/>
      <c r="K51" s="10"/>
      <c r="L51" s="119"/>
      <c r="M51" s="158">
        <f t="shared" si="24"/>
        <v>4599672141.6933565</v>
      </c>
      <c r="N51" s="10">
        <f t="shared" si="25"/>
        <v>-4.8806626636876089</v>
      </c>
      <c r="O51" s="10">
        <f t="shared" si="26"/>
        <v>6.6478965687268108</v>
      </c>
      <c r="Q51" s="159">
        <f t="shared" si="15"/>
        <v>8.0838015775318198E-2</v>
      </c>
    </row>
    <row r="52" spans="1:17">
      <c r="A52" t="str">
        <f>'GOS Durban'!A52</f>
        <v>2013q2</v>
      </c>
      <c r="D52" s="118">
        <f>'GOS Durban'!D52</f>
        <v>402990000000</v>
      </c>
      <c r="E52" s="118">
        <f>'GOS Durban'!E52</f>
        <v>65166517280.115051</v>
      </c>
      <c r="F52" s="119"/>
      <c r="G52" s="119"/>
      <c r="H52" s="10"/>
      <c r="I52" s="10"/>
      <c r="J52" s="10"/>
      <c r="K52" s="10"/>
      <c r="L52" s="119"/>
      <c r="M52" s="158">
        <f t="shared" ref="M52" si="27">E52*Q52</f>
        <v>5210600517.9671345</v>
      </c>
      <c r="N52" s="10">
        <f t="shared" ref="N52" si="28">(M52-M51)/M51*100</f>
        <v>13.281998313229046</v>
      </c>
      <c r="O52" s="10">
        <f t="shared" ref="O52" si="29">(M52-M48)/M48*100</f>
        <v>6.3976688834317059</v>
      </c>
      <c r="Q52" s="159">
        <f t="shared" si="15"/>
        <v>7.9958247508757074E-2</v>
      </c>
    </row>
    <row r="53" spans="1:17">
      <c r="A53" t="str">
        <f>'GOS Durban'!A53</f>
        <v>2013q3</v>
      </c>
      <c r="D53" s="118">
        <f>'GOS Durban'!D53</f>
        <v>401165000000</v>
      </c>
      <c r="E53" s="118">
        <f>'GOS Durban'!E53</f>
        <v>62639152390.75264</v>
      </c>
      <c r="F53" s="119"/>
      <c r="G53" s="119"/>
      <c r="H53" s="10"/>
      <c r="I53" s="10"/>
      <c r="J53" s="10"/>
      <c r="K53" s="10"/>
      <c r="L53" s="119"/>
      <c r="M53" s="158">
        <f t="shared" ref="M53:M54" si="30">E53*Q53</f>
        <v>5026318090.6548452</v>
      </c>
      <c r="N53" s="10">
        <f t="shared" ref="N53:N54" si="31">(M53-M52)/M52*100</f>
        <v>-3.5366830881939348</v>
      </c>
      <c r="O53" s="10">
        <f t="shared" ref="O53:O54" si="32">(M53-M49)/M49*100</f>
        <v>7.1220221534750525</v>
      </c>
      <c r="Q53" s="159">
        <f t="shared" si="15"/>
        <v>8.0242434624592338E-2</v>
      </c>
    </row>
    <row r="54" spans="1:17">
      <c r="A54" t="str">
        <f>'GOS Durban'!A54</f>
        <v>2013q4</v>
      </c>
      <c r="D54" s="118">
        <f>'GOS Durban'!D54</f>
        <v>385895000000</v>
      </c>
      <c r="E54" s="118">
        <f>'GOS Durban'!E54</f>
        <v>59632108031.759155</v>
      </c>
      <c r="F54" s="119"/>
      <c r="G54" s="119"/>
      <c r="H54" s="10"/>
      <c r="I54" s="10"/>
      <c r="J54" s="10"/>
      <c r="K54" s="10"/>
      <c r="L54" s="119"/>
      <c r="M54" s="158">
        <f t="shared" si="30"/>
        <v>5121411090.1612282</v>
      </c>
      <c r="N54" s="10">
        <f t="shared" si="31"/>
        <v>1.8919017418174169</v>
      </c>
      <c r="O54" s="10">
        <f t="shared" si="32"/>
        <v>5.908685253300705</v>
      </c>
      <c r="Q54" s="159">
        <f t="shared" si="15"/>
        <v>8.5883448685624905E-2</v>
      </c>
    </row>
    <row r="55" spans="1:17">
      <c r="A55" t="str">
        <f>'GOS Durban'!A55</f>
        <v>2014q1</v>
      </c>
      <c r="D55" s="118">
        <f>'GOS Durban'!D55</f>
        <v>398727000000</v>
      </c>
      <c r="E55" s="118">
        <f>'GOS Durban'!E55</f>
        <v>62762301584.376686</v>
      </c>
      <c r="F55" s="119"/>
      <c r="G55" s="119"/>
      <c r="H55" s="10"/>
      <c r="I55" s="10"/>
      <c r="J55" s="10"/>
      <c r="K55" s="10"/>
      <c r="L55" s="119"/>
      <c r="M55" s="158">
        <f t="shared" ref="M55" si="33">E55*Q55</f>
        <v>5073764934.9034452</v>
      </c>
      <c r="N55" s="10">
        <f t="shared" ref="N55" si="34">(M55-M54)/M54*100</f>
        <v>-0.93033256692313238</v>
      </c>
      <c r="O55" s="10">
        <f t="shared" ref="O55" si="35">(M55-M51)/M51*100</f>
        <v>10.30709969331755</v>
      </c>
      <c r="Q55" s="159">
        <f t="shared" si="15"/>
        <v>8.0840963553294051E-2</v>
      </c>
    </row>
    <row r="56" spans="1:17">
      <c r="A56" t="str">
        <f>'GOS Durban'!A56</f>
        <v>2014q2</v>
      </c>
      <c r="D56" s="118">
        <f>'GOS Durban'!D56</f>
        <v>424375000000</v>
      </c>
      <c r="E56" s="118">
        <f>'GOS Durban'!E56</f>
        <v>69572733492.468765</v>
      </c>
      <c r="F56" s="119"/>
      <c r="G56" s="119"/>
      <c r="H56" s="10"/>
      <c r="I56" s="10"/>
      <c r="J56" s="10"/>
      <c r="K56" s="10"/>
      <c r="L56" s="119"/>
      <c r="M56" s="158">
        <f t="shared" ref="M56:M60" si="36">E56*Q56</f>
        <v>5569305495.5734243</v>
      </c>
      <c r="N56" s="10">
        <f t="shared" ref="N56:N60" si="37">(M56-M55)/M55*100</f>
        <v>9.766722877937374</v>
      </c>
      <c r="O56" s="10">
        <f t="shared" ref="O56:O60" si="38">(M56-M52)/M52*100</f>
        <v>6.8841389081624547</v>
      </c>
      <c r="Q56" s="159">
        <f t="shared" si="15"/>
        <v>8.0050117567628712E-2</v>
      </c>
    </row>
    <row r="57" spans="1:17">
      <c r="A57" t="str">
        <f>'GOS Durban'!A57</f>
        <v>2014q3</v>
      </c>
      <c r="D57" s="118">
        <f>'GOS Durban'!D57</f>
        <v>421216000000</v>
      </c>
      <c r="E57" s="118">
        <f>'GOS Durban'!E57</f>
        <v>67110545799.068382</v>
      </c>
      <c r="F57" s="119"/>
      <c r="G57" s="119"/>
      <c r="H57" s="10"/>
      <c r="I57" s="10"/>
      <c r="J57" s="10"/>
      <c r="K57" s="10"/>
      <c r="L57" s="119"/>
      <c r="M57" s="158">
        <f t="shared" si="36"/>
        <v>5390145427.5135193</v>
      </c>
      <c r="N57" s="10">
        <f t="shared" si="37"/>
        <v>-3.2169193843344455</v>
      </c>
      <c r="O57" s="10">
        <f t="shared" si="38"/>
        <v>7.2384463198840923</v>
      </c>
      <c r="Q57" s="159">
        <f t="shared" si="15"/>
        <v>8.0317413058326584E-2</v>
      </c>
    </row>
    <row r="58" spans="1:17">
      <c r="A58" t="str">
        <f>'GOS Durban'!A58</f>
        <v>2014q4</v>
      </c>
      <c r="D58" s="118">
        <f>'GOS Durban'!D58</f>
        <v>401126000000</v>
      </c>
      <c r="E58" s="118">
        <f>'GOS Durban'!E58</f>
        <v>62710384572.042297</v>
      </c>
      <c r="F58" s="119"/>
      <c r="G58" s="119"/>
      <c r="H58" s="10"/>
      <c r="I58" s="10"/>
      <c r="J58" s="10"/>
      <c r="K58" s="10"/>
      <c r="L58" s="119"/>
      <c r="M58" s="158">
        <f t="shared" si="36"/>
        <v>5415174308.6475115</v>
      </c>
      <c r="N58" s="10">
        <f t="shared" si="37"/>
        <v>0.46434519199119362</v>
      </c>
      <c r="O58" s="10">
        <f t="shared" si="38"/>
        <v>5.7359820040737111</v>
      </c>
      <c r="Q58" s="159">
        <f t="shared" si="15"/>
        <v>8.6352114495909474E-2</v>
      </c>
    </row>
    <row r="59" spans="1:17">
      <c r="A59" t="str">
        <f>'GOS Durban'!A59</f>
        <v>2015q1</v>
      </c>
      <c r="D59" s="118">
        <f>'GOS Durban'!D59</f>
        <v>419421000000</v>
      </c>
      <c r="E59" s="118">
        <f>'GOS Durban'!E59</f>
        <v>67101354282.227783</v>
      </c>
      <c r="F59" s="119"/>
      <c r="G59" s="119"/>
      <c r="H59" s="10"/>
      <c r="I59" s="10"/>
      <c r="J59" s="10"/>
      <c r="K59" s="10"/>
      <c r="L59" s="119"/>
      <c r="M59" s="158">
        <f t="shared" si="36"/>
        <v>5420952504.8914108</v>
      </c>
      <c r="N59" s="10">
        <f t="shared" si="37"/>
        <v>0.10670379039640743</v>
      </c>
      <c r="O59" s="10">
        <f t="shared" si="38"/>
        <v>6.8427996653844314</v>
      </c>
      <c r="Q59" s="159">
        <f t="shared" si="15"/>
        <v>8.0787527507878987E-2</v>
      </c>
    </row>
    <row r="60" spans="1:17">
      <c r="A60" t="str">
        <f>'GOS Durban'!A60</f>
        <v>2015q2</v>
      </c>
      <c r="D60" s="118">
        <f>'GOS Durban'!D60</f>
        <v>446366000000</v>
      </c>
      <c r="E60" s="118">
        <f>'GOS Durban'!E60</f>
        <v>73281785072.06282</v>
      </c>
      <c r="F60" s="119"/>
      <c r="G60" s="119"/>
      <c r="H60" s="10"/>
      <c r="I60" s="10"/>
      <c r="J60" s="10"/>
      <c r="K60" s="10"/>
      <c r="L60" s="119"/>
      <c r="M60" s="158">
        <f t="shared" si="36"/>
        <v>5880323704.1418056</v>
      </c>
      <c r="N60" s="10">
        <f t="shared" si="37"/>
        <v>8.4739941705059572</v>
      </c>
      <c r="O60" s="10">
        <f t="shared" si="38"/>
        <v>5.5845061617751748</v>
      </c>
      <c r="Q60" s="159">
        <f t="shared" si="15"/>
        <v>8.02426373533245E-2</v>
      </c>
    </row>
    <row r="61" spans="1:17">
      <c r="A61" t="str">
        <f>'GOS Durban'!A61</f>
        <v>2015q3</v>
      </c>
      <c r="D61" s="118">
        <f>'GOS Durban'!D61</f>
        <v>437253000000</v>
      </c>
      <c r="E61" s="118">
        <f>'GOS Durban'!E61</f>
        <v>70154724977.675308</v>
      </c>
      <c r="F61" s="119"/>
      <c r="G61" s="119"/>
      <c r="H61" s="10"/>
      <c r="I61" s="10"/>
      <c r="J61" s="10"/>
      <c r="K61" s="10"/>
      <c r="L61" s="119"/>
      <c r="M61" s="158">
        <f t="shared" ref="M61:M63" si="39">E61*Q61</f>
        <v>5643961921.2331991</v>
      </c>
      <c r="N61" s="10">
        <f t="shared" ref="N61:N63" si="40">(M61-M60)/M60*100</f>
        <v>-4.0195369302905064</v>
      </c>
      <c r="O61" s="10">
        <f t="shared" ref="O61:O63" si="41">(M61-M57)/M57*100</f>
        <v>4.7088988067760855</v>
      </c>
      <c r="Q61" s="159">
        <f t="shared" si="15"/>
        <v>8.0450203789256172E-2</v>
      </c>
    </row>
    <row r="62" spans="1:17">
      <c r="A62" t="str">
        <f>'GOS Durban'!A62</f>
        <v>2015q4</v>
      </c>
      <c r="D62" s="118">
        <f>'GOS Durban'!D62</f>
        <v>418990000000</v>
      </c>
      <c r="E62" s="118">
        <f>'GOS Durban'!E62</f>
        <v>66119392067.06913</v>
      </c>
      <c r="F62" s="119"/>
      <c r="G62" s="119"/>
      <c r="H62" s="10"/>
      <c r="I62" s="10"/>
      <c r="J62" s="10"/>
      <c r="K62" s="10"/>
      <c r="L62" s="119"/>
      <c r="M62" s="158">
        <f t="shared" si="39"/>
        <v>5720271037.6514158</v>
      </c>
      <c r="N62" s="10">
        <f t="shared" si="40"/>
        <v>1.3520487466638196</v>
      </c>
      <c r="O62" s="10">
        <f t="shared" si="41"/>
        <v>5.6341072625620621</v>
      </c>
      <c r="Q62" s="159">
        <f t="shared" si="15"/>
        <v>8.6514271514308225E-2</v>
      </c>
    </row>
    <row r="63" spans="1:17">
      <c r="A63" t="str">
        <f>'GOS Durban'!A63</f>
        <v>2016q1</v>
      </c>
      <c r="D63" s="118">
        <f>'GOS Durban'!D63</f>
        <v>435739000000</v>
      </c>
      <c r="E63" s="118">
        <f>'GOS Durban'!E63</f>
        <v>70414116871.212357</v>
      </c>
      <c r="F63" s="119"/>
      <c r="G63" s="119"/>
      <c r="H63" s="10"/>
      <c r="I63" s="10"/>
      <c r="J63" s="10"/>
      <c r="K63" s="10"/>
      <c r="L63" s="119"/>
      <c r="M63" s="158">
        <f t="shared" si="39"/>
        <v>5691021649.9131012</v>
      </c>
      <c r="N63" s="10">
        <f t="shared" si="40"/>
        <v>-0.51132870358401084</v>
      </c>
      <c r="O63" s="10">
        <f t="shared" si="41"/>
        <v>4.9819500314382523</v>
      </c>
      <c r="Q63" s="159">
        <f t="shared" si="15"/>
        <v>8.0822168945497083E-2</v>
      </c>
    </row>
    <row r="64" spans="1:17">
      <c r="A64" t="str">
        <f>'GOS Durban'!A64</f>
        <v>2016q2</v>
      </c>
      <c r="D64" s="118">
        <f>'GOS Durban'!D64</f>
        <v>474170000000</v>
      </c>
      <c r="E64" s="118">
        <f>'GOS Durban'!E64</f>
        <v>77349799309.552322</v>
      </c>
      <c r="F64" s="119"/>
      <c r="G64" s="119"/>
      <c r="H64" s="10"/>
      <c r="I64" s="10"/>
      <c r="J64" s="10"/>
      <c r="K64" s="10"/>
      <c r="L64" s="119"/>
      <c r="M64" s="158">
        <f t="shared" ref="M64:M66" si="42">E64*Q64</f>
        <v>6194455607.2856188</v>
      </c>
      <c r="N64" s="10">
        <f t="shared" ref="N64:N66" si="43">(M64-M63)/M63*100</f>
        <v>8.8461086311313686</v>
      </c>
      <c r="O64" s="10">
        <f t="shared" ref="O64:O66" si="44">(M64-M60)/M60*100</f>
        <v>5.3420852141618385</v>
      </c>
      <c r="Q64" s="159">
        <f t="shared" si="15"/>
        <v>8.0083667476570086E-2</v>
      </c>
    </row>
    <row r="65" spans="1:17">
      <c r="A65" t="str">
        <f>'GOS Durban'!A65</f>
        <v>2016q3</v>
      </c>
      <c r="D65" s="118">
        <f>'GOS Durban'!D65</f>
        <v>462690000000</v>
      </c>
      <c r="E65" s="118">
        <f>'GOS Durban'!E65</f>
        <v>74535100929.962204</v>
      </c>
      <c r="F65" s="119"/>
      <c r="G65" s="119"/>
      <c r="H65" s="10"/>
      <c r="I65" s="10"/>
      <c r="J65" s="10"/>
      <c r="K65" s="10"/>
      <c r="L65" s="119"/>
      <c r="M65" s="158">
        <f t="shared" si="42"/>
        <v>5987902837.2046518</v>
      </c>
      <c r="N65" s="10">
        <f t="shared" si="43"/>
        <v>-3.3344781717061558</v>
      </c>
      <c r="O65" s="10">
        <f t="shared" si="44"/>
        <v>6.0939623755700678</v>
      </c>
      <c r="Q65" s="159">
        <f t="shared" si="15"/>
        <v>8.0336683824058355E-2</v>
      </c>
    </row>
    <row r="66" spans="1:17">
      <c r="A66" t="str">
        <f>'GOS Durban'!A66</f>
        <v>2016q4</v>
      </c>
      <c r="D66" s="118">
        <f>'GOS Durban'!D66</f>
        <v>445531000000</v>
      </c>
      <c r="E66" s="118">
        <f>'GOS Durban'!E66</f>
        <v>69786100297.155441</v>
      </c>
      <c r="F66" s="119"/>
      <c r="G66" s="119"/>
      <c r="H66" s="10"/>
      <c r="I66" s="10"/>
      <c r="J66" s="10"/>
      <c r="K66" s="10"/>
      <c r="L66" s="119"/>
      <c r="M66" s="158">
        <f t="shared" si="42"/>
        <v>6019047305.318821</v>
      </c>
      <c r="N66" s="10">
        <f t="shared" si="43"/>
        <v>0.52012313761437678</v>
      </c>
      <c r="O66" s="10">
        <f t="shared" si="44"/>
        <v>5.2231138297613668</v>
      </c>
      <c r="Q66" s="159">
        <f t="shared" si="15"/>
        <v>8.6249944898614206E-2</v>
      </c>
    </row>
    <row r="67" spans="1:17">
      <c r="M67" s="10"/>
    </row>
    <row r="68" spans="1:17">
      <c r="K68" s="121"/>
      <c r="L68" s="121"/>
      <c r="M68" s="10"/>
    </row>
    <row r="69" spans="1:17">
      <c r="M69" s="10"/>
    </row>
    <row r="70" spans="1:17">
      <c r="M70" s="10"/>
    </row>
    <row r="71" spans="1:17">
      <c r="M71" s="10"/>
    </row>
    <row r="72" spans="1:17">
      <c r="M72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70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227" t="s">
        <v>193</v>
      </c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9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194</v>
      </c>
      <c r="N2" s="123" t="s">
        <v>78</v>
      </c>
      <c r="O2" s="124" t="s">
        <v>79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1289820030.9359016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1477316754.9380095</v>
      </c>
      <c r="N8" s="10">
        <f>(M8-M7)/M7*100</f>
        <v>14.536657789851429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1506085443.3706856</v>
      </c>
      <c r="N9" s="10">
        <f t="shared" ref="N9:N36" si="4">(M9-M8)/M8*100</f>
        <v>1.9473608714255228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1486117398.4093003</v>
      </c>
      <c r="N10" s="10">
        <f t="shared" si="4"/>
        <v>-1.3258241787860245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1502430737.9035442</v>
      </c>
      <c r="N11" s="10">
        <f t="shared" si="4"/>
        <v>1.097715396623794</v>
      </c>
      <c r="O11" s="10">
        <f>(M11-M7)/M7*100</f>
        <v>16.483749815342133</v>
      </c>
      <c r="R11" s="230" t="s">
        <v>162</v>
      </c>
      <c r="S11" s="231"/>
      <c r="T11" s="232"/>
    </row>
    <row r="12" spans="1:20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1634697540.5247133</v>
      </c>
      <c r="N12" s="10">
        <f t="shared" si="4"/>
        <v>8.8035208069378967</v>
      </c>
      <c r="O12" s="10">
        <f t="shared" ref="O12:O36" si="5">(M12-M8)/M8*100</f>
        <v>10.653151063280788</v>
      </c>
      <c r="R12" s="7">
        <v>2001</v>
      </c>
    </row>
    <row r="13" spans="1:20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1627727324.8695285</v>
      </c>
      <c r="N13" s="10">
        <f t="shared" si="4"/>
        <v>-0.42639176253653699</v>
      </c>
      <c r="O13" s="10">
        <f t="shared" si="5"/>
        <v>8.0766919323383846</v>
      </c>
      <c r="R13" s="7">
        <f>R12+1</f>
        <v>2002</v>
      </c>
      <c r="S13" s="154">
        <f>SUM(M7:M10)</f>
        <v>5759339627.6538963</v>
      </c>
    </row>
    <row r="14" spans="1:20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1567827956.2514672</v>
      </c>
      <c r="N14" s="10">
        <f t="shared" si="4"/>
        <v>-3.6799387528167573</v>
      </c>
      <c r="O14" s="10">
        <f t="shared" si="5"/>
        <v>5.4982572661909259</v>
      </c>
      <c r="R14" s="7">
        <f t="shared" ref="R14:R24" si="6">R13+1</f>
        <v>2003</v>
      </c>
      <c r="S14" s="154">
        <f>SUM(M11:M14)</f>
        <v>6332683559.5492535</v>
      </c>
      <c r="T14" s="10">
        <f>(S14-S13)/S13*100</f>
        <v>9.9550290304534865</v>
      </c>
    </row>
    <row r="15" spans="1:20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1631965246.1037371</v>
      </c>
      <c r="N15" s="10">
        <f t="shared" si="4"/>
        <v>4.0908372373724138</v>
      </c>
      <c r="O15" s="10">
        <f t="shared" si="5"/>
        <v>8.6216625453857709</v>
      </c>
      <c r="R15" s="7">
        <f t="shared" si="6"/>
        <v>2004</v>
      </c>
      <c r="S15" s="154">
        <f>SUM(M15:M18)</f>
        <v>6996196193.0146055</v>
      </c>
      <c r="T15" s="10">
        <f t="shared" ref="T15:T21" si="7">(S15-S14)/S14*100</f>
        <v>10.477590222628768</v>
      </c>
    </row>
    <row r="16" spans="1:20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1771749774.6811895</v>
      </c>
      <c r="N16" s="10">
        <f t="shared" si="4"/>
        <v>8.5654108695747873</v>
      </c>
      <c r="O16" s="10">
        <f t="shared" si="5"/>
        <v>8.3839505938501961</v>
      </c>
      <c r="R16" s="7">
        <f t="shared" si="6"/>
        <v>2005</v>
      </c>
      <c r="S16" s="154">
        <f>SUM(M19:M22)</f>
        <v>7681743147.8408031</v>
      </c>
      <c r="T16" s="10">
        <f t="shared" si="7"/>
        <v>9.7988526323873835</v>
      </c>
    </row>
    <row r="17" spans="1:20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1839541102.0685289</v>
      </c>
      <c r="N17" s="10">
        <f t="shared" si="4"/>
        <v>3.8262359818579799</v>
      </c>
      <c r="O17" s="10">
        <f t="shared" si="5"/>
        <v>13.012853809281506</v>
      </c>
      <c r="R17" s="7">
        <f t="shared" si="6"/>
        <v>2006</v>
      </c>
      <c r="S17" s="154">
        <f>SUM(M23:M26)</f>
        <v>8495079105.9953556</v>
      </c>
      <c r="T17" s="10">
        <f t="shared" si="7"/>
        <v>10.587908792331415</v>
      </c>
    </row>
    <row r="18" spans="1:20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1752940070.1611497</v>
      </c>
      <c r="N18" s="10">
        <f t="shared" si="4"/>
        <v>-4.7077519393286691</v>
      </c>
      <c r="O18" s="10">
        <f t="shared" si="5"/>
        <v>11.806914985255689</v>
      </c>
      <c r="R18" s="7">
        <f t="shared" si="6"/>
        <v>2007</v>
      </c>
      <c r="S18" s="154">
        <f>SUM(M27:M30)</f>
        <v>9801078305.4159546</v>
      </c>
      <c r="T18" s="10">
        <f t="shared" si="7"/>
        <v>15.373596680210985</v>
      </c>
    </row>
    <row r="19" spans="1:20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6.3044421173581139E-2</v>
      </c>
      <c r="M19" s="118">
        <f t="shared" si="3"/>
        <v>1791889724.7849739</v>
      </c>
      <c r="N19" s="10">
        <f t="shared" si="4"/>
        <v>2.2219615654198286</v>
      </c>
      <c r="O19" s="10">
        <f t="shared" si="5"/>
        <v>9.7995027199905849</v>
      </c>
      <c r="R19" s="7">
        <f t="shared" si="6"/>
        <v>2008</v>
      </c>
      <c r="S19" s="154">
        <f>SUM(M31:M34)</f>
        <v>11670061103.520647</v>
      </c>
      <c r="T19" s="10">
        <f t="shared" si="7"/>
        <v>19.069154840563979</v>
      </c>
    </row>
    <row r="20" spans="1:20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6.8349776586806382E-2</v>
      </c>
      <c r="M20" s="118">
        <f t="shared" si="3"/>
        <v>1930806919.7678108</v>
      </c>
      <c r="N20" s="10">
        <f t="shared" si="4"/>
        <v>7.7525526856574265</v>
      </c>
      <c r="O20" s="10">
        <f t="shared" si="5"/>
        <v>8.9774045612757138</v>
      </c>
      <c r="R20" s="7">
        <f t="shared" si="6"/>
        <v>2009</v>
      </c>
      <c r="S20" s="154">
        <f>SUM(M35:M38)</f>
        <v>10762703838.378788</v>
      </c>
      <c r="T20" s="10">
        <f t="shared" si="7"/>
        <v>-7.7750858122595927</v>
      </c>
    </row>
    <row r="21" spans="1:20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6.7743762175790742E-2</v>
      </c>
      <c r="M21" s="118">
        <f t="shared" si="3"/>
        <v>2017761584.272639</v>
      </c>
      <c r="N21" s="10">
        <f t="shared" si="4"/>
        <v>4.5035401320855506</v>
      </c>
      <c r="O21" s="10">
        <f t="shared" si="5"/>
        <v>9.6883120471570123</v>
      </c>
      <c r="R21" s="7">
        <f t="shared" si="6"/>
        <v>2010</v>
      </c>
      <c r="S21" s="154">
        <f>SUM(M39:M42)</f>
        <v>12222502294.478853</v>
      </c>
      <c r="T21" s="10">
        <f t="shared" si="7"/>
        <v>13.563491832735947</v>
      </c>
    </row>
    <row r="22" spans="1:20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6.265975876990848E-2</v>
      </c>
      <c r="M22" s="118">
        <f t="shared" si="3"/>
        <v>1941284919.0153785</v>
      </c>
      <c r="N22" s="10">
        <f t="shared" si="4"/>
        <v>-3.790173519674219</v>
      </c>
      <c r="O22" s="10">
        <f t="shared" si="5"/>
        <v>10.744511581443511</v>
      </c>
      <c r="R22" s="7">
        <f t="shared" si="6"/>
        <v>2011</v>
      </c>
      <c r="S22" s="154">
        <f>SUM(M43:M46)</f>
        <v>13194335613.117918</v>
      </c>
      <c r="T22" s="10">
        <f t="shared" ref="T22:T27" si="9">(S22-S21)/S21*100</f>
        <v>7.9511813147955896</v>
      </c>
    </row>
    <row r="23" spans="1:20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5.6239370116081704E-2</v>
      </c>
      <c r="M23" s="118">
        <f t="shared" si="3"/>
        <v>1946485845.1218534</v>
      </c>
      <c r="N23" s="10">
        <f t="shared" si="4"/>
        <v>0.26791152888123143</v>
      </c>
      <c r="O23" s="10">
        <f t="shared" si="5"/>
        <v>8.627546561517951</v>
      </c>
      <c r="R23" s="7">
        <f t="shared" si="6"/>
        <v>2012</v>
      </c>
      <c r="S23" s="154">
        <f>SUM(M47:M50)</f>
        <v>13748262356.33927</v>
      </c>
      <c r="T23" s="10">
        <f t="shared" si="9"/>
        <v>4.1982162608523694</v>
      </c>
    </row>
    <row r="24" spans="1:20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5.6442926388302506E-2</v>
      </c>
      <c r="M24" s="118">
        <f t="shared" si="3"/>
        <v>2098248442.8578782</v>
      </c>
      <c r="N24" s="10">
        <f t="shared" si="4"/>
        <v>7.7967480789219028</v>
      </c>
      <c r="O24" s="10">
        <f t="shared" si="5"/>
        <v>8.6721008390731829</v>
      </c>
      <c r="R24" s="7">
        <f t="shared" si="6"/>
        <v>2013</v>
      </c>
      <c r="S24" s="154">
        <f>SUM(M51:M54)</f>
        <v>14976616164.176447</v>
      </c>
      <c r="T24" s="10">
        <f t="shared" si="9"/>
        <v>8.9346113421438176</v>
      </c>
    </row>
    <row r="25" spans="1:20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v>5.9317703476050719E-2</v>
      </c>
      <c r="M25" s="118">
        <f t="shared" si="3"/>
        <v>2281915374.5880489</v>
      </c>
      <c r="N25" s="10">
        <f t="shared" si="4"/>
        <v>8.7533453131036651</v>
      </c>
      <c r="O25" s="10">
        <f t="shared" si="5"/>
        <v>13.091427271405397</v>
      </c>
      <c r="R25" s="7">
        <v>2014</v>
      </c>
      <c r="S25" s="154">
        <f>SUM(M55:M58)</f>
        <v>16024578938.112659</v>
      </c>
      <c r="T25" s="10">
        <f t="shared" si="9"/>
        <v>6.9973267822867999</v>
      </c>
    </row>
    <row r="26" spans="1:20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6.1971102669503099E-2</v>
      </c>
      <c r="M26" s="118">
        <f t="shared" si="3"/>
        <v>2168429443.4275746</v>
      </c>
      <c r="N26" s="10">
        <f t="shared" si="4"/>
        <v>-4.9732751890924858</v>
      </c>
      <c r="O26" s="10">
        <f t="shared" si="5"/>
        <v>11.700730901850516</v>
      </c>
      <c r="Q26" s="159">
        <f>M26/E26</f>
        <v>6.1971102669503106E-2</v>
      </c>
      <c r="R26" s="7">
        <v>2015</v>
      </c>
      <c r="S26" s="154">
        <f>SUM(M59:M62)</f>
        <v>16856494716.319029</v>
      </c>
      <c r="T26" s="10">
        <f t="shared" si="9"/>
        <v>5.1914985187395546</v>
      </c>
    </row>
    <row r="27" spans="1:20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2314484363.9941583</v>
      </c>
      <c r="N27" s="10">
        <f t="shared" si="4"/>
        <v>6.7355163899508197</v>
      </c>
      <c r="O27" s="10">
        <f t="shared" si="5"/>
        <v>18.905789620538833</v>
      </c>
      <c r="Q27" s="159">
        <f t="shared" ref="Q27:Q38" si="10">M27/E27</f>
        <v>6.1971102669503099E-2</v>
      </c>
      <c r="R27" s="7">
        <v>2016</v>
      </c>
      <c r="S27" s="154">
        <f>SUM(M63:M66)</f>
        <v>17850005659.530342</v>
      </c>
      <c r="T27" s="10">
        <f t="shared" si="9"/>
        <v>5.8939356012699378</v>
      </c>
    </row>
    <row r="28" spans="1:20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2452769322.1503739</v>
      </c>
      <c r="N28" s="10">
        <f t="shared" si="4"/>
        <v>5.9747631181907908</v>
      </c>
      <c r="O28" s="10">
        <f t="shared" si="5"/>
        <v>16.89603919398732</v>
      </c>
      <c r="Q28" s="159">
        <f>M28/E28</f>
        <v>6.1971102669503099E-2</v>
      </c>
    </row>
    <row r="29" spans="1:20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2573504213.041667</v>
      </c>
      <c r="N29" s="10">
        <f t="shared" si="4"/>
        <v>4.9223907768645461</v>
      </c>
      <c r="O29" s="10">
        <f t="shared" si="5"/>
        <v>12.778249434699488</v>
      </c>
      <c r="Q29" s="159">
        <f t="shared" si="10"/>
        <v>6.1971102669503099E-2</v>
      </c>
    </row>
    <row r="30" spans="1:20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2460320406.2297564</v>
      </c>
      <c r="N30" s="10">
        <f t="shared" si="4"/>
        <v>-4.3980424138547196</v>
      </c>
      <c r="O30" s="10">
        <f t="shared" si="5"/>
        <v>13.46093891534686</v>
      </c>
      <c r="Q30" s="159">
        <f t="shared" si="10"/>
        <v>6.1971102669503099E-2</v>
      </c>
    </row>
    <row r="31" spans="1:20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56970380</v>
      </c>
      <c r="M31" s="118">
        <f t="shared" ref="M31:M38" si="11">L31*K31</f>
        <v>2606245206.3294287</v>
      </c>
      <c r="N31" s="10">
        <f t="shared" si="4"/>
        <v>5.9311299345474424</v>
      </c>
      <c r="O31" s="10">
        <f t="shared" si="5"/>
        <v>12.605867936466508</v>
      </c>
      <c r="Q31" s="159">
        <f t="shared" si="10"/>
        <v>6.3044421173581139E-2</v>
      </c>
    </row>
    <row r="32" spans="1:20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60859786</v>
      </c>
      <c r="M32" s="118">
        <f t="shared" si="11"/>
        <v>3152754092.8949537</v>
      </c>
      <c r="N32" s="10">
        <f t="shared" si="4"/>
        <v>20.969204480004191</v>
      </c>
      <c r="O32" s="10">
        <f t="shared" si="5"/>
        <v>28.538548832260112</v>
      </c>
      <c r="Q32" s="159">
        <f t="shared" si="10"/>
        <v>6.8349776586806382E-2</v>
      </c>
    </row>
    <row r="33" spans="1:17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58897498</v>
      </c>
      <c r="M33" s="118">
        <f t="shared" si="11"/>
        <v>3200520327.489428</v>
      </c>
      <c r="N33" s="10">
        <f t="shared" si="4"/>
        <v>1.5150637565460718</v>
      </c>
      <c r="O33" s="10">
        <f t="shared" si="5"/>
        <v>24.364293295897905</v>
      </c>
      <c r="Q33" s="159">
        <f t="shared" si="10"/>
        <v>6.7743762175790742E-2</v>
      </c>
    </row>
    <row r="34" spans="1:17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56355682</v>
      </c>
      <c r="M34" s="118">
        <f t="shared" si="11"/>
        <v>2710541476.8068371</v>
      </c>
      <c r="N34" s="10">
        <f t="shared" si="4"/>
        <v>-15.309349747731277</v>
      </c>
      <c r="O34" s="10">
        <f t="shared" si="5"/>
        <v>10.170263594265936</v>
      </c>
      <c r="Q34" s="159">
        <f t="shared" si="10"/>
        <v>6.265975876990848E-2</v>
      </c>
    </row>
    <row r="35" spans="1:17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47397662</v>
      </c>
      <c r="M35" s="118">
        <f t="shared" si="11"/>
        <v>2522960642.0450954</v>
      </c>
      <c r="N35" s="10">
        <f t="shared" si="4"/>
        <v>-6.9204192729314702</v>
      </c>
      <c r="O35" s="10">
        <f t="shared" si="5"/>
        <v>-3.1955766894869093</v>
      </c>
      <c r="Q35" s="159">
        <f t="shared" si="10"/>
        <v>5.6239370116081704E-2</v>
      </c>
    </row>
    <row r="36" spans="1:17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46925596</v>
      </c>
      <c r="M36" s="118">
        <f t="shared" si="11"/>
        <v>2749326082.6381812</v>
      </c>
      <c r="N36" s="10">
        <f t="shared" si="4"/>
        <v>8.9722145015149906</v>
      </c>
      <c r="O36" s="10">
        <f t="shared" si="5"/>
        <v>-12.796050639215339</v>
      </c>
      <c r="Q36" s="159">
        <f t="shared" si="10"/>
        <v>5.6442926388302506E-2</v>
      </c>
    </row>
    <row r="37" spans="1:17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49355219</v>
      </c>
      <c r="M37" s="118">
        <f t="shared" si="11"/>
        <v>2813826779.9281993</v>
      </c>
      <c r="N37" s="10">
        <f t="shared" ref="N37:N46" si="12">(M37-M36)/M36*100</f>
        <v>2.3460548276661641</v>
      </c>
      <c r="O37" s="10">
        <f t="shared" ref="O37:O46" si="13">(M37-M33)/M33*100</f>
        <v>-12.082208765865309</v>
      </c>
      <c r="Q37" s="159">
        <f t="shared" si="10"/>
        <v>5.9080209385509723E-2</v>
      </c>
    </row>
    <row r="38" spans="1:17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53466632</v>
      </c>
      <c r="M38" s="118">
        <f t="shared" si="11"/>
        <v>2676590333.7673106</v>
      </c>
      <c r="N38" s="10">
        <f t="shared" si="12"/>
        <v>-4.8772172878527567</v>
      </c>
      <c r="O38" s="10">
        <f t="shared" si="13"/>
        <v>-1.2525594361877364</v>
      </c>
      <c r="Q38" s="159">
        <f t="shared" si="10"/>
        <v>5.9291222982792206E-2</v>
      </c>
    </row>
    <row r="39" spans="1:17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294772000000</v>
      </c>
      <c r="E39" s="118">
        <f>'GOS Durban'!E39</f>
        <v>47019932184.488586</v>
      </c>
      <c r="F39" s="119"/>
      <c r="G39" s="119"/>
      <c r="H39" s="10"/>
      <c r="I39" s="10"/>
      <c r="J39" s="10"/>
      <c r="K39" s="10"/>
      <c r="L39" s="119"/>
      <c r="M39" s="158">
        <f t="shared" ref="M39:M46" si="14">E39*Q39</f>
        <v>2840864274.0222173</v>
      </c>
      <c r="N39" s="10">
        <f t="shared" si="12"/>
        <v>6.1374330685746177</v>
      </c>
      <c r="O39" s="10">
        <f t="shared" si="13"/>
        <v>12.600419787739186</v>
      </c>
      <c r="Q39" s="159">
        <f>(Q27+Q31+Q35)/3</f>
        <v>6.0418297986388647E-2</v>
      </c>
    </row>
    <row r="40" spans="1:17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328726000000</v>
      </c>
      <c r="E40" s="118">
        <f>'GOS Durban'!E40</f>
        <v>52778119531.762848</v>
      </c>
      <c r="F40" s="119"/>
      <c r="G40" s="119"/>
      <c r="H40" s="10"/>
      <c r="I40" s="10"/>
      <c r="J40" s="10"/>
      <c r="K40" s="10"/>
      <c r="L40" s="119"/>
      <c r="M40" s="158">
        <f t="shared" si="14"/>
        <v>3285680819.5060854</v>
      </c>
      <c r="N40" s="10">
        <f t="shared" si="12"/>
        <v>15.657789411180767</v>
      </c>
      <c r="O40" s="10">
        <f t="shared" si="13"/>
        <v>19.508589405052756</v>
      </c>
      <c r="Q40" s="159">
        <f t="shared" ref="Q40:Q66" si="15">(Q28+Q32+Q36)/3</f>
        <v>6.2254601881537329E-2</v>
      </c>
    </row>
    <row r="41" spans="1:17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321915000000</v>
      </c>
      <c r="E41" s="118">
        <f>'GOS Durban'!E41</f>
        <v>50078314776.854942</v>
      </c>
      <c r="F41" s="119"/>
      <c r="G41" s="119"/>
      <c r="H41" s="10"/>
      <c r="I41" s="10"/>
      <c r="J41" s="10"/>
      <c r="K41" s="10"/>
      <c r="L41" s="119"/>
      <c r="M41" s="158">
        <f t="shared" si="14"/>
        <v>3151513051.8832922</v>
      </c>
      <c r="N41" s="10">
        <f t="shared" si="12"/>
        <v>-4.0834084317101063</v>
      </c>
      <c r="O41" s="10">
        <f t="shared" si="13"/>
        <v>12.000961621514943</v>
      </c>
      <c r="Q41" s="159">
        <f t="shared" si="15"/>
        <v>6.2931691410267859E-2</v>
      </c>
    </row>
    <row r="42" spans="1:17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314742000000</v>
      </c>
      <c r="E42" s="118">
        <f>'GOS Durban'!E42</f>
        <v>48027579042.244606</v>
      </c>
      <c r="F42" s="119"/>
      <c r="G42" s="119"/>
      <c r="H42" s="10"/>
      <c r="I42" s="10"/>
      <c r="J42" s="10"/>
      <c r="K42" s="10"/>
      <c r="L42" s="119"/>
      <c r="M42" s="158">
        <f t="shared" si="14"/>
        <v>2944444149.0672593</v>
      </c>
      <c r="N42" s="10">
        <f t="shared" si="12"/>
        <v>-6.5704599475573149</v>
      </c>
      <c r="O42" s="10">
        <f t="shared" si="13"/>
        <v>10.007277240777578</v>
      </c>
      <c r="Q42" s="159">
        <f t="shared" si="15"/>
        <v>6.1307361474067928E-2</v>
      </c>
    </row>
    <row r="43" spans="1:17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316705000000</v>
      </c>
      <c r="E43" s="118">
        <f>'GOS Durban'!E43</f>
        <v>49553240234.297348</v>
      </c>
      <c r="F43" s="119"/>
      <c r="G43" s="119"/>
      <c r="H43" s="10"/>
      <c r="I43" s="10"/>
      <c r="J43" s="10"/>
      <c r="K43" s="10"/>
      <c r="L43" s="119"/>
      <c r="M43" s="158">
        <f t="shared" si="14"/>
        <v>2968273600.16711</v>
      </c>
      <c r="N43" s="10">
        <f t="shared" si="12"/>
        <v>0.80930219401170667</v>
      </c>
      <c r="O43" s="10">
        <f t="shared" si="13"/>
        <v>4.4848790317075276</v>
      </c>
      <c r="Q43" s="159">
        <f t="shared" si="15"/>
        <v>5.9900696425350501E-2</v>
      </c>
    </row>
    <row r="44" spans="1:17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350332000000</v>
      </c>
      <c r="E44" s="118">
        <f>'GOS Durban'!E44</f>
        <v>56198575193.937347</v>
      </c>
      <c r="F44" s="119"/>
      <c r="G44" s="119"/>
      <c r="H44" s="10"/>
      <c r="I44" s="10"/>
      <c r="J44" s="10"/>
      <c r="K44" s="10"/>
      <c r="L44" s="119"/>
      <c r="M44" s="158">
        <f t="shared" si="14"/>
        <v>3503930675.6031852</v>
      </c>
      <c r="N44" s="10">
        <f t="shared" si="12"/>
        <v>18.046081581088696</v>
      </c>
      <c r="O44" s="10">
        <f t="shared" si="13"/>
        <v>6.6424545805367625</v>
      </c>
      <c r="Q44" s="159">
        <f t="shared" si="15"/>
        <v>6.2349101618882075E-2</v>
      </c>
    </row>
    <row r="45" spans="1:17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353810000000</v>
      </c>
      <c r="E45" s="118">
        <f>'GOS Durban'!E45</f>
        <v>55483216397.423126</v>
      </c>
      <c r="F45" s="119"/>
      <c r="G45" s="119"/>
      <c r="H45" s="10"/>
      <c r="I45" s="10"/>
      <c r="J45" s="10"/>
      <c r="K45" s="10"/>
      <c r="L45" s="119"/>
      <c r="M45" s="158">
        <f t="shared" si="14"/>
        <v>3509418170.4293385</v>
      </c>
      <c r="N45" s="10">
        <f t="shared" si="12"/>
        <v>0.15660968592675228</v>
      </c>
      <c r="O45" s="10">
        <f t="shared" si="13"/>
        <v>11.356612289204008</v>
      </c>
      <c r="Q45" s="159">
        <f t="shared" si="15"/>
        <v>6.3251887657189435E-2</v>
      </c>
    </row>
    <row r="46" spans="1:17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344174000000</v>
      </c>
      <c r="E46" s="118">
        <f>'GOS Durban'!E46</f>
        <v>52593182558.833717</v>
      </c>
      <c r="F46" s="119"/>
      <c r="G46" s="119"/>
      <c r="H46" s="10"/>
      <c r="I46" s="10"/>
      <c r="J46" s="10"/>
      <c r="K46" s="10"/>
      <c r="L46" s="119"/>
      <c r="M46" s="158">
        <f t="shared" si="14"/>
        <v>3212713166.9182835</v>
      </c>
      <c r="N46" s="10">
        <f t="shared" si="12"/>
        <v>-8.45453545579484</v>
      </c>
      <c r="O46" s="10">
        <f t="shared" si="13"/>
        <v>9.1110241617592358</v>
      </c>
      <c r="Q46" s="159">
        <f t="shared" si="15"/>
        <v>6.1086114408922872E-2</v>
      </c>
    </row>
    <row r="47" spans="1:17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342052000000</v>
      </c>
      <c r="E47" s="118">
        <f>'GOS Durban'!E47</f>
        <v>53455118645.000908</v>
      </c>
      <c r="F47" s="119"/>
      <c r="G47" s="119"/>
      <c r="H47" s="10"/>
      <c r="I47" s="10"/>
      <c r="J47" s="10"/>
      <c r="K47" s="10"/>
      <c r="L47" s="119"/>
      <c r="M47" s="158">
        <f t="shared" ref="M47:M49" si="16">E47*Q47</f>
        <v>3145982774.5339947</v>
      </c>
      <c r="N47" s="10">
        <f t="shared" ref="N47:N49" si="17">(M47-M46)/M46*100</f>
        <v>-2.0770728327514618</v>
      </c>
      <c r="O47" s="10">
        <f t="shared" ref="O47:O49" si="18">(M47-M43)/M43*100</f>
        <v>5.9869539774527487</v>
      </c>
      <c r="Q47" s="159">
        <f t="shared" si="15"/>
        <v>5.8852788175940286E-2</v>
      </c>
    </row>
    <row r="48" spans="1:17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378799000000</v>
      </c>
      <c r="E48" s="118">
        <f>'GOS Durban'!E48</f>
        <v>60670412751.141609</v>
      </c>
      <c r="F48" s="119"/>
      <c r="G48" s="119"/>
      <c r="H48" s="10"/>
      <c r="I48" s="10"/>
      <c r="J48" s="10"/>
      <c r="K48" s="10"/>
      <c r="L48" s="119"/>
      <c r="M48" s="158">
        <f t="shared" si="16"/>
        <v>3661391254.1839767</v>
      </c>
      <c r="N48" s="10">
        <f t="shared" si="17"/>
        <v>16.383067441503329</v>
      </c>
      <c r="O48" s="10">
        <f t="shared" si="18"/>
        <v>4.4938268806840869</v>
      </c>
      <c r="Q48" s="159">
        <f t="shared" si="15"/>
        <v>6.0348876629573972E-2</v>
      </c>
    </row>
    <row r="49" spans="1:17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372670000000</v>
      </c>
      <c r="E49" s="118">
        <f>'GOS Durban'!E49</f>
        <v>58077711331.492783</v>
      </c>
      <c r="F49" s="119"/>
      <c r="G49" s="119"/>
      <c r="H49" s="10"/>
      <c r="I49" s="10"/>
      <c r="J49" s="10"/>
      <c r="K49" s="10"/>
      <c r="L49" s="119"/>
      <c r="M49" s="158">
        <f t="shared" si="16"/>
        <v>3586565608.6500554</v>
      </c>
      <c r="N49" s="10">
        <f t="shared" si="17"/>
        <v>-2.0436397079502453</v>
      </c>
      <c r="O49" s="10">
        <f t="shared" si="18"/>
        <v>2.1982971100670747</v>
      </c>
      <c r="Q49" s="159">
        <f t="shared" si="15"/>
        <v>6.1754596150989015E-2</v>
      </c>
    </row>
    <row r="50" spans="1:17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359394000000</v>
      </c>
      <c r="E50" s="118">
        <f>'GOS Durban'!E50</f>
        <v>55386987565.461426</v>
      </c>
      <c r="F50" s="119"/>
      <c r="G50" s="119"/>
      <c r="H50" s="10"/>
      <c r="I50" s="10"/>
      <c r="J50" s="10"/>
      <c r="K50" s="10"/>
      <c r="L50" s="119"/>
      <c r="M50" s="158">
        <f t="shared" ref="M50:M51" si="19">E50*Q50</f>
        <v>3354322718.9712424</v>
      </c>
      <c r="N50" s="10">
        <f t="shared" ref="N50:N51" si="20">(M50-M49)/M49*100</f>
        <v>-6.4753559538599017</v>
      </c>
      <c r="O50" s="10">
        <f t="shared" ref="O50:O51" si="21">(M50-M46)/M46*100</f>
        <v>4.4077869606017295</v>
      </c>
      <c r="Q50" s="159">
        <f t="shared" si="15"/>
        <v>6.0561566288594333E-2</v>
      </c>
    </row>
    <row r="51" spans="1:17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364931000000</v>
      </c>
      <c r="E51" s="118">
        <f>'GOS Durban'!E51</f>
        <v>56899864470.668365</v>
      </c>
      <c r="F51" s="119"/>
      <c r="G51" s="119"/>
      <c r="H51" s="10"/>
      <c r="I51" s="10"/>
      <c r="J51" s="10"/>
      <c r="K51" s="10"/>
      <c r="L51" s="119"/>
      <c r="M51" s="158">
        <f t="shared" si="19"/>
        <v>3398283382.069006</v>
      </c>
      <c r="N51" s="10">
        <f t="shared" si="20"/>
        <v>1.3105674909910308</v>
      </c>
      <c r="O51" s="10">
        <f t="shared" si="21"/>
        <v>8.0197707876001925</v>
      </c>
      <c r="Q51" s="159">
        <f t="shared" si="15"/>
        <v>5.9723927529226478E-2</v>
      </c>
    </row>
    <row r="52" spans="1:17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402990000000</v>
      </c>
      <c r="E52" s="118">
        <f>'GOS Durban'!E52</f>
        <v>65166517280.115051</v>
      </c>
      <c r="F52" s="119"/>
      <c r="G52" s="119"/>
      <c r="H52" s="10"/>
      <c r="I52" s="10"/>
      <c r="J52" s="10"/>
      <c r="K52" s="10"/>
      <c r="L52" s="119"/>
      <c r="M52" s="158">
        <f t="shared" ref="M52:M54" si="22">E52*Q52</f>
        <v>4017571836.3476925</v>
      </c>
      <c r="N52" s="10">
        <f t="shared" ref="N52:N54" si="23">(M52-M51)/M51*100</f>
        <v>18.223567155886798</v>
      </c>
      <c r="O52" s="10">
        <f t="shared" ref="O52:O54" si="24">(M52-M48)/M48*100</f>
        <v>9.7280120434192359</v>
      </c>
      <c r="Q52" s="159">
        <f t="shared" si="15"/>
        <v>6.1650860043331125E-2</v>
      </c>
    </row>
    <row r="53" spans="1:17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401165000000</v>
      </c>
      <c r="E53" s="118">
        <f>'GOS Durban'!E53</f>
        <v>62639152390.75264</v>
      </c>
      <c r="F53" s="119"/>
      <c r="G53" s="119"/>
      <c r="H53" s="10"/>
      <c r="I53" s="10"/>
      <c r="J53" s="10"/>
      <c r="K53" s="10"/>
      <c r="L53" s="119"/>
      <c r="M53" s="158">
        <f t="shared" si="22"/>
        <v>3924095999.1827435</v>
      </c>
      <c r="N53" s="10">
        <f t="shared" si="23"/>
        <v>-2.3266749412980321</v>
      </c>
      <c r="O53" s="10">
        <f t="shared" si="24"/>
        <v>9.4109637843689384</v>
      </c>
      <c r="Q53" s="159">
        <f t="shared" si="15"/>
        <v>6.2646058406148772E-2</v>
      </c>
    </row>
    <row r="54" spans="1:17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385895000000</v>
      </c>
      <c r="E54" s="118">
        <f>'GOS Durban'!E54</f>
        <v>59632108031.759155</v>
      </c>
      <c r="F54" s="119"/>
      <c r="G54" s="119"/>
      <c r="H54" s="10"/>
      <c r="I54" s="10"/>
      <c r="J54" s="10"/>
      <c r="K54" s="10"/>
      <c r="L54" s="119"/>
      <c r="M54" s="158">
        <f t="shared" si="22"/>
        <v>3636664946.5770054</v>
      </c>
      <c r="N54" s="10">
        <f t="shared" si="23"/>
        <v>-7.3247711744463011</v>
      </c>
      <c r="O54" s="10">
        <f t="shared" si="24"/>
        <v>8.417264862706956</v>
      </c>
      <c r="Q54" s="159">
        <f t="shared" si="15"/>
        <v>6.0985014057195037E-2</v>
      </c>
    </row>
    <row r="55" spans="1:17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398727000000</v>
      </c>
      <c r="E55" s="118">
        <f>'GOS Durban'!E55</f>
        <v>62762301584.376686</v>
      </c>
      <c r="F55" s="119"/>
      <c r="G55" s="119"/>
      <c r="H55" s="10"/>
      <c r="I55" s="10"/>
      <c r="J55" s="10"/>
      <c r="K55" s="10"/>
      <c r="L55" s="119"/>
      <c r="M55" s="158">
        <f t="shared" ref="M55:M59" si="25">E55*Q55</f>
        <v>3733884388.7115378</v>
      </c>
      <c r="N55" s="10">
        <f t="shared" ref="N55:N59" si="26">(M55-M54)/M54*100</f>
        <v>2.673313147147081</v>
      </c>
      <c r="O55" s="10">
        <f t="shared" ref="O55:O59" si="27">(M55-M51)/M51*100</f>
        <v>9.8756039126497157</v>
      </c>
      <c r="Q55" s="159">
        <f t="shared" si="15"/>
        <v>5.949247071017242E-2</v>
      </c>
    </row>
    <row r="56" spans="1:17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424375000000</v>
      </c>
      <c r="E56" s="118">
        <f>'GOS Durban'!E56</f>
        <v>69572733492.468765</v>
      </c>
      <c r="F56" s="119"/>
      <c r="G56" s="119"/>
      <c r="H56" s="10"/>
      <c r="I56" s="10"/>
      <c r="J56" s="10"/>
      <c r="K56" s="10"/>
      <c r="L56" s="119"/>
      <c r="M56" s="158">
        <f t="shared" si="25"/>
        <v>4275217532.0402431</v>
      </c>
      <c r="N56" s="10">
        <f t="shared" si="26"/>
        <v>14.497854967478109</v>
      </c>
      <c r="O56" s="10">
        <f t="shared" si="27"/>
        <v>6.4129704753897325</v>
      </c>
      <c r="Q56" s="159">
        <f t="shared" si="15"/>
        <v>6.1449612763929053E-2</v>
      </c>
    </row>
    <row r="57" spans="1:17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421216000000</v>
      </c>
      <c r="E57" s="118">
        <f>'GOS Durban'!E57</f>
        <v>67110545799.068382</v>
      </c>
      <c r="F57" s="119"/>
      <c r="G57" s="119"/>
      <c r="H57" s="10"/>
      <c r="I57" s="10"/>
      <c r="J57" s="10"/>
      <c r="K57" s="10"/>
      <c r="L57" s="119"/>
      <c r="M57" s="158">
        <f t="shared" si="25"/>
        <v>4197821509.5287395</v>
      </c>
      <c r="N57" s="10">
        <f t="shared" si="26"/>
        <v>-1.8103411564783778</v>
      </c>
      <c r="O57" s="10">
        <f t="shared" si="27"/>
        <v>6.9755049418516695</v>
      </c>
      <c r="Q57" s="159">
        <f t="shared" si="15"/>
        <v>6.2550847404775733E-2</v>
      </c>
    </row>
    <row r="58" spans="1:17">
      <c r="A58" t="str">
        <f>'GOS Durban'!A58</f>
        <v>2014q4</v>
      </c>
      <c r="B58" s="7">
        <v>39679.286244765506</v>
      </c>
      <c r="C58" s="7">
        <v>242968.67667019999</v>
      </c>
      <c r="D58" s="118">
        <f>'GOS Durban'!D58</f>
        <v>401126000000</v>
      </c>
      <c r="E58" s="118">
        <f>'GOS Durban'!E58</f>
        <v>62710384572.042297</v>
      </c>
      <c r="F58" s="119"/>
      <c r="G58" s="119"/>
      <c r="H58" s="10"/>
      <c r="I58" s="10"/>
      <c r="J58" s="10"/>
      <c r="K58" s="10"/>
      <c r="L58" s="119"/>
      <c r="M58" s="158">
        <f t="shared" si="25"/>
        <v>3817655507.832139</v>
      </c>
      <c r="N58" s="10">
        <f t="shared" si="26"/>
        <v>-9.0562688488219933</v>
      </c>
      <c r="O58" s="10">
        <f t="shared" si="27"/>
        <v>4.9768280530074724</v>
      </c>
      <c r="Q58" s="159">
        <f t="shared" si="15"/>
        <v>6.0877564918237419E-2</v>
      </c>
    </row>
    <row r="59" spans="1:17">
      <c r="A59" t="str">
        <f>'GOS Durban'!A59</f>
        <v>2015q1</v>
      </c>
      <c r="B59" s="7">
        <v>39679.286244765506</v>
      </c>
      <c r="C59" s="7">
        <v>242968.67667019999</v>
      </c>
      <c r="D59" s="118">
        <f>'GOS Durban'!D59</f>
        <v>419421000000</v>
      </c>
      <c r="E59" s="118">
        <f>'GOS Durban'!E59</f>
        <v>67101354282.227783</v>
      </c>
      <c r="F59" s="119"/>
      <c r="G59" s="119"/>
      <c r="H59" s="10"/>
      <c r="I59" s="10"/>
      <c r="J59" s="10"/>
      <c r="K59" s="10"/>
      <c r="L59" s="119"/>
      <c r="M59" s="158">
        <f t="shared" si="25"/>
        <v>3982894521.4679122</v>
      </c>
      <c r="N59" s="10">
        <f t="shared" si="26"/>
        <v>4.3282850769739669</v>
      </c>
      <c r="O59" s="10">
        <f t="shared" si="27"/>
        <v>6.6689299087350964</v>
      </c>
      <c r="Q59" s="159">
        <f t="shared" si="15"/>
        <v>5.9356395471779726E-2</v>
      </c>
    </row>
    <row r="60" spans="1:17">
      <c r="A60" t="str">
        <f>'GOS Durban'!A60</f>
        <v>2015q2</v>
      </c>
      <c r="B60" s="7">
        <v>39679.286244765506</v>
      </c>
      <c r="C60" s="7">
        <v>242968.67667019999</v>
      </c>
      <c r="D60" s="118">
        <f>'GOS Durban'!D60</f>
        <v>446366000000</v>
      </c>
      <c r="E60" s="118">
        <f>'GOS Durban'!E60</f>
        <v>73281785072.06282</v>
      </c>
      <c r="F60" s="119"/>
      <c r="G60" s="119"/>
      <c r="H60" s="10"/>
      <c r="I60" s="10"/>
      <c r="J60" s="10"/>
      <c r="K60" s="10"/>
      <c r="L60" s="119"/>
      <c r="M60" s="158">
        <f t="shared" ref="M60:M63" si="28">E60*Q60</f>
        <v>4481165265.6799421</v>
      </c>
      <c r="N60" s="10">
        <f t="shared" ref="N60:N63" si="29">(M60-M59)/M59*100</f>
        <v>12.510267131764016</v>
      </c>
      <c r="O60" s="10">
        <f t="shared" ref="O60:O63" si="30">(M60-M56)/M56*100</f>
        <v>4.8172457213286046</v>
      </c>
      <c r="Q60" s="159">
        <f t="shared" si="15"/>
        <v>6.1149783145611376E-2</v>
      </c>
    </row>
    <row r="61" spans="1:17">
      <c r="A61" t="str">
        <f>'GOS Durban'!A61</f>
        <v>2015q3</v>
      </c>
      <c r="B61" s="7">
        <v>39679.286244765506</v>
      </c>
      <c r="C61" s="7">
        <v>242968.67667019999</v>
      </c>
      <c r="D61" s="118">
        <f>'GOS Durban'!D61</f>
        <v>437253000000</v>
      </c>
      <c r="E61" s="118">
        <f>'GOS Durban'!E61</f>
        <v>70154724977.675308</v>
      </c>
      <c r="F61" s="119"/>
      <c r="G61" s="119"/>
      <c r="H61" s="10"/>
      <c r="I61" s="10"/>
      <c r="J61" s="10"/>
      <c r="K61" s="10"/>
      <c r="L61" s="119"/>
      <c r="M61" s="158">
        <f t="shared" si="28"/>
        <v>4371843734.7671223</v>
      </c>
      <c r="N61" s="10">
        <f t="shared" si="29"/>
        <v>-2.4395781996724044</v>
      </c>
      <c r="O61" s="10">
        <f t="shared" si="30"/>
        <v>4.1455365561247763</v>
      </c>
      <c r="Q61" s="159">
        <f t="shared" si="15"/>
        <v>6.2317167320637835E-2</v>
      </c>
    </row>
    <row r="62" spans="1:17">
      <c r="A62" t="str">
        <f>'GOS Durban'!A62</f>
        <v>2015q4</v>
      </c>
      <c r="B62" s="7">
        <v>39679.286244765506</v>
      </c>
      <c r="C62" s="7">
        <v>242968.67667019999</v>
      </c>
      <c r="D62" s="118">
        <f>'GOS Durban'!D62</f>
        <v>418990000000</v>
      </c>
      <c r="E62" s="118">
        <f>'GOS Durban'!E62</f>
        <v>66119392067.06913</v>
      </c>
      <c r="F62" s="119"/>
      <c r="G62" s="119"/>
      <c r="H62" s="10"/>
      <c r="I62" s="10"/>
      <c r="J62" s="10"/>
      <c r="K62" s="10"/>
      <c r="L62" s="119"/>
      <c r="M62" s="158">
        <f t="shared" si="28"/>
        <v>4020591194.4040532</v>
      </c>
      <c r="N62" s="10">
        <f t="shared" si="29"/>
        <v>-8.0344257863045385</v>
      </c>
      <c r="O62" s="10">
        <f t="shared" si="30"/>
        <v>5.3157150024558266</v>
      </c>
      <c r="Q62" s="159">
        <f t="shared" si="15"/>
        <v>6.0808048421342263E-2</v>
      </c>
    </row>
    <row r="63" spans="1:17">
      <c r="A63" t="str">
        <f>'GOS Durban'!A63</f>
        <v>2016q1</v>
      </c>
      <c r="B63" s="7">
        <v>39679.286244765506</v>
      </c>
      <c r="C63" s="7">
        <v>242968.67667019999</v>
      </c>
      <c r="D63" s="118">
        <f>'GOS Durban'!D63</f>
        <v>435739000000</v>
      </c>
      <c r="E63" s="118">
        <f>'GOS Durban'!E63</f>
        <v>70414116871.212357</v>
      </c>
      <c r="F63" s="119"/>
      <c r="G63" s="119"/>
      <c r="H63" s="10"/>
      <c r="I63" s="10"/>
      <c r="J63" s="10"/>
      <c r="K63" s="10"/>
      <c r="L63" s="119"/>
      <c r="M63" s="158">
        <f t="shared" si="28"/>
        <v>4191348522.1326089</v>
      </c>
      <c r="N63" s="10">
        <f t="shared" si="29"/>
        <v>4.247070131532384</v>
      </c>
      <c r="O63" s="10">
        <f t="shared" si="30"/>
        <v>5.2337313865864088</v>
      </c>
      <c r="Q63" s="159">
        <f t="shared" si="15"/>
        <v>5.9524264570392872E-2</v>
      </c>
    </row>
    <row r="64" spans="1:17">
      <c r="A64" t="str">
        <f>'GOS Durban'!A64</f>
        <v>2016q2</v>
      </c>
      <c r="B64" s="7">
        <v>39679.286244765506</v>
      </c>
      <c r="C64" s="7">
        <v>242968.67667019999</v>
      </c>
      <c r="D64" s="118">
        <f>'GOS Durban'!D64</f>
        <v>474170000000</v>
      </c>
      <c r="E64" s="118">
        <f>'GOS Durban'!E64</f>
        <v>77349799309.552322</v>
      </c>
      <c r="F64" s="119"/>
      <c r="G64" s="119"/>
      <c r="H64" s="10"/>
      <c r="I64" s="10"/>
      <c r="J64" s="10"/>
      <c r="K64" s="10"/>
      <c r="L64" s="119"/>
      <c r="M64" s="158">
        <f t="shared" ref="M64:M66" si="31">E64*Q64</f>
        <v>4750573440.2294216</v>
      </c>
      <c r="N64" s="10">
        <f t="shared" ref="N64:N66" si="32">(M64-M63)/M63*100</f>
        <v>13.342362610596561</v>
      </c>
      <c r="O64" s="10">
        <f t="shared" ref="O64:O66" si="33">(M64-M60)/M60*100</f>
        <v>6.0120115768281375</v>
      </c>
      <c r="Q64" s="159">
        <f t="shared" si="15"/>
        <v>6.1416751984290523E-2</v>
      </c>
    </row>
    <row r="65" spans="1:17">
      <c r="A65" t="str">
        <f>'GOS Durban'!A65</f>
        <v>2016q3</v>
      </c>
      <c r="B65" s="7">
        <v>39679.286244765506</v>
      </c>
      <c r="C65" s="7">
        <v>242968.67667019999</v>
      </c>
      <c r="D65" s="118">
        <f>'GOS Durban'!D65</f>
        <v>462690000000</v>
      </c>
      <c r="E65" s="118">
        <f>'GOS Durban'!E65</f>
        <v>74535100929.962204</v>
      </c>
      <c r="F65" s="119"/>
      <c r="G65" s="119"/>
      <c r="H65" s="10"/>
      <c r="I65" s="10"/>
      <c r="J65" s="10"/>
      <c r="K65" s="10"/>
      <c r="L65" s="119"/>
      <c r="M65" s="158">
        <f t="shared" si="31"/>
        <v>4658793455.5497713</v>
      </c>
      <c r="N65" s="10">
        <f t="shared" si="32"/>
        <v>-1.9319769672946667</v>
      </c>
      <c r="O65" s="10">
        <f t="shared" si="33"/>
        <v>6.5635859420289684</v>
      </c>
      <c r="Q65" s="159">
        <f t="shared" si="15"/>
        <v>6.2504691043854116E-2</v>
      </c>
    </row>
    <row r="66" spans="1:17">
      <c r="A66" t="str">
        <f>'GOS Durban'!A66</f>
        <v>2016q4</v>
      </c>
      <c r="B66" s="7">
        <v>39679.286244765506</v>
      </c>
      <c r="C66" s="7">
        <v>242968.67667019999</v>
      </c>
      <c r="D66" s="118">
        <f>'GOS Durban'!D66</f>
        <v>445531000000</v>
      </c>
      <c r="E66" s="118">
        <f>'GOS Durban'!E66</f>
        <v>69786100297.155441</v>
      </c>
      <c r="F66" s="119"/>
      <c r="G66" s="119"/>
      <c r="H66" s="10"/>
      <c r="I66" s="10"/>
      <c r="J66" s="10"/>
      <c r="K66" s="10"/>
      <c r="L66" s="119"/>
      <c r="M66" s="158">
        <f t="shared" si="31"/>
        <v>4249290241.6185436</v>
      </c>
      <c r="N66" s="10">
        <f t="shared" si="32"/>
        <v>-8.789898454146071</v>
      </c>
      <c r="O66" s="10">
        <f t="shared" si="33"/>
        <v>5.6881945006694226</v>
      </c>
      <c r="Q66" s="159">
        <f t="shared" si="15"/>
        <v>6.089020913225824E-2</v>
      </c>
    </row>
    <row r="67" spans="1:17">
      <c r="A67"/>
      <c r="D67" s="118"/>
      <c r="E67" s="118"/>
      <c r="F67" s="119"/>
      <c r="G67" s="119"/>
      <c r="H67" s="10"/>
      <c r="I67" s="10"/>
      <c r="J67" s="10"/>
      <c r="K67" s="10"/>
      <c r="L67" s="119"/>
      <c r="M67" s="158"/>
      <c r="N67" s="10"/>
      <c r="O67" s="10"/>
      <c r="Q67" s="159">
        <f>(Q48+Q52+Q56)/3</f>
        <v>6.1149783145611376E-2</v>
      </c>
    </row>
    <row r="68" spans="1:17">
      <c r="M68" s="10"/>
    </row>
    <row r="69" spans="1:17">
      <c r="M69" s="10"/>
    </row>
    <row r="70" spans="1:17">
      <c r="M70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70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4.5" bestFit="1" customWidth="1"/>
    <col min="21" max="21" width="8" customWidth="1"/>
  </cols>
  <sheetData>
    <row r="1" spans="1:20" ht="28.5" customHeight="1" thickBot="1">
      <c r="D1" s="227" t="s">
        <v>195</v>
      </c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9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196</v>
      </c>
      <c r="N2" s="123" t="s">
        <v>83</v>
      </c>
      <c r="O2" s="124" t="s">
        <v>81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635583268.2459656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727975832.92043507</v>
      </c>
      <c r="N8" s="10">
        <f>(M8-M7)/M7*100</f>
        <v>14.536657789851432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742152149.44416165</v>
      </c>
      <c r="N9" s="10">
        <f t="shared" ref="N9:N36" si="4">(M9-M8)/M8*100</f>
        <v>1.9473608714255213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732312516.80345082</v>
      </c>
      <c r="N10" s="10">
        <f t="shared" si="4"/>
        <v>-1.3258241787860172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740351224.0518055</v>
      </c>
      <c r="N11" s="10">
        <f t="shared" si="4"/>
        <v>1.097715396623792</v>
      </c>
      <c r="O11" s="10">
        <f>(M11-M7)/M7*100</f>
        <v>16.48374981534214</v>
      </c>
      <c r="R11" s="230" t="s">
        <v>162</v>
      </c>
      <c r="S11" s="231"/>
      <c r="T11" s="232"/>
    </row>
    <row r="12" spans="1:20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805528198.10562563</v>
      </c>
      <c r="N12" s="10">
        <f t="shared" si="4"/>
        <v>8.8035208069379003</v>
      </c>
      <c r="O12" s="10">
        <f t="shared" ref="O12:O36" si="5">(M12-M8)/M8*100</f>
        <v>10.653151063280795</v>
      </c>
      <c r="R12" s="7">
        <v>2001</v>
      </c>
    </row>
    <row r="13" spans="1:20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802093492.22399426</v>
      </c>
      <c r="N13" s="10">
        <f t="shared" si="4"/>
        <v>-0.42639176253653577</v>
      </c>
      <c r="O13" s="10">
        <f t="shared" si="5"/>
        <v>8.076691932338397</v>
      </c>
      <c r="R13" s="7">
        <f>R12+1</f>
        <v>2002</v>
      </c>
      <c r="S13" s="154">
        <f>SUM(M7:M10)</f>
        <v>2838023767.4140129</v>
      </c>
    </row>
    <row r="14" spans="1:20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772576942.96982217</v>
      </c>
      <c r="N14" s="10">
        <f t="shared" si="4"/>
        <v>-3.6799387528167644</v>
      </c>
      <c r="O14" s="10">
        <f t="shared" si="5"/>
        <v>5.4982572661909206</v>
      </c>
      <c r="R14" s="7">
        <f t="shared" ref="R14:R24" si="6">R13+1</f>
        <v>2003</v>
      </c>
      <c r="S14" s="154">
        <f>SUM(M11:M14)</f>
        <v>3120549857.3512478</v>
      </c>
      <c r="T14" s="10">
        <f>(S14-S13)/S13*100</f>
        <v>9.9550290304534919</v>
      </c>
    </row>
    <row r="15" spans="1:20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804181808.24018514</v>
      </c>
      <c r="N15" s="10">
        <f t="shared" si="4"/>
        <v>4.09083723737242</v>
      </c>
      <c r="O15" s="10">
        <f t="shared" si="5"/>
        <v>8.6216625453857763</v>
      </c>
      <c r="R15" s="7">
        <f t="shared" si="6"/>
        <v>2004</v>
      </c>
      <c r="S15" s="154">
        <f>SUM(M15:M18)</f>
        <v>3447508284.0973377</v>
      </c>
      <c r="T15" s="10">
        <f t="shared" ref="T15:T21" si="7">(S15-S14)/S14*100</f>
        <v>10.477590222628756</v>
      </c>
    </row>
    <row r="16" spans="1:20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873063284.25433302</v>
      </c>
      <c r="N16" s="10">
        <f t="shared" si="4"/>
        <v>8.5654108695747855</v>
      </c>
      <c r="O16" s="10">
        <f t="shared" si="5"/>
        <v>8.3839505938501961</v>
      </c>
      <c r="R16" s="7">
        <f t="shared" si="6"/>
        <v>2005</v>
      </c>
      <c r="S16" s="154">
        <f>SUM(M19:M22)</f>
        <v>3785324540.3453827</v>
      </c>
      <c r="T16" s="10">
        <f t="shared" si="7"/>
        <v>9.7988526323873799</v>
      </c>
    </row>
    <row r="17" spans="1:20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906468745.78086329</v>
      </c>
      <c r="N17" s="10">
        <f t="shared" si="4"/>
        <v>3.8262359818579754</v>
      </c>
      <c r="O17" s="10">
        <f t="shared" si="5"/>
        <v>13.012853809281497</v>
      </c>
      <c r="R17" s="7">
        <f t="shared" si="6"/>
        <v>2006</v>
      </c>
      <c r="S17" s="154">
        <f>SUM(M23:M26)</f>
        <v>4186111250.1708903</v>
      </c>
      <c r="T17" s="10">
        <f t="shared" si="7"/>
        <v>10.587908792331419</v>
      </c>
    </row>
    <row r="18" spans="1:20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863794445.8219564</v>
      </c>
      <c r="N18" s="10">
        <f t="shared" si="4"/>
        <v>-4.7077519393286726</v>
      </c>
      <c r="O18" s="10">
        <f t="shared" si="5"/>
        <v>11.806914985255688</v>
      </c>
      <c r="R18" s="7">
        <f t="shared" si="6"/>
        <v>2007</v>
      </c>
      <c r="S18" s="154">
        <f>SUM(M27:M30)</f>
        <v>4829667110.3571014</v>
      </c>
      <c r="T18" s="10">
        <f t="shared" si="7"/>
        <v>15.373596680211</v>
      </c>
    </row>
    <row r="19" spans="1:20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2.938203884344609E-2</v>
      </c>
      <c r="M19" s="118">
        <f t="shared" si="3"/>
        <v>882987626.41235149</v>
      </c>
      <c r="N19" s="10">
        <f t="shared" si="4"/>
        <v>2.2219615654198304</v>
      </c>
      <c r="O19" s="10">
        <f t="shared" si="5"/>
        <v>9.7995027199905778</v>
      </c>
      <c r="R19" s="7">
        <f t="shared" si="6"/>
        <v>2008</v>
      </c>
      <c r="S19" s="154">
        <f>SUM(M31:M34)</f>
        <v>5262546439.0329962</v>
      </c>
      <c r="T19" s="10">
        <f t="shared" si="7"/>
        <v>8.9629226773745074</v>
      </c>
    </row>
    <row r="20" spans="1:20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2.8210020725452412E-2</v>
      </c>
      <c r="M20" s="118">
        <f t="shared" si="3"/>
        <v>951441707.35780501</v>
      </c>
      <c r="N20" s="10">
        <f t="shared" si="4"/>
        <v>7.7525526856574265</v>
      </c>
      <c r="O20" s="10">
        <f t="shared" si="5"/>
        <v>8.9774045612757085</v>
      </c>
      <c r="R20" s="7">
        <f t="shared" si="6"/>
        <v>2009</v>
      </c>
      <c r="S20" s="154">
        <f>SUM(M35:M38)</f>
        <v>5889769815.1133547</v>
      </c>
      <c r="T20" s="10">
        <f t="shared" si="7"/>
        <v>11.91862881110484</v>
      </c>
    </row>
    <row r="21" spans="1:20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2.8348993266296838E-2</v>
      </c>
      <c r="M21" s="118">
        <f t="shared" si="3"/>
        <v>994290266.48206377</v>
      </c>
      <c r="N21" s="10">
        <f t="shared" si="4"/>
        <v>4.503540132085555</v>
      </c>
      <c r="O21" s="10">
        <f t="shared" si="5"/>
        <v>9.6883120471570159</v>
      </c>
      <c r="R21" s="7">
        <f t="shared" si="6"/>
        <v>2010</v>
      </c>
      <c r="S21" s="154">
        <f>SUM(M39:M42)</f>
        <v>6050388531.2317457</v>
      </c>
      <c r="T21" s="10">
        <f t="shared" si="7"/>
        <v>2.7270796849519963</v>
      </c>
    </row>
    <row r="22" spans="1:20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3.2533269088446573E-2</v>
      </c>
      <c r="M22" s="118">
        <f t="shared" si="3"/>
        <v>956604940.0931623</v>
      </c>
      <c r="N22" s="10">
        <f t="shared" si="4"/>
        <v>-3.7901735196742252</v>
      </c>
      <c r="O22" s="10">
        <f t="shared" si="5"/>
        <v>10.744511581443511</v>
      </c>
      <c r="R22" s="7">
        <f t="shared" si="6"/>
        <v>2011</v>
      </c>
      <c r="S22" s="154">
        <f>SUM(M43:M46)</f>
        <v>6539975015.7064209</v>
      </c>
      <c r="T22" s="10">
        <f t="shared" ref="T22:T27" si="9">(S22-S21)/S21*100</f>
        <v>8.0918189294366609</v>
      </c>
    </row>
    <row r="23" spans="1:20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3.2067124197063895E-2</v>
      </c>
      <c r="M23" s="118">
        <f t="shared" si="3"/>
        <v>959167795.01351929</v>
      </c>
      <c r="N23" s="10">
        <f t="shared" si="4"/>
        <v>0.26791152888123243</v>
      </c>
      <c r="O23" s="10">
        <f t="shared" si="5"/>
        <v>8.6275465615179492</v>
      </c>
      <c r="R23" s="7">
        <f t="shared" si="6"/>
        <v>2012</v>
      </c>
      <c r="S23" s="154">
        <f>SUM(M47:M50)</f>
        <v>7037081840.2144527</v>
      </c>
      <c r="T23" s="10">
        <f t="shared" si="9"/>
        <v>7.6010508192184041</v>
      </c>
    </row>
    <row r="24" spans="1:20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3.1738317428494041E-2</v>
      </c>
      <c r="M24" s="118">
        <f t="shared" si="3"/>
        <v>1033951691.6448734</v>
      </c>
      <c r="N24" s="10">
        <f t="shared" si="4"/>
        <v>7.7967480789218975</v>
      </c>
      <c r="O24" s="10">
        <f t="shared" si="5"/>
        <v>8.6721008390731775</v>
      </c>
      <c r="Q24" s="169"/>
      <c r="R24" s="7">
        <f t="shared" si="6"/>
        <v>2013</v>
      </c>
      <c r="S24" s="154">
        <f>SUM(M51:M54)</f>
        <v>7499037980.9708595</v>
      </c>
      <c r="T24" s="10">
        <f t="shared" si="9"/>
        <v>6.5645980996908344</v>
      </c>
    </row>
    <row r="25" spans="1:20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f>L37/G37</f>
        <v>3.1482284788941731E-2</v>
      </c>
      <c r="M25" s="118">
        <f t="shared" si="3"/>
        <v>1124457053.5852261</v>
      </c>
      <c r="N25" s="10">
        <f t="shared" si="4"/>
        <v>8.753345313103674</v>
      </c>
      <c r="O25" s="10">
        <f t="shared" si="5"/>
        <v>13.091427271405397</v>
      </c>
      <c r="Q25" s="169"/>
      <c r="R25" s="7">
        <v>2014</v>
      </c>
      <c r="S25" s="154">
        <f>SUM(M55:M58)</f>
        <v>8055814260.7093096</v>
      </c>
      <c r="T25" s="10">
        <f t="shared" si="9"/>
        <v>7.4246360820053789</v>
      </c>
    </row>
    <row r="26" spans="1:20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3.0537435476877366E-2</v>
      </c>
      <c r="M26" s="118">
        <f t="shared" si="3"/>
        <v>1068534709.9272715</v>
      </c>
      <c r="N26" s="10">
        <f t="shared" si="4"/>
        <v>-4.9732751890924973</v>
      </c>
      <c r="O26" s="10">
        <f t="shared" si="5"/>
        <v>11.700730901850509</v>
      </c>
      <c r="Q26" s="159">
        <f>M26/E26</f>
        <v>3.0537435476877366E-2</v>
      </c>
      <c r="R26" s="7">
        <v>2015</v>
      </c>
      <c r="S26" s="154">
        <f>SUM(M59:M62)</f>
        <v>8515704763.8752174</v>
      </c>
      <c r="T26" s="10">
        <f t="shared" si="9"/>
        <v>5.7088022176595565</v>
      </c>
    </row>
    <row r="27" spans="1:20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1140506040.4467363</v>
      </c>
      <c r="N27" s="10">
        <f t="shared" si="4"/>
        <v>6.7355163899508224</v>
      </c>
      <c r="O27" s="10">
        <f t="shared" si="5"/>
        <v>18.905789620538826</v>
      </c>
      <c r="Q27" s="159">
        <f t="shared" ref="Q27:Q38" si="10">M27/E27</f>
        <v>3.0537435476877362E-2</v>
      </c>
      <c r="R27" s="7">
        <v>2016</v>
      </c>
      <c r="S27" s="154">
        <f>SUM(M63:M66)</f>
        <v>8976662464.3443298</v>
      </c>
      <c r="T27" s="10">
        <f t="shared" si="9"/>
        <v>5.4130305506193439</v>
      </c>
    </row>
    <row r="28" spans="1:20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1208648574.7120862</v>
      </c>
      <c r="N28" s="10">
        <f t="shared" si="4"/>
        <v>5.9747631181908014</v>
      </c>
      <c r="O28" s="10">
        <f t="shared" si="5"/>
        <v>16.896039193987331</v>
      </c>
      <c r="Q28" s="159">
        <f>M28/E28</f>
        <v>3.0537435476877366E-2</v>
      </c>
    </row>
    <row r="29" spans="1:20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1268142980.6784186</v>
      </c>
      <c r="N29" s="10">
        <f t="shared" si="4"/>
        <v>4.922390776864539</v>
      </c>
      <c r="O29" s="10">
        <f t="shared" si="5"/>
        <v>12.778249434699479</v>
      </c>
      <c r="Q29" s="159">
        <f t="shared" si="10"/>
        <v>3.0537435476877366E-2</v>
      </c>
    </row>
    <row r="30" spans="1:20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1212369514.5198603</v>
      </c>
      <c r="N30" s="10">
        <f t="shared" si="4"/>
        <v>-4.3980424138547241</v>
      </c>
      <c r="O30" s="10">
        <f t="shared" si="5"/>
        <v>13.46093891534686</v>
      </c>
      <c r="Q30" s="159">
        <f t="shared" si="10"/>
        <v>3.0537435476877362E-2</v>
      </c>
    </row>
    <row r="31" spans="1:20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26551214</v>
      </c>
      <c r="M31" s="118">
        <f t="shared" ref="M31:M38" si="11">L31*K31</f>
        <v>1214648282.3131392</v>
      </c>
      <c r="N31" s="10">
        <f t="shared" si="4"/>
        <v>0.1879598394703452</v>
      </c>
      <c r="O31" s="10">
        <f t="shared" si="5"/>
        <v>6.500819744660129</v>
      </c>
      <c r="Q31" s="159">
        <f t="shared" si="10"/>
        <v>2.938203884344609E-2</v>
      </c>
    </row>
    <row r="32" spans="1:20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25118675</v>
      </c>
      <c r="M32" s="118">
        <f t="shared" si="11"/>
        <v>1301237000.9705284</v>
      </c>
      <c r="N32" s="10">
        <f t="shared" si="4"/>
        <v>7.128707126024354</v>
      </c>
      <c r="O32" s="10">
        <f t="shared" si="5"/>
        <v>7.6604919077075628</v>
      </c>
      <c r="Q32" s="159">
        <f t="shared" si="10"/>
        <v>2.8210020725452412E-2</v>
      </c>
    </row>
    <row r="33" spans="1:17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24647063</v>
      </c>
      <c r="M33" s="118">
        <f t="shared" si="11"/>
        <v>1339334077.3900542</v>
      </c>
      <c r="N33" s="10">
        <f t="shared" si="4"/>
        <v>2.927758462994146</v>
      </c>
      <c r="O33" s="10">
        <f t="shared" si="5"/>
        <v>5.6138067864832149</v>
      </c>
      <c r="Q33" s="159">
        <f t="shared" si="10"/>
        <v>2.8348993266296838E-2</v>
      </c>
    </row>
    <row r="34" spans="1:17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29260160</v>
      </c>
      <c r="M34" s="118">
        <f t="shared" si="11"/>
        <v>1407327078.3592741</v>
      </c>
      <c r="N34" s="10">
        <f t="shared" si="4"/>
        <v>5.0766274163438849</v>
      </c>
      <c r="O34" s="10">
        <f t="shared" si="5"/>
        <v>16.080704892734268</v>
      </c>
      <c r="Q34" s="159">
        <f t="shared" si="10"/>
        <v>3.2533269088446573E-2</v>
      </c>
    </row>
    <row r="35" spans="1:17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27025671</v>
      </c>
      <c r="M35" s="118">
        <f t="shared" si="11"/>
        <v>1438566827.5759997</v>
      </c>
      <c r="N35" s="10">
        <f t="shared" si="4"/>
        <v>2.2197930884088657</v>
      </c>
      <c r="O35" s="10">
        <f t="shared" si="5"/>
        <v>18.434846409730795</v>
      </c>
      <c r="Q35" s="159">
        <f t="shared" si="10"/>
        <v>3.2067124197063895E-2</v>
      </c>
    </row>
    <row r="36" spans="1:17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26386645</v>
      </c>
      <c r="M36" s="118">
        <f t="shared" si="11"/>
        <v>1545968458.9155638</v>
      </c>
      <c r="N36" s="10">
        <f t="shared" si="4"/>
        <v>7.4658770994001697</v>
      </c>
      <c r="O36" s="10">
        <f t="shared" si="5"/>
        <v>18.807600595625729</v>
      </c>
      <c r="Q36" s="159">
        <f t="shared" si="10"/>
        <v>3.1738317428494041E-2</v>
      </c>
    </row>
    <row r="37" spans="1:17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26300094</v>
      </c>
      <c r="M37" s="118">
        <f t="shared" si="11"/>
        <v>1499414050.0486677</v>
      </c>
      <c r="N37" s="10">
        <f t="shared" ref="N37:N45" si="12">(M37-M36)/M36*100</f>
        <v>-3.0113427346087152</v>
      </c>
      <c r="O37" s="10">
        <f t="shared" ref="O37:O45" si="13">(M37-M33)/M33*100</f>
        <v>11.952206350977013</v>
      </c>
      <c r="Q37" s="159">
        <f t="shared" si="10"/>
        <v>3.1482284788941731E-2</v>
      </c>
    </row>
    <row r="38" spans="1:17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28082178</v>
      </c>
      <c r="M38" s="118">
        <f t="shared" si="11"/>
        <v>1405820478.5731227</v>
      </c>
      <c r="N38" s="10">
        <f t="shared" si="12"/>
        <v>-6.2420097685830731</v>
      </c>
      <c r="O38" s="10">
        <f t="shared" si="13"/>
        <v>-0.10705398974543087</v>
      </c>
      <c r="Q38" s="159">
        <f t="shared" si="10"/>
        <v>3.1141416905416112E-2</v>
      </c>
    </row>
    <row r="39" spans="1:17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294772000000</v>
      </c>
      <c r="E39" s="118">
        <f>'GOS Durban'!E39</f>
        <v>47019932184.488586</v>
      </c>
      <c r="F39" s="119"/>
      <c r="G39" s="119"/>
      <c r="H39" s="10"/>
      <c r="I39" s="10"/>
      <c r="J39" s="10"/>
      <c r="K39" s="10"/>
      <c r="L39" s="119"/>
      <c r="M39" s="158">
        <f t="shared" ref="M39:M45" si="14">E39*Q39</f>
        <v>1441734541.3897772</v>
      </c>
      <c r="N39" s="10">
        <f t="shared" si="12"/>
        <v>2.5546692030767995</v>
      </c>
      <c r="O39" s="10">
        <f t="shared" si="13"/>
        <v>0.22019928119120319</v>
      </c>
      <c r="Q39" s="159">
        <f>(Q27+Q31+Q35)/3</f>
        <v>3.0662199505795781E-2</v>
      </c>
    </row>
    <row r="40" spans="1:17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328726000000</v>
      </c>
      <c r="E40" s="118">
        <f>'GOS Durban'!E40</f>
        <v>52778119531.762848</v>
      </c>
      <c r="F40" s="119"/>
      <c r="G40" s="119"/>
      <c r="H40" s="10"/>
      <c r="I40" s="10"/>
      <c r="J40" s="10"/>
      <c r="K40" s="10"/>
      <c r="L40" s="119"/>
      <c r="M40" s="158">
        <f t="shared" si="14"/>
        <v>1591889658.8705516</v>
      </c>
      <c r="N40" s="10">
        <f t="shared" si="12"/>
        <v>10.414893530679413</v>
      </c>
      <c r="O40" s="10">
        <f t="shared" si="13"/>
        <v>2.970384013345245</v>
      </c>
      <c r="Q40" s="159">
        <f t="shared" ref="Q40:Q66" si="15">(Q28+Q32+Q36)/3</f>
        <v>3.0161924543607943E-2</v>
      </c>
    </row>
    <row r="41" spans="1:17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321915000000</v>
      </c>
      <c r="E41" s="118">
        <f>'GOS Durban'!E41</f>
        <v>50078314776.854942</v>
      </c>
      <c r="F41" s="119"/>
      <c r="G41" s="119"/>
      <c r="H41" s="10"/>
      <c r="I41" s="10"/>
      <c r="J41" s="10"/>
      <c r="K41" s="10"/>
      <c r="L41" s="119"/>
      <c r="M41" s="158">
        <f t="shared" si="14"/>
        <v>1508504294.0802443</v>
      </c>
      <c r="N41" s="10">
        <f t="shared" si="12"/>
        <v>-5.2381372242514184</v>
      </c>
      <c r="O41" s="10">
        <f t="shared" si="13"/>
        <v>0.60625309141804984</v>
      </c>
      <c r="Q41" s="159">
        <f t="shared" si="15"/>
        <v>3.0122904510705314E-2</v>
      </c>
    </row>
    <row r="42" spans="1:17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314742000000</v>
      </c>
      <c r="E42" s="118">
        <f>'GOS Durban'!E42</f>
        <v>48027579042.244606</v>
      </c>
      <c r="F42" s="119"/>
      <c r="G42" s="119"/>
      <c r="H42" s="10"/>
      <c r="I42" s="10"/>
      <c r="J42" s="10"/>
      <c r="K42" s="10"/>
      <c r="L42" s="119"/>
      <c r="M42" s="158">
        <f t="shared" si="14"/>
        <v>1508260036.8911724</v>
      </c>
      <c r="N42" s="10">
        <f t="shared" si="12"/>
        <v>-1.6192011519650374E-2</v>
      </c>
      <c r="O42" s="10">
        <f t="shared" si="13"/>
        <v>7.2868164804387821</v>
      </c>
      <c r="Q42" s="159">
        <f t="shared" si="15"/>
        <v>3.1404040490246678E-2</v>
      </c>
    </row>
    <row r="43" spans="1:17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316705000000</v>
      </c>
      <c r="E43" s="118">
        <f>'GOS Durban'!E43</f>
        <v>49553240234.297348</v>
      </c>
      <c r="F43" s="119"/>
      <c r="G43" s="119"/>
      <c r="H43" s="10"/>
      <c r="I43" s="10"/>
      <c r="J43" s="10"/>
      <c r="K43" s="10"/>
      <c r="L43" s="119"/>
      <c r="M43" s="158">
        <f t="shared" si="14"/>
        <v>1521472158.8551829</v>
      </c>
      <c r="N43" s="10">
        <f t="shared" si="12"/>
        <v>0.87598435553880483</v>
      </c>
      <c r="O43" s="10">
        <f t="shared" si="13"/>
        <v>5.5306726152611754</v>
      </c>
      <c r="Q43" s="159">
        <f t="shared" si="15"/>
        <v>3.0703787515435257E-2</v>
      </c>
    </row>
    <row r="44" spans="1:17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350332000000</v>
      </c>
      <c r="E44" s="118">
        <f>'GOS Durban'!E44</f>
        <v>56198575193.937347</v>
      </c>
      <c r="F44" s="119"/>
      <c r="G44" s="119"/>
      <c r="H44" s="10"/>
      <c r="I44" s="10"/>
      <c r="J44" s="10"/>
      <c r="K44" s="10"/>
      <c r="L44" s="119"/>
      <c r="M44" s="158">
        <f t="shared" si="14"/>
        <v>1688022791.317986</v>
      </c>
      <c r="N44" s="10">
        <f t="shared" si="12"/>
        <v>10.946676315662755</v>
      </c>
      <c r="O44" s="10">
        <f t="shared" si="13"/>
        <v>6.0389319015767118</v>
      </c>
      <c r="Q44" s="159">
        <f t="shared" si="15"/>
        <v>3.0036754232518132E-2</v>
      </c>
    </row>
    <row r="45" spans="1:17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353810000000</v>
      </c>
      <c r="E45" s="118">
        <f>'GOS Durban'!E45</f>
        <v>55483216397.423126</v>
      </c>
      <c r="F45" s="119"/>
      <c r="G45" s="119"/>
      <c r="H45" s="10"/>
      <c r="I45" s="10"/>
      <c r="J45" s="10"/>
      <c r="K45" s="10"/>
      <c r="L45" s="119"/>
      <c r="M45" s="158">
        <f t="shared" si="14"/>
        <v>1663649125.719857</v>
      </c>
      <c r="N45" s="10">
        <f t="shared" si="12"/>
        <v>-1.4439180397024376</v>
      </c>
      <c r="O45" s="10">
        <f t="shared" si="13"/>
        <v>10.284679483408869</v>
      </c>
      <c r="Q45" s="159">
        <f t="shared" si="15"/>
        <v>2.9984727521981294E-2</v>
      </c>
    </row>
    <row r="46" spans="1:17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344174000000</v>
      </c>
      <c r="E46" s="118">
        <f>'GOS Durban'!E46</f>
        <v>52593182558.833717</v>
      </c>
      <c r="F46" s="119"/>
      <c r="G46" s="119"/>
      <c r="H46" s="10"/>
      <c r="I46" s="10"/>
      <c r="J46" s="10"/>
      <c r="K46" s="10"/>
      <c r="L46" s="119"/>
      <c r="M46" s="158">
        <f t="shared" ref="M46:M49" si="16">E46*Q46</f>
        <v>1666830939.8133941</v>
      </c>
      <c r="N46" s="10">
        <f t="shared" ref="N46:N49" si="17">(M46-M45)/M45*100</f>
        <v>0.19125511770159642</v>
      </c>
      <c r="O46" s="10">
        <f t="shared" ref="O46:O49" si="18">(M46-M42)/M42*100</f>
        <v>10.513498935440085</v>
      </c>
      <c r="Q46" s="159">
        <f t="shared" si="15"/>
        <v>3.1692908828036458E-2</v>
      </c>
    </row>
    <row r="47" spans="1:17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342052000000</v>
      </c>
      <c r="E47" s="118">
        <f>'GOS Durban'!E47</f>
        <v>53455118645.000908</v>
      </c>
      <c r="F47" s="119"/>
      <c r="G47" s="119"/>
      <c r="H47" s="10"/>
      <c r="I47" s="10"/>
      <c r="J47" s="10"/>
      <c r="K47" s="10"/>
      <c r="L47" s="119"/>
      <c r="M47" s="158">
        <f t="shared" si="16"/>
        <v>1664826015.1818404</v>
      </c>
      <c r="N47" s="10">
        <f t="shared" si="17"/>
        <v>-0.12028362227174078</v>
      </c>
      <c r="O47" s="10">
        <f t="shared" si="18"/>
        <v>9.4220492627694714</v>
      </c>
      <c r="Q47" s="159">
        <f t="shared" si="15"/>
        <v>3.1144370406098312E-2</v>
      </c>
    </row>
    <row r="48" spans="1:17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378799000000</v>
      </c>
      <c r="E48" s="118">
        <f>'GOS Durban'!E48</f>
        <v>60670412751.141609</v>
      </c>
      <c r="F48" s="119"/>
      <c r="G48" s="119"/>
      <c r="H48" s="10"/>
      <c r="I48" s="10"/>
      <c r="J48" s="10"/>
      <c r="K48" s="10"/>
      <c r="L48" s="119"/>
      <c r="M48" s="158">
        <f t="shared" si="16"/>
        <v>1859285168.944814</v>
      </c>
      <c r="N48" s="10">
        <f t="shared" si="17"/>
        <v>11.680449007263608</v>
      </c>
      <c r="O48" s="10">
        <f t="shared" si="18"/>
        <v>10.145738464414247</v>
      </c>
      <c r="Q48" s="159">
        <f t="shared" si="15"/>
        <v>3.064566540154004E-2</v>
      </c>
    </row>
    <row r="49" spans="1:17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372670000000</v>
      </c>
      <c r="E49" s="118">
        <f>'GOS Durban'!E49</f>
        <v>58077711331.492783</v>
      </c>
      <c r="F49" s="119"/>
      <c r="G49" s="119"/>
      <c r="H49" s="10"/>
      <c r="I49" s="10"/>
      <c r="J49" s="10"/>
      <c r="K49" s="10"/>
      <c r="L49" s="119"/>
      <c r="M49" s="158">
        <f t="shared" si="16"/>
        <v>1773110916.6806552</v>
      </c>
      <c r="N49" s="10">
        <f t="shared" si="17"/>
        <v>-4.634805553419465</v>
      </c>
      <c r="O49" s="10">
        <f t="shared" si="18"/>
        <v>6.5796200213452103</v>
      </c>
      <c r="Q49" s="159">
        <f t="shared" si="15"/>
        <v>3.0529972273876115E-2</v>
      </c>
    </row>
    <row r="50" spans="1:17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359394000000</v>
      </c>
      <c r="E50" s="118">
        <f>'GOS Durban'!E50</f>
        <v>55386987565.461426</v>
      </c>
      <c r="F50" s="119"/>
      <c r="G50" s="119"/>
      <c r="H50" s="10"/>
      <c r="I50" s="10"/>
      <c r="J50" s="10"/>
      <c r="K50" s="10"/>
      <c r="L50" s="119"/>
      <c r="M50" s="158">
        <f t="shared" ref="M50" si="19">E50*Q50</f>
        <v>1739859739.4071431</v>
      </c>
      <c r="N50" s="10">
        <f t="shared" ref="N50" si="20">(M50-M49)/M49*100</f>
        <v>-1.8753015934141248</v>
      </c>
      <c r="O50" s="10">
        <f t="shared" ref="O50" si="21">(M50-M46)/M46*100</f>
        <v>4.3812961380429378</v>
      </c>
      <c r="Q50" s="159">
        <f t="shared" si="15"/>
        <v>3.1412788741233079E-2</v>
      </c>
    </row>
    <row r="51" spans="1:17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364931000000</v>
      </c>
      <c r="E51" s="118">
        <f>'GOS Durban'!E51</f>
        <v>56899864470.668365</v>
      </c>
      <c r="F51" s="119"/>
      <c r="G51" s="119"/>
      <c r="H51" s="10"/>
      <c r="I51" s="10"/>
      <c r="J51" s="10"/>
      <c r="K51" s="10"/>
      <c r="L51" s="119"/>
      <c r="M51" s="158">
        <f t="shared" ref="M51:M52" si="22">E51*Q51</f>
        <v>1754608933.2493763</v>
      </c>
      <c r="N51" s="10">
        <f t="shared" ref="N51:N52" si="23">(M51-M50)/M50*100</f>
        <v>0.84772315308928103</v>
      </c>
      <c r="O51" s="10">
        <f t="shared" ref="O51:O52" si="24">(M51-M47)/M47*100</f>
        <v>5.3929309879104306</v>
      </c>
      <c r="Q51" s="159">
        <f t="shared" si="15"/>
        <v>3.0836785809109785E-2</v>
      </c>
    </row>
    <row r="52" spans="1:17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402990000000</v>
      </c>
      <c r="E52" s="118">
        <f>'GOS Durban'!E52</f>
        <v>65166517280.115051</v>
      </c>
      <c r="F52" s="119"/>
      <c r="G52" s="119"/>
      <c r="H52" s="10"/>
      <c r="I52" s="10"/>
      <c r="J52" s="10"/>
      <c r="K52" s="10"/>
      <c r="L52" s="119"/>
      <c r="M52" s="158">
        <f t="shared" si="22"/>
        <v>1973336508.2181993</v>
      </c>
      <c r="N52" s="10">
        <f t="shared" si="23"/>
        <v>12.465887459250499</v>
      </c>
      <c r="O52" s="10">
        <f t="shared" si="24"/>
        <v>6.1341498968720316</v>
      </c>
      <c r="Q52" s="159">
        <f t="shared" si="15"/>
        <v>3.0281448059222036E-2</v>
      </c>
    </row>
    <row r="53" spans="1:17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401165000000</v>
      </c>
      <c r="E53" s="118">
        <f>'GOS Durban'!E53</f>
        <v>62639152390.75264</v>
      </c>
      <c r="F53" s="119"/>
      <c r="G53" s="119"/>
      <c r="H53" s="10"/>
      <c r="I53" s="10"/>
      <c r="J53" s="10"/>
      <c r="K53" s="10"/>
      <c r="L53" s="119"/>
      <c r="M53" s="158">
        <f t="shared" ref="M53:M54" si="25">E53*Q53</f>
        <v>1892487569.4971735</v>
      </c>
      <c r="N53" s="10">
        <f t="shared" ref="N53:N54" si="26">(M53-M52)/M52*100</f>
        <v>-4.0970680055996782</v>
      </c>
      <c r="O53" s="10">
        <f t="shared" ref="O53:O54" si="27">(M53-M49)/M49*100</f>
        <v>6.7326105599753934</v>
      </c>
      <c r="Q53" s="159">
        <f t="shared" si="15"/>
        <v>3.0212534768854243E-2</v>
      </c>
    </row>
    <row r="54" spans="1:17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385895000000</v>
      </c>
      <c r="E54" s="118">
        <f>'GOS Durban'!E54</f>
        <v>59632108031.759155</v>
      </c>
      <c r="F54" s="119"/>
      <c r="G54" s="119"/>
      <c r="H54" s="10"/>
      <c r="I54" s="10"/>
      <c r="J54" s="10"/>
      <c r="K54" s="10"/>
      <c r="L54" s="119"/>
      <c r="M54" s="158">
        <f t="shared" si="25"/>
        <v>1878604970.00611</v>
      </c>
      <c r="N54" s="10">
        <f t="shared" si="26"/>
        <v>-0.73356357604780187</v>
      </c>
      <c r="O54" s="10">
        <f t="shared" si="27"/>
        <v>7.9745066488086129</v>
      </c>
      <c r="Q54" s="159">
        <f t="shared" si="15"/>
        <v>3.1503246019838733E-2</v>
      </c>
    </row>
    <row r="55" spans="1:17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398727000000</v>
      </c>
      <c r="E55" s="118">
        <f>'GOS Durban'!E55</f>
        <v>62762301584.376686</v>
      </c>
      <c r="F55" s="119"/>
      <c r="G55" s="119"/>
      <c r="H55" s="10"/>
      <c r="I55" s="10"/>
      <c r="J55" s="10"/>
      <c r="K55" s="10"/>
      <c r="L55" s="119"/>
      <c r="M55" s="158">
        <f t="shared" ref="M55" si="28">E55*Q55</f>
        <v>1939040130.2512071</v>
      </c>
      <c r="N55" s="10">
        <f t="shared" ref="N55" si="29">(M55-M54)/M54*100</f>
        <v>3.2170233343362544</v>
      </c>
      <c r="O55" s="10">
        <f t="shared" ref="O55" si="30">(M55-M51)/M51*100</f>
        <v>10.511242334796563</v>
      </c>
      <c r="Q55" s="159">
        <f t="shared" si="15"/>
        <v>3.0894981243547785E-2</v>
      </c>
    </row>
    <row r="56" spans="1:17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424375000000</v>
      </c>
      <c r="E56" s="118">
        <f>'GOS Durban'!E56</f>
        <v>69572733492.468765</v>
      </c>
      <c r="F56" s="119"/>
      <c r="G56" s="119"/>
      <c r="H56" s="10"/>
      <c r="I56" s="10"/>
      <c r="J56" s="10"/>
      <c r="K56" s="10"/>
      <c r="L56" s="119"/>
      <c r="M56" s="158">
        <f t="shared" ref="M56" si="31">E56*Q56</f>
        <v>2109534974.8229241</v>
      </c>
      <c r="N56" s="10">
        <f t="shared" ref="N56" si="32">(M56-M55)/M55*100</f>
        <v>8.7927445085744065</v>
      </c>
      <c r="O56" s="10">
        <f t="shared" ref="O56" si="33">(M56-M52)/M52*100</f>
        <v>6.9019382166959282</v>
      </c>
      <c r="Q56" s="159">
        <f t="shared" si="15"/>
        <v>3.0321289231093399E-2</v>
      </c>
    </row>
    <row r="57" spans="1:17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421216000000</v>
      </c>
      <c r="E57" s="118">
        <f>'GOS Durban'!E57</f>
        <v>67110545799.068382</v>
      </c>
      <c r="F57" s="119"/>
      <c r="G57" s="119"/>
      <c r="H57" s="10"/>
      <c r="I57" s="10"/>
      <c r="J57" s="10"/>
      <c r="K57" s="10"/>
      <c r="L57" s="119"/>
      <c r="M57" s="158">
        <f t="shared" ref="M57:M63" si="34">E57*Q57</f>
        <v>2029584743.4926338</v>
      </c>
      <c r="N57" s="10">
        <f t="shared" ref="N57:N63" si="35">(M57-M56)/M56*100</f>
        <v>-3.7899457598232713</v>
      </c>
      <c r="O57" s="10">
        <f t="shared" ref="O57:O63" si="36">(M57-M53)/M53*100</f>
        <v>7.2442839892410209</v>
      </c>
      <c r="Q57" s="159">
        <f t="shared" si="15"/>
        <v>3.0242411521570551E-2</v>
      </c>
    </row>
    <row r="58" spans="1:17">
      <c r="A58" t="str">
        <f>'GOS Durban'!A58</f>
        <v>2014q4</v>
      </c>
      <c r="B58" s="7">
        <v>39679.286244765506</v>
      </c>
      <c r="C58" s="7">
        <v>242968.67667019999</v>
      </c>
      <c r="D58" s="118">
        <f>'GOS Durban'!D58</f>
        <v>401126000000</v>
      </c>
      <c r="E58" s="118">
        <f>'GOS Durban'!E58</f>
        <v>62710384572.042297</v>
      </c>
      <c r="F58" s="119"/>
      <c r="G58" s="119"/>
      <c r="H58" s="10"/>
      <c r="I58" s="10"/>
      <c r="J58" s="10"/>
      <c r="K58" s="10"/>
      <c r="L58" s="119"/>
      <c r="M58" s="158">
        <f t="shared" si="34"/>
        <v>1977654412.142545</v>
      </c>
      <c r="N58" s="10">
        <f t="shared" si="35"/>
        <v>-2.5586678021989826</v>
      </c>
      <c r="O58" s="10">
        <f t="shared" si="36"/>
        <v>5.2724997387882393</v>
      </c>
      <c r="Q58" s="159">
        <f t="shared" si="15"/>
        <v>3.1536314529702757E-2</v>
      </c>
    </row>
    <row r="59" spans="1:17">
      <c r="A59" t="str">
        <f>'GOS Durban'!A59</f>
        <v>2015q1</v>
      </c>
      <c r="B59" s="7">
        <v>39679.286244765506</v>
      </c>
      <c r="C59" s="7">
        <v>242968.67667019999</v>
      </c>
      <c r="D59" s="118">
        <f>'GOS Durban'!D59</f>
        <v>419421000000</v>
      </c>
      <c r="E59" s="118">
        <f>'GOS Durban'!E59</f>
        <v>67101354282.227783</v>
      </c>
      <c r="F59" s="119"/>
      <c r="G59" s="119"/>
      <c r="H59" s="10"/>
      <c r="I59" s="10"/>
      <c r="J59" s="10"/>
      <c r="K59" s="10"/>
      <c r="L59" s="119"/>
      <c r="M59" s="158">
        <f t="shared" si="34"/>
        <v>2077371534.6616216</v>
      </c>
      <c r="N59" s="10">
        <f t="shared" si="35"/>
        <v>5.0421914924481355</v>
      </c>
      <c r="O59" s="10">
        <f t="shared" si="36"/>
        <v>7.1340145184356398</v>
      </c>
      <c r="Q59" s="159">
        <f t="shared" si="15"/>
        <v>3.0958712486251958E-2</v>
      </c>
    </row>
    <row r="60" spans="1:17">
      <c r="A60" t="str">
        <f>'GOS Durban'!A60</f>
        <v>2015q2</v>
      </c>
      <c r="B60" s="7">
        <v>39679.286244765506</v>
      </c>
      <c r="C60" s="7">
        <v>242968.67667019999</v>
      </c>
      <c r="D60" s="118">
        <f>'GOS Durban'!D60</f>
        <v>446366000000</v>
      </c>
      <c r="E60" s="118">
        <f>'GOS Durban'!E60</f>
        <v>73281785072.06282</v>
      </c>
      <c r="F60" s="119"/>
      <c r="G60" s="119"/>
      <c r="H60" s="10"/>
      <c r="I60" s="10"/>
      <c r="J60" s="10"/>
      <c r="K60" s="10"/>
      <c r="L60" s="119"/>
      <c r="M60" s="158">
        <f t="shared" si="34"/>
        <v>2228948611.4111972</v>
      </c>
      <c r="N60" s="10">
        <f t="shared" si="35"/>
        <v>7.29658003975036</v>
      </c>
      <c r="O60" s="10">
        <f t="shared" si="36"/>
        <v>5.6606616156386185</v>
      </c>
      <c r="Q60" s="159">
        <f t="shared" si="15"/>
        <v>3.0416134230618491E-2</v>
      </c>
    </row>
    <row r="61" spans="1:17">
      <c r="A61" t="str">
        <f>'GOS Durban'!A61</f>
        <v>2015q3</v>
      </c>
      <c r="B61" s="7">
        <v>39679.286244765506</v>
      </c>
      <c r="C61" s="7">
        <v>242968.67667019999</v>
      </c>
      <c r="D61" s="118">
        <f>'GOS Durban'!D61</f>
        <v>437253000000</v>
      </c>
      <c r="E61" s="118">
        <f>'GOS Durban'!E61</f>
        <v>70154724977.675308</v>
      </c>
      <c r="F61" s="119"/>
      <c r="G61" s="119"/>
      <c r="H61" s="10"/>
      <c r="I61" s="10"/>
      <c r="J61" s="10"/>
      <c r="K61" s="10"/>
      <c r="L61" s="119"/>
      <c r="M61" s="158">
        <f t="shared" si="34"/>
        <v>2127673979.6649048</v>
      </c>
      <c r="N61" s="10">
        <f t="shared" si="35"/>
        <v>-4.5436055020655282</v>
      </c>
      <c r="O61" s="10">
        <f t="shared" si="36"/>
        <v>4.8329707092433623</v>
      </c>
      <c r="Q61" s="159">
        <f t="shared" si="15"/>
        <v>3.0328306188100302E-2</v>
      </c>
    </row>
    <row r="62" spans="1:17">
      <c r="A62" t="str">
        <f>'GOS Durban'!A62</f>
        <v>2015q4</v>
      </c>
      <c r="B62" s="7">
        <v>39679.286244765506</v>
      </c>
      <c r="C62" s="7">
        <v>242968.67667019999</v>
      </c>
      <c r="D62" s="118">
        <f>'GOS Durban'!D62</f>
        <v>418990000000</v>
      </c>
      <c r="E62" s="118">
        <f>'GOS Durban'!E62</f>
        <v>66119392067.06913</v>
      </c>
      <c r="F62" s="119"/>
      <c r="G62" s="119"/>
      <c r="H62" s="10"/>
      <c r="I62" s="10"/>
      <c r="J62" s="10"/>
      <c r="K62" s="10"/>
      <c r="L62" s="119"/>
      <c r="M62" s="158">
        <f t="shared" si="34"/>
        <v>2081710638.1374941</v>
      </c>
      <c r="N62" s="10">
        <f t="shared" si="35"/>
        <v>-2.1602624258557546</v>
      </c>
      <c r="O62" s="10">
        <f t="shared" si="36"/>
        <v>5.2615980505015028</v>
      </c>
      <c r="Q62" s="159">
        <f t="shared" si="15"/>
        <v>3.148411643025819E-2</v>
      </c>
    </row>
    <row r="63" spans="1:17">
      <c r="A63" t="str">
        <f>'GOS Durban'!A63</f>
        <v>2016q1</v>
      </c>
      <c r="B63" s="7">
        <v>39679.286244765506</v>
      </c>
      <c r="C63" s="7">
        <v>242968.67667019999</v>
      </c>
      <c r="D63" s="118">
        <f>'GOS Durban'!D63</f>
        <v>435739000000</v>
      </c>
      <c r="E63" s="118">
        <f>'GOS Durban'!E63</f>
        <v>70414116871.212357</v>
      </c>
      <c r="F63" s="119"/>
      <c r="G63" s="119"/>
      <c r="H63" s="10"/>
      <c r="I63" s="10"/>
      <c r="J63" s="10"/>
      <c r="K63" s="10"/>
      <c r="L63" s="119"/>
      <c r="M63" s="158">
        <f t="shared" si="34"/>
        <v>2175572753.0338306</v>
      </c>
      <c r="N63" s="10">
        <f t="shared" si="35"/>
        <v>4.5088934637099687</v>
      </c>
      <c r="O63" s="10">
        <f t="shared" si="36"/>
        <v>4.7271860971275341</v>
      </c>
      <c r="Q63" s="159">
        <f t="shared" si="15"/>
        <v>3.0896826512969839E-2</v>
      </c>
    </row>
    <row r="64" spans="1:17">
      <c r="A64" t="str">
        <f>'GOS Durban'!A64</f>
        <v>2016q2</v>
      </c>
      <c r="B64" s="7">
        <v>39679.286244765506</v>
      </c>
      <c r="C64" s="7">
        <v>242968.67667019999</v>
      </c>
      <c r="D64" s="118">
        <f>'GOS Durban'!D64</f>
        <v>474170000000</v>
      </c>
      <c r="E64" s="118">
        <f>'GOS Durban'!E64</f>
        <v>77349799309.552322</v>
      </c>
      <c r="F64" s="119"/>
      <c r="G64" s="119"/>
      <c r="H64" s="10"/>
      <c r="I64" s="10"/>
      <c r="J64" s="10"/>
      <c r="K64" s="10"/>
      <c r="L64" s="119"/>
      <c r="M64" s="158">
        <f t="shared" ref="M64:M66" si="37">E64*Q64</f>
        <v>2346763815.1753888</v>
      </c>
      <c r="N64" s="10">
        <f t="shared" ref="N64:N66" si="38">(M64-M63)/M63*100</f>
        <v>7.8687813084086784</v>
      </c>
      <c r="O64" s="10">
        <f t="shared" ref="O64:O66" si="39">(M64-M60)/M60*100</f>
        <v>5.2856850607067241</v>
      </c>
      <c r="Q64" s="159">
        <f t="shared" si="15"/>
        <v>3.0339623840311306E-2</v>
      </c>
    </row>
    <row r="65" spans="1:17">
      <c r="A65" t="str">
        <f>'GOS Durban'!A65</f>
        <v>2016q3</v>
      </c>
      <c r="B65" s="7">
        <v>39679.286244765506</v>
      </c>
      <c r="C65" s="7">
        <v>242968.67667019999</v>
      </c>
      <c r="D65" s="118">
        <f>'GOS Durban'!D65</f>
        <v>462690000000</v>
      </c>
      <c r="E65" s="118">
        <f>'GOS Durban'!E65</f>
        <v>74535100929.962204</v>
      </c>
      <c r="F65" s="119"/>
      <c r="G65" s="119"/>
      <c r="H65" s="10"/>
      <c r="I65" s="10"/>
      <c r="J65" s="10"/>
      <c r="K65" s="10"/>
      <c r="L65" s="119"/>
      <c r="M65" s="158">
        <f t="shared" si="37"/>
        <v>2255512962.0790362</v>
      </c>
      <c r="N65" s="10">
        <f t="shared" si="38"/>
        <v>-3.8883696989989938</v>
      </c>
      <c r="O65" s="10">
        <f t="shared" si="39"/>
        <v>6.0083914939950169</v>
      </c>
      <c r="Q65" s="159">
        <f t="shared" si="15"/>
        <v>3.0261084159508362E-2</v>
      </c>
    </row>
    <row r="66" spans="1:17">
      <c r="A66" t="str">
        <f>'GOS Durban'!A66</f>
        <v>2016q4</v>
      </c>
      <c r="B66" s="7">
        <v>39679.286244765506</v>
      </c>
      <c r="C66" s="7">
        <v>242968.67667019999</v>
      </c>
      <c r="D66" s="118">
        <f>'GOS Durban'!D66</f>
        <v>445531000000</v>
      </c>
      <c r="E66" s="118">
        <f>'GOS Durban'!E66</f>
        <v>69786100297.155441</v>
      </c>
      <c r="F66" s="119"/>
      <c r="G66" s="119"/>
      <c r="H66" s="10"/>
      <c r="I66" s="10"/>
      <c r="J66" s="10"/>
      <c r="K66" s="10"/>
      <c r="L66" s="119"/>
      <c r="M66" s="158">
        <f t="shared" si="37"/>
        <v>2198812934.0560746</v>
      </c>
      <c r="N66" s="10">
        <f t="shared" si="38"/>
        <v>-2.5138418167500993</v>
      </c>
      <c r="O66" s="10">
        <f t="shared" si="39"/>
        <v>5.625291708330411</v>
      </c>
      <c r="Q66" s="159">
        <f t="shared" si="15"/>
        <v>3.1507892326599896E-2</v>
      </c>
    </row>
    <row r="67" spans="1:17">
      <c r="M67" s="10"/>
    </row>
    <row r="68" spans="1:17">
      <c r="M68" s="10"/>
    </row>
    <row r="69" spans="1:17">
      <c r="M69" s="10"/>
    </row>
    <row r="70" spans="1:17">
      <c r="M70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70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227" t="s">
        <v>197</v>
      </c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9"/>
    </row>
    <row r="2" spans="1:20" ht="39" thickBot="1">
      <c r="C2" s="117" t="s">
        <v>60</v>
      </c>
      <c r="D2" s="125" t="s">
        <v>198</v>
      </c>
      <c r="E2" s="123" t="s">
        <v>199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200</v>
      </c>
      <c r="N2" s="123" t="s">
        <v>84</v>
      </c>
      <c r="O2" s="124" t="s">
        <v>85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590034994.06084096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675806361.98783565</v>
      </c>
      <c r="N8" s="10">
        <f>(M8-M7)/M7*100</f>
        <v>14.536657789851434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688966750.64779103</v>
      </c>
      <c r="N9" s="10">
        <f t="shared" ref="N9:N36" si="4">(M9-M8)/M8*100</f>
        <v>1.9473608714255144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679832262.88390625</v>
      </c>
      <c r="N10" s="10">
        <f t="shared" si="4"/>
        <v>-1.3258241787860174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687294886.30479884</v>
      </c>
      <c r="N11" s="10">
        <f t="shared" si="4"/>
        <v>1.0977153966237956</v>
      </c>
      <c r="O11" s="10">
        <f>(M11-M7)/M7*100</f>
        <v>16.48374981534214</v>
      </c>
      <c r="R11" s="230" t="s">
        <v>162</v>
      </c>
      <c r="S11" s="231"/>
      <c r="T11" s="232"/>
    </row>
    <row r="12" spans="1:20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747801034.62566197</v>
      </c>
      <c r="N12" s="10">
        <f t="shared" si="4"/>
        <v>8.8035208069378967</v>
      </c>
      <c r="O12" s="10">
        <f t="shared" ref="O12:O36" si="5">(M12-M8)/M8*100</f>
        <v>10.653151063280788</v>
      </c>
      <c r="R12" s="7">
        <v>2001</v>
      </c>
    </row>
    <row r="13" spans="1:20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744612472.61385512</v>
      </c>
      <c r="N13" s="10">
        <f t="shared" si="4"/>
        <v>-0.42639176253654054</v>
      </c>
      <c r="O13" s="10">
        <f t="shared" si="5"/>
        <v>8.0766919323383917</v>
      </c>
      <c r="R13" s="7">
        <f>R12+1</f>
        <v>2002</v>
      </c>
      <c r="S13" s="154">
        <f>SUM(M7:M10)</f>
        <v>2634640369.5803738</v>
      </c>
    </row>
    <row r="14" spans="1:20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717211189.67583084</v>
      </c>
      <c r="N14" s="10">
        <f t="shared" si="4"/>
        <v>-3.6799387528167529</v>
      </c>
      <c r="O14" s="10">
        <f t="shared" si="5"/>
        <v>5.4982572661909295</v>
      </c>
      <c r="R14" s="7">
        <f t="shared" ref="R14:R24" si="6">R13+1</f>
        <v>2003</v>
      </c>
      <c r="S14" s="154">
        <f>SUM(M11:M14)</f>
        <v>2896919583.2201471</v>
      </c>
      <c r="T14" s="10">
        <f>(S14-S13)/S13*100</f>
        <v>9.9550290304534919</v>
      </c>
    </row>
    <row r="15" spans="1:20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746551132.09369147</v>
      </c>
      <c r="N15" s="10">
        <f t="shared" si="4"/>
        <v>4.09083723737242</v>
      </c>
      <c r="O15" s="10">
        <f t="shared" si="5"/>
        <v>8.6216625453857798</v>
      </c>
      <c r="R15" s="7">
        <f t="shared" si="6"/>
        <v>2004</v>
      </c>
      <c r="S15" s="154">
        <f>SUM(M15:M18)</f>
        <v>3200446946.2290387</v>
      </c>
      <c r="T15" s="10">
        <f t="shared" ref="T15:T21" si="7">(S15-S14)/S14*100</f>
        <v>10.477590222628747</v>
      </c>
    </row>
    <row r="16" spans="1:20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810496303.9089781</v>
      </c>
      <c r="N16" s="10">
        <f t="shared" si="4"/>
        <v>8.5654108695747819</v>
      </c>
      <c r="O16" s="10">
        <f t="shared" si="5"/>
        <v>8.3839505938502015</v>
      </c>
      <c r="R16" s="7">
        <f t="shared" si="6"/>
        <v>2005</v>
      </c>
      <c r="S16" s="154">
        <f>SUM(M19:M22)</f>
        <v>3514054026.0677648</v>
      </c>
      <c r="T16" s="10">
        <f t="shared" si="7"/>
        <v>9.7988526323873923</v>
      </c>
    </row>
    <row r="17" spans="1:20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841507805.12077236</v>
      </c>
      <c r="N17" s="10">
        <f t="shared" si="4"/>
        <v>3.8262359818579714</v>
      </c>
      <c r="O17" s="10">
        <f t="shared" si="5"/>
        <v>13.012853809281502</v>
      </c>
      <c r="R17" s="7">
        <f t="shared" si="6"/>
        <v>2006</v>
      </c>
      <c r="S17" s="154">
        <f>SUM(M23:M26)</f>
        <v>3886118861.2610698</v>
      </c>
      <c r="T17" s="10">
        <f t="shared" si="7"/>
        <v>10.587908792331417</v>
      </c>
    </row>
    <row r="18" spans="1:20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801891705.10559702</v>
      </c>
      <c r="N18" s="10">
        <f t="shared" si="4"/>
        <v>-4.7077519393286771</v>
      </c>
      <c r="O18" s="10">
        <f t="shared" si="5"/>
        <v>11.806914985255675</v>
      </c>
      <c r="R18" s="7">
        <f t="shared" si="6"/>
        <v>2007</v>
      </c>
      <c r="S18" s="154">
        <f>SUM(M27:M30)</f>
        <v>4483555101.5049553</v>
      </c>
      <c r="T18" s="10">
        <f t="shared" si="7"/>
        <v>15.373596680211005</v>
      </c>
    </row>
    <row r="19" spans="1:20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2.8514810350969717E-2</v>
      </c>
      <c r="M19" s="118">
        <f t="shared" si="3"/>
        <v>819709430.58933318</v>
      </c>
      <c r="N19" s="10">
        <f t="shared" si="4"/>
        <v>2.2219615654198384</v>
      </c>
      <c r="O19" s="10">
        <f t="shared" si="5"/>
        <v>9.7995027199905724</v>
      </c>
      <c r="R19" s="7">
        <f t="shared" si="6"/>
        <v>2008</v>
      </c>
      <c r="S19" s="154">
        <f>SUM(M31:M34)</f>
        <v>5023438741.4395332</v>
      </c>
      <c r="T19" s="10">
        <f t="shared" si="7"/>
        <v>12.041418644623326</v>
      </c>
    </row>
    <row r="20" spans="1:20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2.7565614609602062E-2</v>
      </c>
      <c r="M20" s="118">
        <f t="shared" si="3"/>
        <v>883257836.06507373</v>
      </c>
      <c r="N20" s="10">
        <f t="shared" si="4"/>
        <v>7.7525526856574265</v>
      </c>
      <c r="O20" s="10">
        <f t="shared" si="5"/>
        <v>8.9774045612757085</v>
      </c>
      <c r="R20" s="7">
        <f t="shared" si="6"/>
        <v>2009</v>
      </c>
      <c r="S20" s="154">
        <f>SUM(M35:M38)</f>
        <v>5284861170.7237768</v>
      </c>
      <c r="T20" s="10">
        <f t="shared" si="7"/>
        <v>5.204053293766842</v>
      </c>
    </row>
    <row r="21" spans="1:20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2.776823893329421E-2</v>
      </c>
      <c r="M21" s="118">
        <f t="shared" si="3"/>
        <v>923035707.18205476</v>
      </c>
      <c r="N21" s="10">
        <f t="shared" si="4"/>
        <v>4.5035401320855541</v>
      </c>
      <c r="O21" s="10">
        <f t="shared" si="5"/>
        <v>9.6883120471570194</v>
      </c>
      <c r="R21" s="7">
        <f t="shared" si="6"/>
        <v>2010</v>
      </c>
      <c r="S21" s="154">
        <f>SUM(M39:M42)</f>
        <v>5603776590.7980785</v>
      </c>
      <c r="T21" s="10">
        <f t="shared" si="7"/>
        <v>6.0345089449270306</v>
      </c>
    </row>
    <row r="22" spans="1:20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2.9155986209972042E-2</v>
      </c>
      <c r="M22" s="118">
        <f t="shared" si="3"/>
        <v>888051052.23130286</v>
      </c>
      <c r="N22" s="10">
        <f t="shared" si="4"/>
        <v>-3.790173519674219</v>
      </c>
      <c r="O22" s="10">
        <f t="shared" si="5"/>
        <v>10.744511581443525</v>
      </c>
      <c r="R22" s="7">
        <f t="shared" si="6"/>
        <v>2011</v>
      </c>
      <c r="S22" s="154">
        <f>SUM(M43:M46)</f>
        <v>6052045138.6155949</v>
      </c>
      <c r="T22" s="10">
        <f t="shared" ref="T22:T27" si="9">(S22-S21)/S21*100</f>
        <v>7.9994007711444981</v>
      </c>
    </row>
    <row r="23" spans="1:20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2.7758558284033102E-2</v>
      </c>
      <c r="M23" s="118">
        <f t="shared" si="3"/>
        <v>890430243.38258159</v>
      </c>
      <c r="N23" s="10">
        <f t="shared" si="4"/>
        <v>0.26791152888123004</v>
      </c>
      <c r="O23" s="10">
        <f t="shared" si="5"/>
        <v>8.6275465615179545</v>
      </c>
      <c r="R23" s="7">
        <f t="shared" si="6"/>
        <v>2012</v>
      </c>
      <c r="S23" s="154">
        <f>SUM(M47:M50)</f>
        <v>6447651228.6936092</v>
      </c>
      <c r="T23" s="10">
        <f t="shared" si="9"/>
        <v>6.5367339637607076</v>
      </c>
    </row>
    <row r="24" spans="1:20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2.9520196931433672E-2</v>
      </c>
      <c r="M24" s="118">
        <f t="shared" si="3"/>
        <v>959854846.27765262</v>
      </c>
      <c r="N24" s="10">
        <f t="shared" si="4"/>
        <v>7.7967480789219001</v>
      </c>
      <c r="O24" s="10">
        <f t="shared" si="5"/>
        <v>8.6721008390731829</v>
      </c>
      <c r="R24" s="7">
        <f t="shared" si="6"/>
        <v>2013</v>
      </c>
      <c r="S24" s="154">
        <f>SUM(M51:M54)</f>
        <v>6918873289.9409075</v>
      </c>
      <c r="T24" s="10">
        <f t="shared" si="9"/>
        <v>7.3084297604412276</v>
      </c>
    </row>
    <row r="25" spans="1:20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f>L37/G37</f>
        <v>2.8159655130830248E-2</v>
      </c>
      <c r="M25" s="118">
        <f t="shared" si="3"/>
        <v>1043874255.4768959</v>
      </c>
      <c r="N25" s="10">
        <f t="shared" si="4"/>
        <v>8.7533453131036669</v>
      </c>
      <c r="O25" s="10">
        <f t="shared" si="5"/>
        <v>13.091427271405395</v>
      </c>
      <c r="R25" s="7">
        <v>2014</v>
      </c>
      <c r="S25" s="154">
        <f>SUM(M55:M58)</f>
        <v>7422967903.0669994</v>
      </c>
      <c r="T25" s="10">
        <f t="shared" si="9"/>
        <v>7.2857905037656403</v>
      </c>
    </row>
    <row r="26" spans="1:20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2.8349008635733579E-2</v>
      </c>
      <c r="M26" s="118">
        <f t="shared" si="3"/>
        <v>991959516.12393951</v>
      </c>
      <c r="N26" s="10">
        <f t="shared" si="4"/>
        <v>-4.9732751890924893</v>
      </c>
      <c r="O26" s="10">
        <f t="shared" si="5"/>
        <v>11.700730901850509</v>
      </c>
      <c r="Q26" s="159">
        <f>M26/E26</f>
        <v>2.8349008635733579E-2</v>
      </c>
      <c r="R26" s="7">
        <v>2015</v>
      </c>
      <c r="S26" s="154">
        <f>SUM(M59:M62)</f>
        <v>7834665934.168541</v>
      </c>
      <c r="T26" s="10">
        <f t="shared" si="9"/>
        <v>5.5462725486316238</v>
      </c>
    </row>
    <row r="27" spans="1:20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1058773111.9141444</v>
      </c>
      <c r="N27" s="10">
        <f t="shared" si="4"/>
        <v>6.7355163899508295</v>
      </c>
      <c r="O27" s="10">
        <f t="shared" si="5"/>
        <v>18.905789620538833</v>
      </c>
      <c r="Q27" s="159">
        <f t="shared" ref="Q27:Q38" si="10">M27/E27</f>
        <v>2.8349008635733579E-2</v>
      </c>
      <c r="R27" s="7">
        <v>2016</v>
      </c>
      <c r="S27" s="154">
        <f>SUM(M63:M66)</f>
        <v>8270699948.8814983</v>
      </c>
      <c r="T27" s="10">
        <f t="shared" si="9"/>
        <v>5.5654448878455183</v>
      </c>
    </row>
    <row r="28" spans="1:20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1122032297.3101115</v>
      </c>
      <c r="N28" s="10">
        <f t="shared" si="4"/>
        <v>5.9747631181907828</v>
      </c>
      <c r="O28" s="10">
        <f t="shared" si="5"/>
        <v>16.896039193987317</v>
      </c>
      <c r="Q28" s="159">
        <f>M28/E28</f>
        <v>2.8349008635733579E-2</v>
      </c>
    </row>
    <row r="29" spans="1:20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1177263111.6263459</v>
      </c>
      <c r="N29" s="10">
        <f t="shared" si="4"/>
        <v>4.9223907768645496</v>
      </c>
      <c r="O29" s="10">
        <f t="shared" si="5"/>
        <v>12.778249434699488</v>
      </c>
      <c r="Q29" s="159">
        <f t="shared" si="10"/>
        <v>2.8349008635733579E-2</v>
      </c>
    </row>
    <row r="30" spans="1:20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1125486580.6543534</v>
      </c>
      <c r="N30" s="10">
        <f t="shared" si="4"/>
        <v>-4.3980424138547169</v>
      </c>
      <c r="O30" s="10">
        <f t="shared" si="5"/>
        <v>13.460938915346867</v>
      </c>
      <c r="Q30" s="159">
        <f t="shared" si="10"/>
        <v>2.8349008635733579E-2</v>
      </c>
    </row>
    <row r="31" spans="1:20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25767539</v>
      </c>
      <c r="M31" s="118">
        <f t="shared" ref="M31:M38" si="11">L31*K31</f>
        <v>1178797210.017848</v>
      </c>
      <c r="N31" s="10">
        <f t="shared" si="4"/>
        <v>4.7366739221804002</v>
      </c>
      <c r="O31" s="10">
        <f t="shared" si="5"/>
        <v>11.336149053380602</v>
      </c>
      <c r="P31" s="129"/>
      <c r="Q31" s="159">
        <f t="shared" si="10"/>
        <v>2.8514810350969717E-2</v>
      </c>
      <c r="R31" s="10"/>
      <c r="S31" s="10"/>
    </row>
    <row r="32" spans="1:20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24544885</v>
      </c>
      <c r="M32" s="118">
        <f t="shared" si="11"/>
        <v>1271512631.4013979</v>
      </c>
      <c r="N32" s="10">
        <f t="shared" si="4"/>
        <v>7.8652562625378231</v>
      </c>
      <c r="O32" s="10">
        <f t="shared" si="5"/>
        <v>13.32228443420399</v>
      </c>
      <c r="P32" s="129"/>
      <c r="Q32" s="159">
        <f t="shared" si="10"/>
        <v>2.7565614609602062E-2</v>
      </c>
      <c r="R32" s="10"/>
      <c r="S32" s="10"/>
    </row>
    <row r="33" spans="1:19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24142146</v>
      </c>
      <c r="M33" s="118">
        <f t="shared" si="11"/>
        <v>1311896627.9725089</v>
      </c>
      <c r="N33" s="10">
        <f t="shared" si="4"/>
        <v>3.1760594093824874</v>
      </c>
      <c r="O33" s="10">
        <f t="shared" si="5"/>
        <v>11.436144988877786</v>
      </c>
      <c r="P33" s="129"/>
      <c r="Q33" s="159">
        <f t="shared" si="10"/>
        <v>2.776823893329421E-2</v>
      </c>
      <c r="R33" s="10"/>
      <c r="S33" s="10"/>
    </row>
    <row r="34" spans="1:19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26222659</v>
      </c>
      <c r="M34" s="118">
        <f t="shared" si="11"/>
        <v>1261232272.0477786</v>
      </c>
      <c r="N34" s="10">
        <f t="shared" si="4"/>
        <v>-3.8619167733535775</v>
      </c>
      <c r="O34" s="10">
        <f t="shared" si="5"/>
        <v>12.061067073274497</v>
      </c>
      <c r="P34" s="129"/>
      <c r="Q34" s="159">
        <f t="shared" si="10"/>
        <v>2.9155986209972042E-2</v>
      </c>
      <c r="R34" s="10"/>
      <c r="S34" s="10"/>
    </row>
    <row r="35" spans="1:19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23394479</v>
      </c>
      <c r="M35" s="118">
        <f t="shared" si="11"/>
        <v>1245279772.6214955</v>
      </c>
      <c r="N35" s="10">
        <f t="shared" si="4"/>
        <v>-1.2648343829945068</v>
      </c>
      <c r="O35" s="10">
        <f t="shared" si="5"/>
        <v>5.6398642649180406</v>
      </c>
      <c r="P35" s="129"/>
      <c r="Q35" s="159">
        <f t="shared" si="10"/>
        <v>2.7758558284033102E-2</v>
      </c>
      <c r="R35" s="10"/>
      <c r="S35" s="10"/>
    </row>
    <row r="36" spans="1:19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24542541</v>
      </c>
      <c r="M36" s="118">
        <f t="shared" si="11"/>
        <v>1437924157.756397</v>
      </c>
      <c r="N36" s="10">
        <f t="shared" si="4"/>
        <v>15.469968224839709</v>
      </c>
      <c r="O36" s="10">
        <f t="shared" si="5"/>
        <v>13.087681730034294</v>
      </c>
      <c r="P36" s="129"/>
      <c r="Q36" s="159">
        <f t="shared" si="10"/>
        <v>2.9520196931433672E-2</v>
      </c>
      <c r="R36" s="10"/>
      <c r="S36" s="10"/>
    </row>
    <row r="37" spans="1:19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23524391</v>
      </c>
      <c r="M37" s="118">
        <f t="shared" si="11"/>
        <v>1341166399.7945571</v>
      </c>
      <c r="N37" s="10">
        <f t="shared" ref="N37:N45" si="12">(M37-M36)/M36*100</f>
        <v>-6.728988969266064</v>
      </c>
      <c r="O37" s="10">
        <f t="shared" ref="O37:O45" si="13">(M37-M33)/M33*100</f>
        <v>2.2311035182157308</v>
      </c>
      <c r="Q37" s="159">
        <f t="shared" si="10"/>
        <v>2.8159655130830252E-2</v>
      </c>
    </row>
    <row r="38" spans="1:19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25179124</v>
      </c>
      <c r="M38" s="118">
        <f t="shared" si="11"/>
        <v>1260490840.5513275</v>
      </c>
      <c r="N38" s="10">
        <f t="shared" si="12"/>
        <v>-6.01532809467846</v>
      </c>
      <c r="O38" s="10">
        <f t="shared" si="13"/>
        <v>-5.8786276951772458E-2</v>
      </c>
      <c r="Q38" s="159">
        <f t="shared" si="10"/>
        <v>2.7922107672601764E-2</v>
      </c>
    </row>
    <row r="39" spans="1:19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294772000000</v>
      </c>
      <c r="E39" s="118">
        <f>'GOS Durban'!E39</f>
        <v>47019932184.488586</v>
      </c>
      <c r="F39" s="119"/>
      <c r="G39" s="119"/>
      <c r="H39" s="10"/>
      <c r="I39" s="10"/>
      <c r="J39" s="10"/>
      <c r="K39" s="10"/>
      <c r="L39" s="119"/>
      <c r="M39" s="158">
        <f t="shared" ref="M39:M45" si="14">E39*Q39</f>
        <v>1326312813.5200779</v>
      </c>
      <c r="N39" s="10">
        <f t="shared" si="12"/>
        <v>5.2219318737739124</v>
      </c>
      <c r="O39" s="10">
        <f t="shared" si="13"/>
        <v>6.5072157020583488</v>
      </c>
      <c r="Q39" s="159">
        <f>(Q27+Q31+Q35)/3</f>
        <v>2.8207459090245468E-2</v>
      </c>
    </row>
    <row r="40" spans="1:19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328726000000</v>
      </c>
      <c r="E40" s="118">
        <f>'GOS Durban'!E40</f>
        <v>52778119531.762848</v>
      </c>
      <c r="F40" s="119"/>
      <c r="G40" s="119"/>
      <c r="H40" s="10"/>
      <c r="I40" s="10"/>
      <c r="J40" s="10"/>
      <c r="K40" s="10"/>
      <c r="L40" s="119"/>
      <c r="M40" s="158">
        <f t="shared" si="14"/>
        <v>1503029717.1547318</v>
      </c>
      <c r="N40" s="10">
        <f t="shared" si="12"/>
        <v>13.323923423889822</v>
      </c>
      <c r="O40" s="10">
        <f t="shared" si="13"/>
        <v>4.5277464077047984</v>
      </c>
      <c r="Q40" s="159">
        <f t="shared" ref="Q40:Q66" si="15">(Q28+Q32+Q36)/3</f>
        <v>2.8478273392256438E-2</v>
      </c>
    </row>
    <row r="41" spans="1:19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321915000000</v>
      </c>
      <c r="E41" s="118">
        <f>'GOS Durban'!E41</f>
        <v>50078314776.854942</v>
      </c>
      <c r="F41" s="119"/>
      <c r="G41" s="119"/>
      <c r="H41" s="10"/>
      <c r="I41" s="10"/>
      <c r="J41" s="10"/>
      <c r="K41" s="10"/>
      <c r="L41" s="119"/>
      <c r="M41" s="158">
        <f t="shared" si="14"/>
        <v>1406815087.2739558</v>
      </c>
      <c r="N41" s="10">
        <f t="shared" si="12"/>
        <v>-6.4013790800432302</v>
      </c>
      <c r="O41" s="10">
        <f t="shared" si="13"/>
        <v>4.8948950323729363</v>
      </c>
      <c r="Q41" s="159">
        <f t="shared" si="15"/>
        <v>2.8092300899952682E-2</v>
      </c>
    </row>
    <row r="42" spans="1:19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314742000000</v>
      </c>
      <c r="E42" s="118">
        <f>'GOS Durban'!E42</f>
        <v>48027579042.244606</v>
      </c>
      <c r="F42" s="119"/>
      <c r="G42" s="119"/>
      <c r="H42" s="10"/>
      <c r="I42" s="10"/>
      <c r="J42" s="10"/>
      <c r="K42" s="10"/>
      <c r="L42" s="119"/>
      <c r="M42" s="158">
        <f t="shared" si="14"/>
        <v>1367618972.8493137</v>
      </c>
      <c r="N42" s="10">
        <f t="shared" si="12"/>
        <v>-2.7861596580254218</v>
      </c>
      <c r="O42" s="10">
        <f t="shared" si="13"/>
        <v>8.4989219160949538</v>
      </c>
      <c r="Q42" s="159">
        <f t="shared" si="15"/>
        <v>2.8475700839435795E-2</v>
      </c>
    </row>
    <row r="43" spans="1:19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316705000000</v>
      </c>
      <c r="E43" s="118">
        <f>'GOS Durban'!E43</f>
        <v>49553240234.297348</v>
      </c>
      <c r="F43" s="119"/>
      <c r="G43" s="119"/>
      <c r="H43" s="10"/>
      <c r="I43" s="10"/>
      <c r="J43" s="10"/>
      <c r="K43" s="10"/>
      <c r="L43" s="119"/>
      <c r="M43" s="158">
        <f t="shared" si="14"/>
        <v>1395432917.1538386</v>
      </c>
      <c r="N43" s="10">
        <f t="shared" si="12"/>
        <v>2.0337495206414835</v>
      </c>
      <c r="O43" s="10">
        <f t="shared" si="13"/>
        <v>5.2114480783996688</v>
      </c>
      <c r="Q43" s="159">
        <f t="shared" si="15"/>
        <v>2.8160275908416094E-2</v>
      </c>
    </row>
    <row r="44" spans="1:19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350332000000</v>
      </c>
      <c r="E44" s="118">
        <f>'GOS Durban'!E44</f>
        <v>56198575193.937347</v>
      </c>
      <c r="F44" s="119"/>
      <c r="G44" s="119"/>
      <c r="H44" s="10"/>
      <c r="I44" s="10"/>
      <c r="J44" s="10"/>
      <c r="K44" s="10"/>
      <c r="L44" s="119"/>
      <c r="M44" s="158">
        <f t="shared" si="14"/>
        <v>1602859887.0080204</v>
      </c>
      <c r="N44" s="10">
        <f t="shared" si="12"/>
        <v>14.864703799395476</v>
      </c>
      <c r="O44" s="10">
        <f t="shared" si="13"/>
        <v>6.6419292123025579</v>
      </c>
      <c r="Q44" s="159">
        <f t="shared" si="15"/>
        <v>2.8521361644430723E-2</v>
      </c>
    </row>
    <row r="45" spans="1:19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353810000000</v>
      </c>
      <c r="E45" s="118">
        <f>'GOS Durban'!E45</f>
        <v>55483216397.423126</v>
      </c>
      <c r="F45" s="119"/>
      <c r="G45" s="119"/>
      <c r="H45" s="10"/>
      <c r="I45" s="10"/>
      <c r="J45" s="10"/>
      <c r="K45" s="10"/>
      <c r="L45" s="119"/>
      <c r="M45" s="158">
        <f t="shared" si="14"/>
        <v>1553903552.9818575</v>
      </c>
      <c r="N45" s="10">
        <f t="shared" si="12"/>
        <v>-3.05431151050559</v>
      </c>
      <c r="O45" s="10">
        <f t="shared" si="13"/>
        <v>10.455422822691016</v>
      </c>
      <c r="Q45" s="159">
        <f t="shared" si="15"/>
        <v>2.800673165469238E-2</v>
      </c>
    </row>
    <row r="46" spans="1:19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344174000000</v>
      </c>
      <c r="E46" s="118">
        <f>'GOS Durban'!E46</f>
        <v>52593182558.833717</v>
      </c>
      <c r="F46" s="119"/>
      <c r="G46" s="119"/>
      <c r="H46" s="10"/>
      <c r="I46" s="10"/>
      <c r="J46" s="10"/>
      <c r="K46" s="10"/>
      <c r="L46" s="119"/>
      <c r="M46" s="158">
        <f t="shared" ref="M46:M48" si="16">E46*Q46</f>
        <v>1499848781.4718785</v>
      </c>
      <c r="N46" s="10">
        <f t="shared" ref="N46:N48" si="17">(M46-M45)/M45*100</f>
        <v>-3.4786439226714427</v>
      </c>
      <c r="O46" s="10">
        <f t="shared" ref="O46:O48" si="18">(M46-M42)/M42*100</f>
        <v>9.6686146688266259</v>
      </c>
      <c r="Q46" s="159">
        <f t="shared" si="15"/>
        <v>2.8517931574003199E-2</v>
      </c>
    </row>
    <row r="47" spans="1:19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342052000000</v>
      </c>
      <c r="E47" s="118">
        <f>'GOS Durban'!E47</f>
        <v>53455118645.000908</v>
      </c>
      <c r="F47" s="119"/>
      <c r="G47" s="119"/>
      <c r="H47" s="10"/>
      <c r="I47" s="10"/>
      <c r="J47" s="10"/>
      <c r="K47" s="10"/>
      <c r="L47" s="119"/>
      <c r="M47" s="158">
        <f t="shared" si="16"/>
        <v>1498993662.8635287</v>
      </c>
      <c r="N47" s="10">
        <f t="shared" si="17"/>
        <v>-5.701365490397161E-2</v>
      </c>
      <c r="O47" s="10">
        <f t="shared" si="18"/>
        <v>7.4214062486726542</v>
      </c>
      <c r="Q47" s="159">
        <f t="shared" si="15"/>
        <v>2.8042097760898221E-2</v>
      </c>
    </row>
    <row r="48" spans="1:19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378799000000</v>
      </c>
      <c r="E48" s="118">
        <f>'GOS Durban'!E48</f>
        <v>60670412751.141609</v>
      </c>
      <c r="F48" s="119"/>
      <c r="G48" s="119"/>
      <c r="H48" s="10"/>
      <c r="I48" s="10"/>
      <c r="J48" s="10"/>
      <c r="K48" s="10"/>
      <c r="L48" s="119"/>
      <c r="M48" s="158">
        <f t="shared" si="16"/>
        <v>1749731305.5551028</v>
      </c>
      <c r="N48" s="10">
        <f t="shared" si="17"/>
        <v>16.727064890493921</v>
      </c>
      <c r="O48" s="10">
        <f t="shared" si="18"/>
        <v>9.1630852913313632</v>
      </c>
      <c r="Q48" s="159">
        <f t="shared" si="15"/>
        <v>2.8839943989373614E-2</v>
      </c>
    </row>
    <row r="49" spans="1:17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372670000000</v>
      </c>
      <c r="E49" s="118">
        <f>'GOS Durban'!E49</f>
        <v>58077711331.492783</v>
      </c>
      <c r="F49" s="119"/>
      <c r="G49" s="119"/>
      <c r="H49" s="10"/>
      <c r="I49" s="10"/>
      <c r="J49" s="10"/>
      <c r="K49" s="10"/>
      <c r="L49" s="119"/>
      <c r="M49" s="158">
        <f t="shared" ref="M49:M50" si="19">E49*Q49</f>
        <v>1631183913.5224802</v>
      </c>
      <c r="N49" s="10">
        <f t="shared" ref="N49:N50" si="20">(M49-M48)/M48*100</f>
        <v>-6.7751769460976403</v>
      </c>
      <c r="O49" s="10">
        <f t="shared" ref="O49:O50" si="21">(M49-M45)/M45*100</f>
        <v>4.9733048355752745</v>
      </c>
      <c r="Q49" s="159">
        <f t="shared" si="15"/>
        <v>2.8086229228491771E-2</v>
      </c>
    </row>
    <row r="50" spans="1:17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359394000000</v>
      </c>
      <c r="E50" s="118">
        <f>'GOS Durban'!E50</f>
        <v>55386987565.461426</v>
      </c>
      <c r="F50" s="119"/>
      <c r="G50" s="119"/>
      <c r="H50" s="10"/>
      <c r="I50" s="10"/>
      <c r="J50" s="10"/>
      <c r="K50" s="10"/>
      <c r="L50" s="119"/>
      <c r="M50" s="158">
        <f t="shared" si="19"/>
        <v>1567742346.7524981</v>
      </c>
      <c r="N50" s="10">
        <f t="shared" si="20"/>
        <v>-3.8892957589915427</v>
      </c>
      <c r="O50" s="10">
        <f t="shared" si="21"/>
        <v>4.5266940320471623</v>
      </c>
      <c r="Q50" s="159">
        <f t="shared" si="15"/>
        <v>2.8305246695346922E-2</v>
      </c>
    </row>
    <row r="51" spans="1:17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364931000000</v>
      </c>
      <c r="E51" s="118">
        <f>'GOS Durban'!E51</f>
        <v>56899864470.668365</v>
      </c>
      <c r="F51" s="119"/>
      <c r="G51" s="119"/>
      <c r="H51" s="10"/>
      <c r="I51" s="10"/>
      <c r="J51" s="10"/>
      <c r="K51" s="10"/>
      <c r="L51" s="119"/>
      <c r="M51" s="158">
        <f t="shared" ref="M51:M52" si="22">E51*Q51</f>
        <v>1600969348.0035779</v>
      </c>
      <c r="N51" s="10">
        <f t="shared" ref="N51:N52" si="23">(M51-M50)/M50*100</f>
        <v>2.1194172192840175</v>
      </c>
      <c r="O51" s="10">
        <f t="shared" ref="O51:O52" si="24">(M51-M47)/M47*100</f>
        <v>6.8029430454859288</v>
      </c>
      <c r="Q51" s="159">
        <f t="shared" si="15"/>
        <v>2.8136610919853259E-2</v>
      </c>
    </row>
    <row r="52" spans="1:17" ht="13.5" customHeight="1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402990000000</v>
      </c>
      <c r="E52" s="118">
        <f>'GOS Durban'!E52</f>
        <v>65166517280.115051</v>
      </c>
      <c r="F52" s="119"/>
      <c r="G52" s="119"/>
      <c r="H52" s="10"/>
      <c r="I52" s="10"/>
      <c r="J52" s="10"/>
      <c r="K52" s="10"/>
      <c r="L52" s="119"/>
      <c r="M52" s="158">
        <f t="shared" si="22"/>
        <v>1864622136.6398637</v>
      </c>
      <c r="N52" s="10">
        <f t="shared" si="23"/>
        <v>16.468322080311093</v>
      </c>
      <c r="O52" s="10">
        <f t="shared" si="24"/>
        <v>6.5661985197385349</v>
      </c>
      <c r="Q52" s="159">
        <f t="shared" si="15"/>
        <v>2.8613193008686925E-2</v>
      </c>
    </row>
    <row r="53" spans="1:17" ht="13.5" customHeight="1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401165000000</v>
      </c>
      <c r="E53" s="118">
        <f>'GOS Durban'!E53</f>
        <v>62639152390.75264</v>
      </c>
      <c r="F53" s="119"/>
      <c r="G53" s="119"/>
      <c r="H53" s="10"/>
      <c r="I53" s="10"/>
      <c r="J53" s="10"/>
      <c r="K53" s="10"/>
      <c r="L53" s="119"/>
      <c r="M53" s="158">
        <f t="shared" ref="M53:M54" si="25">E53*Q53</f>
        <v>1757764480.6297708</v>
      </c>
      <c r="N53" s="10">
        <f t="shared" ref="N53:N54" si="26">(M53-M52)/M52*100</f>
        <v>-5.7307941330491472</v>
      </c>
      <c r="O53" s="10">
        <f t="shared" ref="O53:O54" si="27">(M53-M49)/M49*100</f>
        <v>7.7600426327123673</v>
      </c>
      <c r="Q53" s="159">
        <f t="shared" si="15"/>
        <v>2.8061753927712277E-2</v>
      </c>
    </row>
    <row r="54" spans="1:17" ht="13.5" customHeight="1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385895000000</v>
      </c>
      <c r="E54" s="118">
        <f>'GOS Durban'!E54</f>
        <v>59632108031.759155</v>
      </c>
      <c r="F54" s="119"/>
      <c r="G54" s="119"/>
      <c r="H54" s="10"/>
      <c r="I54" s="10"/>
      <c r="J54" s="10"/>
      <c r="K54" s="10"/>
      <c r="L54" s="119"/>
      <c r="M54" s="158">
        <f t="shared" si="25"/>
        <v>1695517324.6676953</v>
      </c>
      <c r="N54" s="10">
        <f t="shared" si="26"/>
        <v>-3.5412682784313398</v>
      </c>
      <c r="O54" s="10">
        <f t="shared" si="27"/>
        <v>8.150253654873632</v>
      </c>
      <c r="Q54" s="159">
        <f t="shared" si="15"/>
        <v>2.843295970292864E-2</v>
      </c>
    </row>
    <row r="55" spans="1:17" ht="13.5" customHeight="1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398727000000</v>
      </c>
      <c r="E55" s="118">
        <f>'GOS Durban'!E55</f>
        <v>62762301584.376686</v>
      </c>
      <c r="F55" s="119"/>
      <c r="G55" s="119"/>
      <c r="H55" s="10"/>
      <c r="I55" s="10"/>
      <c r="J55" s="10"/>
      <c r="K55" s="10"/>
      <c r="L55" s="119"/>
      <c r="M55" s="158">
        <f t="shared" ref="M55:M60" si="28">E55*Q55</f>
        <v>1764436262.0351441</v>
      </c>
      <c r="N55" s="10">
        <f t="shared" ref="N55:N60" si="29">(M55-M54)/M54*100</f>
        <v>4.0647734095525232</v>
      </c>
      <c r="O55" s="10">
        <f t="shared" ref="O55:O60" si="30">(M55-M51)/M51*100</f>
        <v>10.210496174421499</v>
      </c>
      <c r="Q55" s="159">
        <f t="shared" si="15"/>
        <v>2.8112994863055855E-2</v>
      </c>
    </row>
    <row r="56" spans="1:17" ht="13.5" customHeight="1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424375000000</v>
      </c>
      <c r="E56" s="118">
        <f>'GOS Durban'!E56</f>
        <v>69572733492.468765</v>
      </c>
      <c r="F56" s="119"/>
      <c r="G56" s="119"/>
      <c r="H56" s="10"/>
      <c r="I56" s="10"/>
      <c r="J56" s="10"/>
      <c r="K56" s="10"/>
      <c r="L56" s="119"/>
      <c r="M56" s="158">
        <f t="shared" si="28"/>
        <v>1993826960.4008875</v>
      </c>
      <c r="N56" s="10">
        <f t="shared" si="29"/>
        <v>13.000792564825126</v>
      </c>
      <c r="O56" s="10">
        <f t="shared" si="30"/>
        <v>6.9292765124979629</v>
      </c>
      <c r="Q56" s="159">
        <f t="shared" si="15"/>
        <v>2.8658166214163755E-2</v>
      </c>
    </row>
    <row r="57" spans="1:17" ht="13.5" customHeight="1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421216000000</v>
      </c>
      <c r="E57" s="118">
        <f>'GOS Durban'!E57</f>
        <v>67110545799.068382</v>
      </c>
      <c r="F57" s="119"/>
      <c r="G57" s="119"/>
      <c r="H57" s="10"/>
      <c r="I57" s="10"/>
      <c r="J57" s="10"/>
      <c r="K57" s="10"/>
      <c r="L57" s="119"/>
      <c r="M57" s="158">
        <f t="shared" si="28"/>
        <v>1882556280.8414009</v>
      </c>
      <c r="N57" s="10">
        <f t="shared" si="29"/>
        <v>-5.5807591014374722</v>
      </c>
      <c r="O57" s="10">
        <f t="shared" si="30"/>
        <v>7.0994607973259178</v>
      </c>
      <c r="Q57" s="159">
        <f t="shared" si="15"/>
        <v>2.8051571603632142E-2</v>
      </c>
    </row>
    <row r="58" spans="1:17" ht="13.5" customHeight="1">
      <c r="A58" t="str">
        <f>'GOS Durban'!A58</f>
        <v>2014q4</v>
      </c>
      <c r="B58" s="7">
        <v>39679.286244765506</v>
      </c>
      <c r="C58" s="7">
        <v>242968.67667019999</v>
      </c>
      <c r="D58" s="118">
        <f>'GOS Durban'!D58</f>
        <v>401126000000</v>
      </c>
      <c r="E58" s="118">
        <f>'GOS Durban'!E58</f>
        <v>62710384572.042297</v>
      </c>
      <c r="F58" s="119"/>
      <c r="G58" s="119"/>
      <c r="H58" s="10"/>
      <c r="I58" s="10"/>
      <c r="J58" s="10"/>
      <c r="K58" s="10"/>
      <c r="L58" s="119"/>
      <c r="M58" s="158">
        <f t="shared" si="28"/>
        <v>1782148399.7895665</v>
      </c>
      <c r="N58" s="10">
        <f t="shared" si="29"/>
        <v>-5.3335925238292186</v>
      </c>
      <c r="O58" s="10">
        <f t="shared" si="30"/>
        <v>5.1094184566265088</v>
      </c>
      <c r="Q58" s="159">
        <f t="shared" si="15"/>
        <v>2.8418712657426255E-2</v>
      </c>
    </row>
    <row r="59" spans="1:17">
      <c r="A59" t="str">
        <f>'GOS Durban'!A59</f>
        <v>2015q1</v>
      </c>
      <c r="B59" s="7">
        <v>39679.286244765506</v>
      </c>
      <c r="C59" s="7">
        <v>242968.67667019999</v>
      </c>
      <c r="D59" s="118">
        <f>'GOS Durban'!D59</f>
        <v>419421000000</v>
      </c>
      <c r="E59" s="118">
        <f>'GOS Durban'!E59</f>
        <v>67101354282.227783</v>
      </c>
      <c r="F59" s="119"/>
      <c r="G59" s="119"/>
      <c r="H59" s="10"/>
      <c r="I59" s="10"/>
      <c r="J59" s="10"/>
      <c r="K59" s="10"/>
      <c r="L59" s="119"/>
      <c r="M59" s="158">
        <f t="shared" si="28"/>
        <v>1885362487.5151768</v>
      </c>
      <c r="N59" s="10">
        <f t="shared" si="29"/>
        <v>5.7915540444217566</v>
      </c>
      <c r="O59" s="10">
        <f t="shared" si="30"/>
        <v>6.8535332265589126</v>
      </c>
      <c r="Q59" s="159">
        <f t="shared" si="15"/>
        <v>2.8097234514602443E-2</v>
      </c>
    </row>
    <row r="60" spans="1:17">
      <c r="A60" t="str">
        <f>'GOS Durban'!A60</f>
        <v>2015q2</v>
      </c>
      <c r="B60" s="7">
        <v>39679.286244765506</v>
      </c>
      <c r="C60" s="7">
        <v>242968.67667019999</v>
      </c>
      <c r="D60" s="118">
        <f>'GOS Durban'!D60</f>
        <v>446366000000</v>
      </c>
      <c r="E60" s="118">
        <f>'GOS Durban'!E60</f>
        <v>73281785072.06282</v>
      </c>
      <c r="F60" s="119"/>
      <c r="G60" s="119"/>
      <c r="H60" s="10"/>
      <c r="I60" s="10"/>
      <c r="J60" s="10"/>
      <c r="K60" s="10"/>
      <c r="L60" s="119"/>
      <c r="M60" s="158">
        <f t="shared" si="28"/>
        <v>2103463338.0911512</v>
      </c>
      <c r="N60" s="10">
        <f t="shared" si="29"/>
        <v>11.568112340212179</v>
      </c>
      <c r="O60" s="10">
        <f t="shared" si="30"/>
        <v>5.498791011844868</v>
      </c>
      <c r="Q60" s="159">
        <f t="shared" si="15"/>
        <v>2.8703767737408098E-2</v>
      </c>
    </row>
    <row r="61" spans="1:17">
      <c r="A61" t="str">
        <f>'GOS Durban'!A61</f>
        <v>2015q3</v>
      </c>
      <c r="B61" s="7">
        <v>39679.286244765506</v>
      </c>
      <c r="C61" s="7">
        <v>242968.67667019999</v>
      </c>
      <c r="D61" s="118">
        <f>'GOS Durban'!D61</f>
        <v>437253000000</v>
      </c>
      <c r="E61" s="118">
        <f>'GOS Durban'!E61</f>
        <v>70154724977.675308</v>
      </c>
      <c r="F61" s="119"/>
      <c r="G61" s="119"/>
      <c r="H61" s="10"/>
      <c r="I61" s="10"/>
      <c r="J61" s="10"/>
      <c r="K61" s="10"/>
      <c r="L61" s="119"/>
      <c r="M61" s="158">
        <f t="shared" ref="M61:M63" si="31">E61*Q61</f>
        <v>1968998869.1396732</v>
      </c>
      <c r="N61" s="10">
        <f t="shared" ref="N61:N63" si="32">(M61-M60)/M60*100</f>
        <v>-6.392527338912485</v>
      </c>
      <c r="O61" s="10">
        <f t="shared" ref="O61:O63" si="33">(M61-M57)/M57*100</f>
        <v>4.5917664814587758</v>
      </c>
      <c r="Q61" s="159">
        <f t="shared" si="15"/>
        <v>2.806651825327873E-2</v>
      </c>
    </row>
    <row r="62" spans="1:17">
      <c r="A62" t="str">
        <f>'GOS Durban'!A62</f>
        <v>2015q4</v>
      </c>
      <c r="B62" s="7">
        <v>39679.286244765506</v>
      </c>
      <c r="C62" s="7">
        <v>242968.67667019999</v>
      </c>
      <c r="D62" s="118">
        <f>'GOS Durban'!D62</f>
        <v>418990000000</v>
      </c>
      <c r="E62" s="118">
        <f>'GOS Durban'!E62</f>
        <v>66119392067.06913</v>
      </c>
      <c r="F62" s="119"/>
      <c r="G62" s="119"/>
      <c r="H62" s="10"/>
      <c r="I62" s="10"/>
      <c r="J62" s="10"/>
      <c r="K62" s="10"/>
      <c r="L62" s="119"/>
      <c r="M62" s="158">
        <f t="shared" si="31"/>
        <v>1876841239.4225397</v>
      </c>
      <c r="N62" s="10">
        <f t="shared" si="32"/>
        <v>-4.6804308098663618</v>
      </c>
      <c r="O62" s="10">
        <f t="shared" si="33"/>
        <v>5.3134093459419196</v>
      </c>
      <c r="Q62" s="159">
        <f t="shared" si="15"/>
        <v>2.838563968523394E-2</v>
      </c>
    </row>
    <row r="63" spans="1:17">
      <c r="A63" t="str">
        <f>'GOS Durban'!A63</f>
        <v>2016q1</v>
      </c>
      <c r="B63" s="7">
        <v>39679.286244765506</v>
      </c>
      <c r="C63" s="7">
        <v>242968.67667019999</v>
      </c>
      <c r="D63" s="118">
        <f>'GOS Durban'!D63</f>
        <v>435739000000</v>
      </c>
      <c r="E63" s="118">
        <f>'GOS Durban'!E63</f>
        <v>70414116871.212357</v>
      </c>
      <c r="F63" s="119"/>
      <c r="G63" s="119"/>
      <c r="H63" s="10"/>
      <c r="I63" s="10"/>
      <c r="J63" s="10"/>
      <c r="K63" s="10"/>
      <c r="L63" s="119"/>
      <c r="M63" s="158">
        <f t="shared" si="31"/>
        <v>1979736090.142154</v>
      </c>
      <c r="N63" s="10">
        <f t="shared" si="32"/>
        <v>5.4823417430486883</v>
      </c>
      <c r="O63" s="10">
        <f t="shared" si="33"/>
        <v>5.0055945873494805</v>
      </c>
      <c r="Q63" s="159">
        <f t="shared" si="15"/>
        <v>2.811561343250385E-2</v>
      </c>
    </row>
    <row r="64" spans="1:17">
      <c r="A64" t="str">
        <f>'GOS Durban'!A64</f>
        <v>2016q2</v>
      </c>
      <c r="B64" s="7">
        <v>39679.286244765506</v>
      </c>
      <c r="C64" s="7">
        <v>242968.67667019999</v>
      </c>
      <c r="D64" s="118">
        <f>'GOS Durban'!D64</f>
        <v>474170000000</v>
      </c>
      <c r="E64" s="118">
        <f>'GOS Durban'!E64</f>
        <v>77349799309.552322</v>
      </c>
      <c r="F64" s="119"/>
      <c r="G64" s="119"/>
      <c r="H64" s="10"/>
      <c r="I64" s="10"/>
      <c r="J64" s="10"/>
      <c r="K64" s="10"/>
      <c r="L64" s="119"/>
      <c r="M64" s="158">
        <f t="shared" ref="M64:M66" si="34">E64*Q64</f>
        <v>2216719605.3297658</v>
      </c>
      <c r="N64" s="10">
        <f t="shared" ref="N64:N66" si="35">(M64-M63)/M63*100</f>
        <v>11.970459919766141</v>
      </c>
      <c r="O64" s="10">
        <f t="shared" ref="O64:O66" si="36">(M64-M60)/M60*100</f>
        <v>5.3842757887756791</v>
      </c>
      <c r="Q64" s="159">
        <f t="shared" si="15"/>
        <v>2.8658375653419593E-2</v>
      </c>
    </row>
    <row r="65" spans="1:17">
      <c r="A65" t="str">
        <f>'GOS Durban'!A65</f>
        <v>2016q3</v>
      </c>
      <c r="B65" s="7">
        <v>39679.286244765506</v>
      </c>
      <c r="C65" s="7">
        <v>242968.67667019999</v>
      </c>
      <c r="D65" s="118">
        <f>'GOS Durban'!D65</f>
        <v>462690000000</v>
      </c>
      <c r="E65" s="118">
        <f>'GOS Durban'!E65</f>
        <v>74535100929.962204</v>
      </c>
      <c r="F65" s="119"/>
      <c r="G65" s="119"/>
      <c r="H65" s="10"/>
      <c r="I65" s="10"/>
      <c r="J65" s="10"/>
      <c r="K65" s="10"/>
      <c r="L65" s="119"/>
      <c r="M65" s="158">
        <f t="shared" si="34"/>
        <v>2091451050.9184461</v>
      </c>
      <c r="N65" s="10">
        <f t="shared" si="35"/>
        <v>-5.6510780213307319</v>
      </c>
      <c r="O65" s="10">
        <f t="shared" si="36"/>
        <v>6.2190072172198159</v>
      </c>
      <c r="Q65" s="159">
        <f t="shared" si="15"/>
        <v>2.8059947928207717E-2</v>
      </c>
    </row>
    <row r="66" spans="1:17">
      <c r="A66" t="str">
        <f>'GOS Durban'!A66</f>
        <v>2016q4</v>
      </c>
      <c r="B66" s="7">
        <v>39679.286244765506</v>
      </c>
      <c r="C66" s="7">
        <v>242968.67667019999</v>
      </c>
      <c r="D66" s="118">
        <f>'GOS Durban'!D66</f>
        <v>445531000000</v>
      </c>
      <c r="E66" s="118">
        <f>'GOS Durban'!E66</f>
        <v>69786100297.155441</v>
      </c>
      <c r="F66" s="119"/>
      <c r="G66" s="119"/>
      <c r="H66" s="10"/>
      <c r="I66" s="10"/>
      <c r="J66" s="10"/>
      <c r="K66" s="10"/>
      <c r="L66" s="119"/>
      <c r="M66" s="158">
        <f t="shared" si="34"/>
        <v>1982793202.4911325</v>
      </c>
      <c r="N66" s="10">
        <f t="shared" si="35"/>
        <v>-5.1953330860694651</v>
      </c>
      <c r="O66" s="10">
        <f t="shared" si="36"/>
        <v>5.6452277818230234</v>
      </c>
      <c r="Q66" s="159">
        <f t="shared" si="15"/>
        <v>2.841243734852961E-2</v>
      </c>
    </row>
    <row r="67" spans="1:17">
      <c r="A67"/>
      <c r="D67" s="118"/>
      <c r="E67" s="118"/>
      <c r="F67" s="119"/>
      <c r="G67" s="119"/>
      <c r="H67" s="10"/>
      <c r="I67" s="10"/>
      <c r="J67" s="10"/>
      <c r="K67" s="10"/>
      <c r="L67" s="119"/>
      <c r="M67" s="158"/>
      <c r="N67" s="10"/>
      <c r="O67" s="10"/>
      <c r="Q67" s="159"/>
    </row>
    <row r="68" spans="1:17">
      <c r="M68" s="10"/>
    </row>
    <row r="69" spans="1:17">
      <c r="M69" s="10"/>
    </row>
    <row r="70" spans="1:17">
      <c r="M70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62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233" t="s">
        <v>93</v>
      </c>
      <c r="B1" s="234"/>
      <c r="C1" s="234"/>
      <c r="D1" s="234"/>
      <c r="E1" s="234"/>
      <c r="F1" s="234"/>
      <c r="G1" s="234"/>
      <c r="H1" s="235"/>
    </row>
    <row r="2" spans="1:8" ht="21" customHeight="1" thickBot="1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>
      <c r="A3" t="s">
        <v>45</v>
      </c>
      <c r="B3" s="10">
        <v>3.6457510313134045</v>
      </c>
      <c r="C3" s="10">
        <v>3.9689510586450725</v>
      </c>
      <c r="D3" s="126">
        <f>'GOS Durban'!O11</f>
        <v>16.483749815342144</v>
      </c>
      <c r="E3" s="126">
        <f>'GOS PMB'!O11</f>
        <v>16.483749815342122</v>
      </c>
      <c r="F3" s="126">
        <f>'GOS RBay'!O11</f>
        <v>16.483749815342133</v>
      </c>
      <c r="G3" s="126">
        <f>'GOS Port Shepstone'!O11</f>
        <v>16.48374981534214</v>
      </c>
      <c r="H3" s="126">
        <f>'GOS Newcastle'!O11</f>
        <v>16.48374981534214</v>
      </c>
    </row>
    <row r="4" spans="1:8" hidden="1">
      <c r="A4" t="s">
        <v>46</v>
      </c>
      <c r="B4" s="10">
        <v>3.2248674843819538</v>
      </c>
      <c r="C4" s="10">
        <v>3.7394053940001082</v>
      </c>
      <c r="D4" s="126">
        <f>'GOS Durban'!O12</f>
        <v>10.65315106328079</v>
      </c>
      <c r="E4" s="126">
        <f>'GOS PMB'!O12</f>
        <v>10.653151063280786</v>
      </c>
      <c r="F4" s="126">
        <f>'GOS RBay'!O12</f>
        <v>10.653151063280788</v>
      </c>
      <c r="G4" s="126">
        <f>'GOS Port Shepstone'!O12</f>
        <v>10.653151063280795</v>
      </c>
      <c r="H4" s="126">
        <f>'GOS Newcastle'!O12</f>
        <v>10.653151063280788</v>
      </c>
    </row>
    <row r="5" spans="1:8" hidden="1">
      <c r="A5" t="s">
        <v>47</v>
      </c>
      <c r="B5" s="10">
        <v>3.0148947252122542</v>
      </c>
      <c r="C5" s="10">
        <v>3.1974859322725937</v>
      </c>
      <c r="D5" s="126">
        <f>'GOS Durban'!O13</f>
        <v>8.0766919323384005</v>
      </c>
      <c r="E5" s="126">
        <f>'GOS PMB'!O13</f>
        <v>8.0766919323383917</v>
      </c>
      <c r="F5" s="126">
        <f>'GOS RBay'!O13</f>
        <v>8.0766919323383846</v>
      </c>
      <c r="G5" s="126">
        <f>'GOS Port Shepstone'!O13</f>
        <v>8.076691932338397</v>
      </c>
      <c r="H5" s="126">
        <f>'GOS Newcastle'!O13</f>
        <v>8.0766919323383917</v>
      </c>
    </row>
    <row r="6" spans="1:8" hidden="1">
      <c r="A6" t="s">
        <v>44</v>
      </c>
      <c r="B6" s="10">
        <v>2.6323663627217297</v>
      </c>
      <c r="C6" s="10">
        <v>2.5595685221363147</v>
      </c>
      <c r="D6" s="126">
        <f>'GOS Durban'!O14</f>
        <v>5.4982572661909179</v>
      </c>
      <c r="E6" s="126">
        <f>'GOS PMB'!O14</f>
        <v>5.4982572661909215</v>
      </c>
      <c r="F6" s="126">
        <f>'GOS RBay'!O14</f>
        <v>5.4982572661909259</v>
      </c>
      <c r="G6" s="126">
        <f>'GOS Port Shepstone'!O14</f>
        <v>5.4982572661909206</v>
      </c>
      <c r="H6" s="126">
        <f>'GOS Newcastle'!O14</f>
        <v>5.4982572661909295</v>
      </c>
    </row>
    <row r="7" spans="1:8" hidden="1">
      <c r="A7" t="s">
        <v>40</v>
      </c>
      <c r="B7" s="10">
        <v>3.4883927203936307</v>
      </c>
      <c r="C7" s="10">
        <v>2.8880730557693979</v>
      </c>
      <c r="D7" s="126">
        <f>'GOS Durban'!O15</f>
        <v>8.6216625453857691</v>
      </c>
      <c r="E7" s="126">
        <f>'GOS PMB'!O15</f>
        <v>8.6216625453857851</v>
      </c>
      <c r="F7" s="126">
        <f>'GOS RBay'!O15</f>
        <v>8.6216625453857709</v>
      </c>
      <c r="G7" s="126">
        <f>'GOS Port Shepstone'!O15</f>
        <v>8.6216625453857763</v>
      </c>
      <c r="H7" s="126">
        <f>'GOS Newcastle'!O15</f>
        <v>8.6216625453857798</v>
      </c>
    </row>
    <row r="8" spans="1:8" hidden="1">
      <c r="A8" t="s">
        <v>42</v>
      </c>
      <c r="B8" s="10">
        <v>3.9786200957136599</v>
      </c>
      <c r="C8" s="10">
        <v>3.3240007089239834</v>
      </c>
      <c r="D8" s="126">
        <f>'GOS Durban'!O16</f>
        <v>8.3839505938501944</v>
      </c>
      <c r="E8" s="126">
        <f>'GOS PMB'!O16</f>
        <v>8.3839505938501961</v>
      </c>
      <c r="F8" s="126">
        <f>'GOS RBay'!O16</f>
        <v>8.3839505938501961</v>
      </c>
      <c r="G8" s="126">
        <f>'GOS Port Shepstone'!O16</f>
        <v>8.3839505938501961</v>
      </c>
      <c r="H8" s="126">
        <f>'GOS Newcastle'!O16</f>
        <v>8.3839505938502015</v>
      </c>
    </row>
    <row r="9" spans="1:8" hidden="1">
      <c r="A9" t="s">
        <v>43</v>
      </c>
      <c r="B9" s="10">
        <v>5.5693266247199791</v>
      </c>
      <c r="C9" s="10">
        <v>5.6802013461114367</v>
      </c>
      <c r="D9" s="126">
        <f>'GOS Durban'!O17</f>
        <v>13.012853809281491</v>
      </c>
      <c r="E9" s="126">
        <f>'GOS PMB'!O17</f>
        <v>13.012853809281488</v>
      </c>
      <c r="F9" s="126">
        <f>'GOS RBay'!O17</f>
        <v>13.012853809281506</v>
      </c>
      <c r="G9" s="126">
        <f>'GOS Port Shepstone'!O17</f>
        <v>13.012853809281497</v>
      </c>
      <c r="H9" s="126">
        <f>'GOS Newcastle'!O17</f>
        <v>13.012853809281502</v>
      </c>
    </row>
    <row r="10" spans="1:8" hidden="1">
      <c r="A10" t="s">
        <v>41</v>
      </c>
      <c r="B10" s="10">
        <v>6.3290770737185902</v>
      </c>
      <c r="C10" s="10">
        <v>6.7089674765058751</v>
      </c>
      <c r="D10" s="126">
        <f>'GOS Durban'!O18</f>
        <v>11.806914985255693</v>
      </c>
      <c r="E10" s="126">
        <f>'GOS PMB'!O18</f>
        <v>11.806914985255688</v>
      </c>
      <c r="F10" s="126">
        <f>'GOS RBay'!O18</f>
        <v>11.806914985255689</v>
      </c>
      <c r="G10" s="126">
        <f>'GOS Port Shepstone'!O18</f>
        <v>11.806914985255688</v>
      </c>
      <c r="H10" s="126">
        <f>'GOS Newcastle'!O18</f>
        <v>11.806914985255675</v>
      </c>
    </row>
    <row r="11" spans="1:8" hidden="1">
      <c r="A11" t="s">
        <v>37</v>
      </c>
      <c r="B11" s="10">
        <v>5.6958586733294982</v>
      </c>
      <c r="C11" s="10">
        <v>5.9824547573235183</v>
      </c>
      <c r="D11" s="126">
        <f>'GOS Durban'!O19</f>
        <v>9.7995027199905742</v>
      </c>
      <c r="E11" s="126">
        <f>'GOS PMB'!O19</f>
        <v>9.7995027199905884</v>
      </c>
      <c r="F11" s="126">
        <f>'GOS RBay'!O19</f>
        <v>9.7995027199905849</v>
      </c>
      <c r="G11" s="126">
        <f>'GOS Port Shepstone'!O19</f>
        <v>9.7995027199905778</v>
      </c>
      <c r="H11" s="126">
        <f>'GOS Newcastle'!O19</f>
        <v>9.7995027199905724</v>
      </c>
    </row>
    <row r="12" spans="1:8" hidden="1">
      <c r="A12" t="s">
        <v>38</v>
      </c>
      <c r="B12" s="10">
        <v>4.7171256191376418</v>
      </c>
      <c r="C12" s="10">
        <v>4.7467272243916971</v>
      </c>
      <c r="D12" s="126">
        <f>'GOS Durban'!O20</f>
        <v>8.977404561275721</v>
      </c>
      <c r="E12" s="126">
        <f>'GOS PMB'!O20</f>
        <v>8.9774045612757067</v>
      </c>
      <c r="F12" s="126">
        <f>'GOS RBay'!O20</f>
        <v>8.9774045612757138</v>
      </c>
      <c r="G12" s="126">
        <f>'GOS Port Shepstone'!O20</f>
        <v>8.9774045612757085</v>
      </c>
      <c r="H12" s="126">
        <f>'GOS Newcastle'!O20</f>
        <v>8.9774045612757085</v>
      </c>
    </row>
    <row r="13" spans="1:8" hidden="1">
      <c r="A13" t="s">
        <v>39</v>
      </c>
      <c r="B13" s="10">
        <v>4.9098132822233609</v>
      </c>
      <c r="C13" s="10">
        <v>5.5989957383215021</v>
      </c>
      <c r="D13" s="126">
        <f>'GOS Durban'!O21</f>
        <v>9.6883120471570052</v>
      </c>
      <c r="E13" s="126">
        <f>'GOS PMB'!O21</f>
        <v>9.6883120471570319</v>
      </c>
      <c r="F13" s="126">
        <f>'GOS RBay'!O21</f>
        <v>9.6883120471570123</v>
      </c>
      <c r="G13" s="126">
        <f>'GOS Port Shepstone'!O21</f>
        <v>9.6883120471570159</v>
      </c>
      <c r="H13" s="126">
        <f>'GOS Newcastle'!O21</f>
        <v>9.6883120471570194</v>
      </c>
    </row>
    <row r="14" spans="1:8" hidden="1">
      <c r="A14" t="s">
        <v>36</v>
      </c>
      <c r="B14" s="10">
        <v>4.5903459947577101</v>
      </c>
      <c r="C14" s="10">
        <v>4.9254158861275519</v>
      </c>
      <c r="D14" s="126">
        <f>'GOS Durban'!O22</f>
        <v>10.744511581443522</v>
      </c>
      <c r="E14" s="126">
        <f>'GOS PMB'!O22</f>
        <v>10.744511581443518</v>
      </c>
      <c r="F14" s="126">
        <f>'GOS RBay'!O22</f>
        <v>10.744511581443511</v>
      </c>
      <c r="G14" s="126">
        <f>'GOS Port Shepstone'!O22</f>
        <v>10.744511581443511</v>
      </c>
      <c r="H14" s="126">
        <f>'GOS Newcastle'!O22</f>
        <v>10.744511581443525</v>
      </c>
    </row>
    <row r="15" spans="1:8" hidden="1">
      <c r="A15" t="s">
        <v>32</v>
      </c>
      <c r="B15" s="10">
        <v>4.8742677031940929</v>
      </c>
      <c r="C15" s="10">
        <v>5.1943521941517083</v>
      </c>
      <c r="D15" s="126">
        <f>'GOS Durban'!O23</f>
        <v>8.6275465615179705</v>
      </c>
      <c r="E15" s="126">
        <f>'GOS PMB'!O23</f>
        <v>8.6275465615179439</v>
      </c>
      <c r="F15" s="126">
        <f>'GOS RBay'!O23</f>
        <v>8.627546561517951</v>
      </c>
      <c r="G15" s="126">
        <f>'GOS Port Shepstone'!O23</f>
        <v>8.6275465615179492</v>
      </c>
      <c r="H15" s="126">
        <f>'GOS Newcastle'!O23</f>
        <v>8.6275465615179545</v>
      </c>
    </row>
    <row r="16" spans="1:8" hidden="1">
      <c r="A16" t="s">
        <v>34</v>
      </c>
      <c r="B16" s="10">
        <v>4.9323793980226238</v>
      </c>
      <c r="C16" s="10">
        <v>4.6367808674976212</v>
      </c>
      <c r="D16" s="126">
        <f>'GOS Durban'!O24</f>
        <v>8.6721008390731775</v>
      </c>
      <c r="E16" s="126">
        <f>'GOS PMB'!O24</f>
        <v>8.6721008390731935</v>
      </c>
      <c r="F16" s="126">
        <f>'GOS RBay'!O24</f>
        <v>8.6721008390731829</v>
      </c>
      <c r="G16" s="126">
        <f>'GOS Port Shepstone'!O24</f>
        <v>8.6721008390731775</v>
      </c>
      <c r="H16" s="126">
        <f>'GOS Newcastle'!O24</f>
        <v>8.6721008390731829</v>
      </c>
    </row>
    <row r="17" spans="1:8" hidden="1">
      <c r="A17" t="s">
        <v>35</v>
      </c>
      <c r="B17" s="10">
        <v>4.8006505369454251</v>
      </c>
      <c r="C17" s="10">
        <v>4.5375046145013043</v>
      </c>
      <c r="D17" s="126">
        <f>'GOS Durban'!O25</f>
        <v>13.09142727140541</v>
      </c>
      <c r="E17" s="126">
        <f>'GOS PMB'!O25</f>
        <v>13.091427271405392</v>
      </c>
      <c r="F17" s="126">
        <f>'GOS RBay'!O25</f>
        <v>13.091427271405397</v>
      </c>
      <c r="G17" s="126">
        <f>'GOS Port Shepstone'!O25</f>
        <v>13.091427271405397</v>
      </c>
      <c r="H17" s="126">
        <f>'GOS Newcastle'!O25</f>
        <v>13.091427271405395</v>
      </c>
    </row>
    <row r="18" spans="1:8" hidden="1">
      <c r="A18" t="s">
        <v>33</v>
      </c>
      <c r="B18" s="10">
        <v>6.6219005788741594</v>
      </c>
      <c r="C18" s="10">
        <v>6.5008219766361259</v>
      </c>
      <c r="D18" s="126">
        <f>'GOS Durban'!O26</f>
        <v>11.700730901850509</v>
      </c>
      <c r="E18" s="126">
        <f>'GOS PMB'!O26</f>
        <v>11.700730901850507</v>
      </c>
      <c r="F18" s="126">
        <f>'GOS RBay'!O26</f>
        <v>11.700730901850516</v>
      </c>
      <c r="G18" s="126">
        <f>'GOS Port Shepstone'!O26</f>
        <v>11.700730901850509</v>
      </c>
      <c r="H18" s="126">
        <f>'GOS Newcastle'!O26</f>
        <v>11.700730901850509</v>
      </c>
    </row>
    <row r="19" spans="1:8" hidden="1">
      <c r="A19" s="120" t="s">
        <v>29</v>
      </c>
      <c r="B19" s="10">
        <v>5.7793772534141796</v>
      </c>
      <c r="C19" s="10">
        <v>5.8860921763640235</v>
      </c>
      <c r="D19" s="126">
        <f>'GOS Durban'!O27</f>
        <v>18.905789620538826</v>
      </c>
      <c r="E19" s="126">
        <f>'GOS PMB'!O27</f>
        <v>18.905789620538823</v>
      </c>
      <c r="F19" s="126">
        <f>'GOS RBay'!O27</f>
        <v>18.905789620538833</v>
      </c>
      <c r="G19" s="126">
        <f>'GOS Port Shepstone'!O27</f>
        <v>18.905789620538826</v>
      </c>
      <c r="H19" s="126">
        <f>'GOS Newcastle'!O27</f>
        <v>18.905789620538833</v>
      </c>
    </row>
    <row r="20" spans="1:8" hidden="1">
      <c r="A20" s="120" t="s">
        <v>30</v>
      </c>
      <c r="B20" s="10">
        <v>4.9481500370640603</v>
      </c>
      <c r="C20" s="10">
        <v>5.0768462465435515</v>
      </c>
      <c r="D20" s="126">
        <f>'GOS Durban'!O28</f>
        <v>16.896039193987324</v>
      </c>
      <c r="E20" s="126">
        <f>'GOS PMB'!O28</f>
        <v>16.896039193987328</v>
      </c>
      <c r="F20" s="126">
        <f>'GOS RBay'!O28</f>
        <v>16.89603919398732</v>
      </c>
      <c r="G20" s="126">
        <f>'GOS Port Shepstone'!O28</f>
        <v>16.896039193987331</v>
      </c>
      <c r="H20" s="126">
        <f>'GOS Newcastle'!O28</f>
        <v>16.896039193987317</v>
      </c>
    </row>
    <row r="21" spans="1:8" hidden="1">
      <c r="A21" s="120" t="s">
        <v>31</v>
      </c>
      <c r="B21" s="10">
        <v>5.0696361770337175</v>
      </c>
      <c r="C21" s="10">
        <v>4.9863487574572805</v>
      </c>
      <c r="D21" s="126">
        <f>'GOS Durban'!O29</f>
        <v>12.778249434699482</v>
      </c>
      <c r="E21" s="126">
        <f>'GOS PMB'!O29</f>
        <v>12.778249434699479</v>
      </c>
      <c r="F21" s="126">
        <f>'GOS RBay'!O29</f>
        <v>12.778249434699488</v>
      </c>
      <c r="G21" s="126">
        <f>'GOS Port Shepstone'!O29</f>
        <v>12.778249434699479</v>
      </c>
      <c r="H21" s="126">
        <f>'GOS Newcastle'!O29</f>
        <v>12.778249434699488</v>
      </c>
    </row>
    <row r="22" spans="1:8" hidden="1">
      <c r="A22" s="120" t="s">
        <v>21</v>
      </c>
      <c r="B22" s="10">
        <v>4.6478330110829829</v>
      </c>
      <c r="C22" s="10">
        <v>4.8198205762134707</v>
      </c>
      <c r="D22" s="126">
        <f>'GOS Durban'!O30</f>
        <v>13.46093891534686</v>
      </c>
      <c r="E22" s="126">
        <f>'GOS PMB'!O30</f>
        <v>13.460938915346867</v>
      </c>
      <c r="F22" s="126">
        <f>'GOS RBay'!O30</f>
        <v>13.46093891534686</v>
      </c>
      <c r="G22" s="126">
        <f>'GOS Port Shepstone'!O30</f>
        <v>13.46093891534686</v>
      </c>
      <c r="H22" s="126">
        <f>'GOS Newcastle'!O30</f>
        <v>13.460938915346867</v>
      </c>
    </row>
    <row r="23" spans="1:8">
      <c r="A23" s="122" t="str">
        <f>'GOS Durban'!A31</f>
        <v>2008q1</v>
      </c>
      <c r="B23" s="10">
        <f>('GOS Durban'!D31-'GOS Durban'!D27)/'GOS Durban'!D27*100</f>
        <v>10.903578591607587</v>
      </c>
      <c r="C23" s="10">
        <f>('GOS Durban'!E31-'GOS Durban'!E27)/'GOS Durban'!E27*100</f>
        <v>10.688775837370107</v>
      </c>
      <c r="D23" s="10">
        <f>'GOS Durban'!O31</f>
        <v>13.023927205034555</v>
      </c>
      <c r="E23" s="10">
        <f>'GOS PMB'!O31</f>
        <v>12.95098885646204</v>
      </c>
      <c r="F23" s="10">
        <f>'GOS RBay'!O31</f>
        <v>12.605867936466508</v>
      </c>
      <c r="G23" s="10">
        <f>'GOS Port Shepstone'!O31</f>
        <v>6.500819744660129</v>
      </c>
      <c r="H23" s="10">
        <f>'GOS Newcastle'!O31</f>
        <v>11.336149053380602</v>
      </c>
    </row>
    <row r="24" spans="1:8">
      <c r="A24" s="122" t="str">
        <f>'GOS Durban'!A32</f>
        <v>2008q2</v>
      </c>
      <c r="B24" s="10">
        <f>('GOS Durban'!D32-'GOS Durban'!D28)/'GOS Durban'!D28*100</f>
        <v>16.502690287166232</v>
      </c>
      <c r="C24" s="10">
        <f>('GOS Durban'!E32-'GOS Durban'!E28)/'GOS Durban'!E28*100</f>
        <v>16.542818491239235</v>
      </c>
      <c r="D24" s="10">
        <f>'GOS Durban'!O32</f>
        <v>19.210214085042683</v>
      </c>
      <c r="E24" s="10">
        <f>'GOS PMB'!O32</f>
        <v>9.89487303444748</v>
      </c>
      <c r="F24" s="10">
        <f>'GOS RBay'!O32</f>
        <v>28.538548832260112</v>
      </c>
      <c r="G24" s="10">
        <f>'GOS Port Shepstone'!O32</f>
        <v>7.6604919077075628</v>
      </c>
      <c r="H24" s="10">
        <f>'GOS Newcastle'!O32</f>
        <v>13.32228443420399</v>
      </c>
    </row>
    <row r="25" spans="1:8">
      <c r="A25" s="122" t="str">
        <f>'GOS Durban'!A33</f>
        <v>2008q3</v>
      </c>
      <c r="B25" s="10">
        <f>('GOS Durban'!D33-'GOS Durban'!D29)/'GOS Durban'!D29*100</f>
        <v>14.876977539668296</v>
      </c>
      <c r="C25" s="10">
        <f>('GOS Durban'!E33-'GOS Durban'!E29)/'GOS Durban'!E29*100</f>
        <v>13.766819862486107</v>
      </c>
      <c r="D25" s="10">
        <f>'GOS Durban'!O33</f>
        <v>15.463516229082847</v>
      </c>
      <c r="E25" s="10">
        <f>'GOS PMB'!O33</f>
        <v>9.5044320111087952</v>
      </c>
      <c r="F25" s="10">
        <f>'GOS RBay'!O33</f>
        <v>24.364293295897905</v>
      </c>
      <c r="G25" s="10">
        <f>'GOS Port Shepstone'!O33</f>
        <v>5.6138067864832149</v>
      </c>
      <c r="H25" s="10">
        <f>'GOS Newcastle'!O33</f>
        <v>11.436144988877786</v>
      </c>
    </row>
    <row r="26" spans="1:8">
      <c r="A26" s="122" t="str">
        <f>'GOS Durban'!A34</f>
        <v>2008q4</v>
      </c>
      <c r="B26" s="10">
        <f>('GOS Durban'!D34-'GOS Durban'!D30)/'GOS Durban'!D30*100</f>
        <v>10.068075680213743</v>
      </c>
      <c r="C26" s="10">
        <f>('GOS Durban'!E34-'GOS Durban'!E30)/'GOS Durban'!E30*100</f>
        <v>8.9594478235564079</v>
      </c>
      <c r="D26" s="10">
        <f>'GOS Durban'!O34</f>
        <v>7.2040903589666829</v>
      </c>
      <c r="E26" s="10">
        <f>'GOS PMB'!O34</f>
        <v>10.6253850431199</v>
      </c>
      <c r="F26" s="10">
        <f>'GOS RBay'!O34</f>
        <v>10.170263594265936</v>
      </c>
      <c r="G26" s="10">
        <f>'GOS Port Shepstone'!O34</f>
        <v>16.080704892734268</v>
      </c>
      <c r="H26" s="10">
        <f>'GOS Newcastle'!O34</f>
        <v>12.061067073274497</v>
      </c>
    </row>
    <row r="27" spans="1:8">
      <c r="A27" s="122" t="str">
        <f>'GOS Durban'!A35</f>
        <v>2009q1</v>
      </c>
      <c r="B27" s="10">
        <f>('GOS Durban'!D35-'GOS Durban'!D31)/'GOS Durban'!D31*100</f>
        <v>8.3516534806641687</v>
      </c>
      <c r="C27" s="10">
        <f>('GOS Durban'!E35-'GOS Durban'!E31)/'GOS Durban'!E31*100</f>
        <v>8.51790875425311</v>
      </c>
      <c r="D27" s="10">
        <f>'GOS Durban'!O35</f>
        <v>4.910902111814111</v>
      </c>
      <c r="E27" s="10">
        <f>'GOS PMB'!O35</f>
        <v>6.2219886364254897</v>
      </c>
      <c r="F27" s="10">
        <f>'GOS RBay'!O35</f>
        <v>-3.1955766894869093</v>
      </c>
      <c r="G27" s="10">
        <f>'GOS Port Shepstone'!O35</f>
        <v>18.434846409730795</v>
      </c>
      <c r="H27" s="10">
        <f>'GOS Newcastle'!O35</f>
        <v>5.6398642649180406</v>
      </c>
    </row>
    <row r="28" spans="1:8">
      <c r="A28" s="122" t="str">
        <f>'GOS Durban'!A36</f>
        <v>2009q2</v>
      </c>
      <c r="B28" s="10">
        <f>('GOS Durban'!D36-'GOS Durban'!D32)/'GOS Durban'!D32*100</f>
        <v>5.4949346856545809</v>
      </c>
      <c r="C28" s="10">
        <f>('GOS Durban'!E36-'GOS Durban'!E32)/'GOS Durban'!E32*100</f>
        <v>5.5999544618236383</v>
      </c>
      <c r="D28" s="10">
        <f>'GOS Durban'!O36</f>
        <v>1.7094594893775195</v>
      </c>
      <c r="E28" s="10">
        <f>'GOS PMB'!O36</f>
        <v>15.739809983617084</v>
      </c>
      <c r="F28" s="10">
        <f>'GOS RBay'!O36</f>
        <v>-12.796050639215339</v>
      </c>
      <c r="G28" s="10">
        <f>'GOS Port Shepstone'!O36</f>
        <v>18.807600595625729</v>
      </c>
      <c r="H28" s="10">
        <f>'GOS Newcastle'!O36</f>
        <v>13.087681730034294</v>
      </c>
    </row>
    <row r="29" spans="1:8">
      <c r="A29" s="122" t="str">
        <f>'GOS Durban'!A37</f>
        <v>2009q3</v>
      </c>
      <c r="B29" s="10">
        <f>('GOS Durban'!D37-'GOS Durban'!D33)/'GOS Durban'!D33*100</f>
        <v>1.4488371703386997</v>
      </c>
      <c r="C29" s="10">
        <f>('GOS Durban'!E37-'GOS Durban'!E33)/'GOS Durban'!E33*100</f>
        <v>0.810102102427668</v>
      </c>
      <c r="D29" s="10">
        <f>'GOS Durban'!O37</f>
        <v>-2.175800221303084</v>
      </c>
      <c r="E29" s="10">
        <f>'GOS PMB'!O37</f>
        <v>7.5024601333725629</v>
      </c>
      <c r="F29" s="10">
        <f>'GOS RBay'!O37</f>
        <v>-12.082208765865309</v>
      </c>
      <c r="G29" s="10">
        <f>'GOS Port Shepstone'!O37</f>
        <v>11.952206350977013</v>
      </c>
      <c r="H29" s="10">
        <f>'GOS Newcastle'!O37</f>
        <v>2.2311035182157308</v>
      </c>
    </row>
    <row r="30" spans="1:8">
      <c r="A30" s="122" t="str">
        <f>'GOS Durban'!A38</f>
        <v>2009q4</v>
      </c>
      <c r="B30" s="10">
        <f>('GOS Durban'!D38-'GOS Durban'!D34)/'GOS Durban'!D34*100</f>
        <v>4.6666950386049493</v>
      </c>
      <c r="C30" s="10">
        <f>('GOS Durban'!E38-'GOS Durban'!E34)/'GOS Durban'!E34*100</f>
        <v>4.3576181026003784</v>
      </c>
      <c r="D30" s="10">
        <f>'GOS Durban'!O38</f>
        <v>3.6413299229136489</v>
      </c>
      <c r="E30" s="10">
        <f>'GOS PMB'!O38</f>
        <v>17.204251815133787</v>
      </c>
      <c r="F30" s="10">
        <f>'GOS RBay'!O38</f>
        <v>-1.2525594361877364</v>
      </c>
      <c r="G30" s="10">
        <f>'GOS Port Shepstone'!O38</f>
        <v>-0.10705398974543087</v>
      </c>
      <c r="H30" s="10">
        <f>'GOS Newcastle'!O38</f>
        <v>-5.8786276951772458E-2</v>
      </c>
    </row>
    <row r="31" spans="1:8">
      <c r="A31" s="122" t="str">
        <f>'GOS Durban'!A39</f>
        <v>2010q1</v>
      </c>
      <c r="B31" s="10">
        <f>('GOS Durban'!D39-'GOS Durban'!D35)/'GOS Durban'!D35*100</f>
        <v>4.9572720480834001</v>
      </c>
      <c r="C31" s="10">
        <f>('GOS Durban'!E39-'GOS Durban'!E35)/'GOS Durban'!E35*100</f>
        <v>4.8122322991533295</v>
      </c>
      <c r="D31" s="10">
        <f>'GOS Durban'!O39</f>
        <v>6.4679933488771768</v>
      </c>
      <c r="E31" s="10">
        <f>'GOS PMB'!O39</f>
        <v>5.6076714499397076</v>
      </c>
      <c r="F31" s="10">
        <f>'GOS RBay'!O39</f>
        <v>12.600419787739186</v>
      </c>
      <c r="G31" s="10">
        <f>'GOS Port Shepstone'!O39</f>
        <v>0.22019928119120319</v>
      </c>
      <c r="H31" s="10">
        <f>'GOS Newcastle'!O39</f>
        <v>6.5072157020583488</v>
      </c>
    </row>
    <row r="32" spans="1:8">
      <c r="A32" s="122" t="str">
        <f>'GOS Durban'!A40</f>
        <v>2010q2</v>
      </c>
      <c r="B32" s="10">
        <f>('GOS Durban'!D40-'GOS Durban'!D36)/'GOS Durban'!D36*100</f>
        <v>9.1538869013904574</v>
      </c>
      <c r="C32" s="10">
        <f>('GOS Durban'!E40-'GOS Durban'!E36)/'GOS Durban'!E36*100</f>
        <v>8.3520625092894516</v>
      </c>
      <c r="D32" s="10">
        <f>'GOS Durban'!O40</f>
        <v>10.276058346833398</v>
      </c>
      <c r="E32" s="10">
        <f>'GOS PMB'!O40</f>
        <v>4.0171050571459466</v>
      </c>
      <c r="F32" s="10">
        <f>'GOS RBay'!O40</f>
        <v>19.508589405052756</v>
      </c>
      <c r="G32" s="10">
        <f>'GOS Port Shepstone'!O40</f>
        <v>2.970384013345245</v>
      </c>
      <c r="H32" s="10">
        <f>'GOS Newcastle'!O40</f>
        <v>4.5277464077047984</v>
      </c>
    </row>
    <row r="33" spans="1:8">
      <c r="A33" s="122" t="str">
        <f>'GOS Durban'!A41</f>
        <v>2010q3</v>
      </c>
      <c r="B33" s="10">
        <f>('GOS Durban'!D41-'GOS Durban'!D37)/'GOS Durban'!D37*100</f>
        <v>7.2730015363717371</v>
      </c>
      <c r="C33" s="10">
        <f>('GOS Durban'!E41-'GOS Durban'!E37)/'GOS Durban'!E37*100</f>
        <v>5.1463915190099758</v>
      </c>
      <c r="D33" s="10">
        <f>'GOS Durban'!O41</f>
        <v>6.7552403545115141</v>
      </c>
      <c r="E33" s="10">
        <f>'GOS PMB'!O41</f>
        <v>2.0619236663976976</v>
      </c>
      <c r="F33" s="10">
        <f>'GOS RBay'!O41</f>
        <v>12.000961621514943</v>
      </c>
      <c r="G33" s="10">
        <f>'GOS Port Shepstone'!O41</f>
        <v>0.60625309141804984</v>
      </c>
      <c r="H33" s="10">
        <f>'GOS Newcastle'!O41</f>
        <v>4.8948950323729363</v>
      </c>
    </row>
    <row r="34" spans="1:8">
      <c r="A34" s="122" t="str">
        <f>'GOS Durban'!A42</f>
        <v>2010q4</v>
      </c>
      <c r="B34" s="10">
        <f>('GOS Durban'!D42-'GOS Durban'!D38)/'GOS Durban'!D38*100</f>
        <v>8.9615903868141658</v>
      </c>
      <c r="C34" s="10">
        <f>('GOS Durban'!E42-'GOS Durban'!E38)/'GOS Durban'!E38*100</f>
        <v>6.3896055512303915</v>
      </c>
      <c r="D34" s="10">
        <f>'GOS Durban'!O42</f>
        <v>7.4644804991229243</v>
      </c>
      <c r="E34" s="10">
        <f>'GOS PMB'!O42</f>
        <v>-1.8600755136332172</v>
      </c>
      <c r="F34" s="10">
        <f>'GOS RBay'!O42</f>
        <v>10.007277240777578</v>
      </c>
      <c r="G34" s="10">
        <f>'GOS Port Shepstone'!O42</f>
        <v>7.2868164804387821</v>
      </c>
      <c r="H34" s="10">
        <f>'GOS Newcastle'!O42</f>
        <v>8.4989219160949538</v>
      </c>
    </row>
    <row r="35" spans="1:8">
      <c r="A35" s="122" t="str">
        <f>'GOS Durban'!A43</f>
        <v>2011q1</v>
      </c>
      <c r="B35" s="10">
        <f>('GOS Durban'!D43-'GOS Durban'!D39)/'GOS Durban'!D39*100</f>
        <v>7.440666006269252</v>
      </c>
      <c r="C35" s="10">
        <f>('GOS Durban'!E43-'GOS Durban'!E39)/'GOS Durban'!E39*100</f>
        <v>5.3877322491002548</v>
      </c>
      <c r="D35" s="10">
        <f>'GOS Durban'!O43</f>
        <v>5.4841083982468559</v>
      </c>
      <c r="E35" s="10">
        <f>'GOS PMB'!O43</f>
        <v>5.612120906516056</v>
      </c>
      <c r="F35" s="10">
        <f>'GOS RBay'!O43</f>
        <v>4.4848790317075276</v>
      </c>
      <c r="G35" s="10">
        <f>'GOS Port Shepstone'!O43</f>
        <v>5.5306726152611754</v>
      </c>
      <c r="H35" s="10">
        <f>'GOS Newcastle'!O43</f>
        <v>5.2114480783996688</v>
      </c>
    </row>
    <row r="36" spans="1:8">
      <c r="A36" s="122" t="str">
        <f>'GOS Durban'!A44</f>
        <v>2011q2</v>
      </c>
      <c r="B36" s="10">
        <f>('GOS Durban'!D44-'GOS Durban'!D40)/'GOS Durban'!D40*100</f>
        <v>6.5726471286116706</v>
      </c>
      <c r="C36" s="10">
        <f>('GOS Durban'!E44-'GOS Durban'!E40)/'GOS Durban'!E40*100</f>
        <v>6.4808213943962256</v>
      </c>
      <c r="D36" s="10">
        <f>'GOS Durban'!O44</f>
        <v>6.576282244802174</v>
      </c>
      <c r="E36" s="10">
        <f>'GOS PMB'!O44</f>
        <v>6.2000902567879725</v>
      </c>
      <c r="F36" s="10">
        <f>'GOS RBay'!O44</f>
        <v>6.6424545805367625</v>
      </c>
      <c r="G36" s="10">
        <f>'GOS Port Shepstone'!O44</f>
        <v>6.0389319015767118</v>
      </c>
      <c r="H36" s="10">
        <f>'GOS Newcastle'!O44</f>
        <v>6.6419292123025579</v>
      </c>
    </row>
    <row r="37" spans="1:8">
      <c r="A37" s="122" t="str">
        <f>'GOS Durban'!A45</f>
        <v>2011q3</v>
      </c>
      <c r="B37" s="10">
        <f>('GOS Durban'!D45-'GOS Durban'!D41)/'GOS Durban'!D41*100</f>
        <v>9.9078949412111896</v>
      </c>
      <c r="C37" s="10">
        <f>('GOS Durban'!E45-'GOS Durban'!E41)/'GOS Durban'!E41*100</f>
        <v>10.792898372583029</v>
      </c>
      <c r="D37" s="10">
        <f>'GOS Durban'!O45</f>
        <v>10.790027404944183</v>
      </c>
      <c r="E37" s="10">
        <f>'GOS PMB'!O45</f>
        <v>10.65657196889717</v>
      </c>
      <c r="F37" s="10">
        <f>'GOS RBay'!O45</f>
        <v>11.356612289204008</v>
      </c>
      <c r="G37" s="10">
        <f>'GOS Port Shepstone'!O45</f>
        <v>10.284679483408869</v>
      </c>
      <c r="H37" s="10">
        <f>'GOS Newcastle'!O45</f>
        <v>10.455422822691016</v>
      </c>
    </row>
    <row r="38" spans="1:8">
      <c r="A38" s="122" t="str">
        <f>'GOS Durban'!A46</f>
        <v>2011q4</v>
      </c>
      <c r="B38" s="10">
        <f>('GOS Durban'!D46-'GOS Durban'!D42)/'GOS Durban'!D42*100</f>
        <v>9.3511511015371322</v>
      </c>
      <c r="C38" s="10">
        <f>('GOS Durban'!E46-'GOS Durban'!E42)/'GOS Durban'!E42*100</f>
        <v>9.5062120715542395</v>
      </c>
      <c r="D38" s="10">
        <f>'GOS Durban'!O46</f>
        <v>9.0257649278866001</v>
      </c>
      <c r="E38" s="10">
        <f>'GOS PMB'!O46</f>
        <v>11.305694248773232</v>
      </c>
      <c r="F38" s="10">
        <f>'GOS RBay'!O46</f>
        <v>9.1110241617592358</v>
      </c>
      <c r="G38" s="10">
        <f>'GOS Port Shepstone'!O46</f>
        <v>10.513498935440085</v>
      </c>
      <c r="H38" s="10">
        <f>'GOS Newcastle'!O46</f>
        <v>9.6686146688266259</v>
      </c>
    </row>
    <row r="39" spans="1:8">
      <c r="A39" s="122" t="str">
        <f>'GOS Durban'!A47</f>
        <v>2012q1</v>
      </c>
      <c r="B39" s="10">
        <f>('GOS Durban'!D47-'GOS Durban'!D43)/'GOS Durban'!D43*100</f>
        <v>8.0033469632623415</v>
      </c>
      <c r="C39" s="10">
        <f>('GOS Durban'!E47-'GOS Durban'!E43)/'GOS Durban'!E43*100</f>
        <v>7.8741135640267332</v>
      </c>
      <c r="D39" s="10">
        <f>'GOS Durban'!O47</f>
        <v>7.2497084131371627</v>
      </c>
      <c r="E39" s="10">
        <f>'GOS PMB'!O47</f>
        <v>7.451055918903382</v>
      </c>
      <c r="F39" s="10">
        <f>'GOS RBay'!O47</f>
        <v>5.9869539774527487</v>
      </c>
      <c r="G39" s="10">
        <f>'GOS Port Shepstone'!O47</f>
        <v>9.4220492627694714</v>
      </c>
      <c r="H39" s="10">
        <f>'GOS Newcastle'!O47</f>
        <v>7.4214062486726542</v>
      </c>
    </row>
    <row r="40" spans="1:8">
      <c r="A40" s="122" t="str">
        <f>'GOS Durban'!A48</f>
        <v>2012q2</v>
      </c>
      <c r="B40" s="10">
        <f>('GOS Durban'!D48-'GOS Durban'!D44)/'GOS Durban'!D44*100</f>
        <v>8.1257207448934157</v>
      </c>
      <c r="C40" s="10">
        <f>('GOS Durban'!E48-'GOS Durban'!E44)/'GOS Durban'!E44*100</f>
        <v>7.9572080640341216</v>
      </c>
      <c r="D40" s="10">
        <f>'GOS Durban'!O48</f>
        <v>7.2654590414815923</v>
      </c>
      <c r="E40" s="10">
        <f>'GOS PMB'!O48</f>
        <v>9.6511440522106771</v>
      </c>
      <c r="F40" s="10">
        <f>'GOS RBay'!O48</f>
        <v>4.4938268806840869</v>
      </c>
      <c r="G40" s="10">
        <f>'GOS Port Shepstone'!O48</f>
        <v>10.145738464414247</v>
      </c>
      <c r="H40" s="10">
        <f>'GOS Newcastle'!O48</f>
        <v>9.1630852913313632</v>
      </c>
    </row>
    <row r="41" spans="1:8">
      <c r="A41" s="122" t="str">
        <f>'GOS Durban'!A49</f>
        <v>2012q3</v>
      </c>
      <c r="B41" s="10">
        <f>('GOS Durban'!D49-'GOS Durban'!D45)/'GOS Durban'!D45*100</f>
        <v>5.3305446426047878</v>
      </c>
      <c r="C41" s="10">
        <f>('GOS Durban'!E49-'GOS Durban'!E45)/'GOS Durban'!E45*100</f>
        <v>4.6761797576503801</v>
      </c>
      <c r="D41" s="10">
        <f>'GOS Durban'!O49</f>
        <v>4.1521356652301575</v>
      </c>
      <c r="E41" s="10">
        <f>'GOS PMB'!O49</f>
        <v>5.8179428912527271</v>
      </c>
      <c r="F41" s="10">
        <f>'GOS RBay'!O49</f>
        <v>2.1982971100670747</v>
      </c>
      <c r="G41" s="10">
        <f>'GOS Port Shepstone'!O49</f>
        <v>6.5796200213452103</v>
      </c>
      <c r="H41" s="10">
        <f>'GOS Newcastle'!O49</f>
        <v>4.9733048355752745</v>
      </c>
    </row>
    <row r="42" spans="1:8">
      <c r="A42" s="122" t="str">
        <f>'GOS Durban'!A50</f>
        <v>2012q4</v>
      </c>
      <c r="B42" s="10">
        <f>('GOS Durban'!D50-'GOS Durban'!D46)/'GOS Durban'!D46*100</f>
        <v>4.4221818033901457</v>
      </c>
      <c r="C42" s="10">
        <f>('GOS Durban'!E50-'GOS Durban'!E46)/'GOS Durban'!E46*100</f>
        <v>5.3121048597931866</v>
      </c>
      <c r="D42" s="10">
        <f>'GOS Durban'!O50</f>
        <v>5.2688300911816723</v>
      </c>
      <c r="E42" s="10">
        <f>'GOS PMB'!O50</f>
        <v>7.0802016028622115</v>
      </c>
      <c r="F42" s="10">
        <f>'GOS RBay'!O50</f>
        <v>4.4077869606017295</v>
      </c>
      <c r="G42" s="10">
        <f>'GOS Port Shepstone'!O50</f>
        <v>4.3812961380429378</v>
      </c>
      <c r="H42" s="10">
        <f>'GOS Newcastle'!O50</f>
        <v>4.5266940320471623</v>
      </c>
    </row>
    <row r="43" spans="1:8">
      <c r="A43" s="122" t="str">
        <f>'GOS Durban'!A51</f>
        <v>2013q1</v>
      </c>
      <c r="B43" s="10">
        <f>('GOS Durban'!D51-'GOS Durban'!D47)/'GOS Durban'!D47*100</f>
        <v>6.6887490790873905</v>
      </c>
      <c r="C43" s="10">
        <f>('GOS Durban'!E51-'GOS Durban'!E47)/'GOS Durban'!E47*100</f>
        <v>6.4441832942963799</v>
      </c>
      <c r="D43" s="10">
        <f>'GOS Durban'!O51</f>
        <v>6.8247203855237695</v>
      </c>
      <c r="E43" s="10">
        <f>'GOS PMB'!O51</f>
        <v>6.6478965687268108</v>
      </c>
      <c r="F43" s="10">
        <f>'GOS RBay'!O51</f>
        <v>8.0197707876001925</v>
      </c>
      <c r="G43" s="10">
        <f>'GOS Port Shepstone'!O51</f>
        <v>5.3929309879104306</v>
      </c>
      <c r="H43" s="10">
        <f>'GOS Newcastle'!O51</f>
        <v>6.8029430454859288</v>
      </c>
    </row>
    <row r="44" spans="1:8">
      <c r="A44" s="122" t="str">
        <f>'GOS Durban'!A52</f>
        <v>2013q2</v>
      </c>
      <c r="B44" s="10">
        <f>('GOS Durban'!D52-'GOS Durban'!D48)/'GOS Durban'!D48*100</f>
        <v>6.3862365000963566</v>
      </c>
      <c r="C44" s="10">
        <f>('GOS Durban'!E52-'GOS Durban'!E48)/'GOS Durban'!E48*100</f>
        <v>7.4107037105806421</v>
      </c>
      <c r="D44" s="10">
        <f>'GOS Durban'!O52</f>
        <v>7.8402179464865442</v>
      </c>
      <c r="E44" s="10">
        <f>'GOS PMB'!O52</f>
        <v>6.3976688834317059</v>
      </c>
      <c r="F44" s="10">
        <f>'GOS RBay'!O52</f>
        <v>9.7280120434192359</v>
      </c>
      <c r="G44" s="10">
        <f>'GOS Port Shepstone'!O52</f>
        <v>6.1341498968720316</v>
      </c>
      <c r="H44" s="10">
        <f>'GOS Newcastle'!O52</f>
        <v>6.5661985197385349</v>
      </c>
    </row>
    <row r="45" spans="1:8">
      <c r="A45" s="122" t="str">
        <f>'GOS Durban'!A53</f>
        <v>2013q3</v>
      </c>
      <c r="B45" s="10">
        <f>('GOS Durban'!D53-'GOS Durban'!D49)/'GOS Durban'!D49*100</f>
        <v>7.646174900045617</v>
      </c>
      <c r="C45" s="10">
        <f>('GOS Durban'!E53-'GOS Durban'!E49)/'GOS Durban'!E49*100</f>
        <v>7.8540303236543085</v>
      </c>
      <c r="D45" s="10">
        <f>'GOS Durban'!O53</f>
        <v>8.2167468186898027</v>
      </c>
      <c r="E45" s="10">
        <f>'GOS PMB'!O53</f>
        <v>7.1220221534750525</v>
      </c>
      <c r="F45" s="10">
        <f>'GOS RBay'!O53</f>
        <v>9.4109637843689384</v>
      </c>
      <c r="G45" s="10">
        <f>'GOS Port Shepstone'!O53</f>
        <v>6.7326105599753934</v>
      </c>
      <c r="H45" s="10">
        <f>'GOS Newcastle'!O53</f>
        <v>7.7600426327123673</v>
      </c>
    </row>
    <row r="46" spans="1:8">
      <c r="A46" s="122" t="str">
        <f>'GOS Durban'!A54</f>
        <v>2013q4</v>
      </c>
      <c r="B46" s="10">
        <f>('GOS Durban'!D54-'GOS Durban'!D50)/'GOS Durban'!D50*100</f>
        <v>7.3738014546709181</v>
      </c>
      <c r="C46" s="10">
        <f>('GOS Durban'!E54-'GOS Durban'!E50)/'GOS Durban'!E50*100</f>
        <v>7.6644725645720602</v>
      </c>
      <c r="D46" s="10">
        <f>'GOS Durban'!O54</f>
        <v>7.8521934022718325</v>
      </c>
      <c r="E46" s="10">
        <f>'GOS PMB'!O54</f>
        <v>5.908685253300705</v>
      </c>
      <c r="F46" s="10">
        <f>'GOS RBay'!O54</f>
        <v>8.417264862706956</v>
      </c>
      <c r="G46" s="10">
        <f>'GOS Port Shepstone'!O54</f>
        <v>7.9745066488086129</v>
      </c>
      <c r="H46" s="10">
        <f>'GOS Newcastle'!O54</f>
        <v>8.150253654873632</v>
      </c>
    </row>
    <row r="47" spans="1:8">
      <c r="A47" s="122" t="str">
        <f>'GOS Durban'!A55</f>
        <v>2014q1</v>
      </c>
      <c r="B47" s="10">
        <f>('GOS Durban'!D55-'GOS Durban'!D51)/'GOS Durban'!D51*100</f>
        <v>9.2609287783169965</v>
      </c>
      <c r="C47" s="10">
        <f>('GOS Durban'!E55-'GOS Durban'!E51)/'GOS Durban'!E51*100</f>
        <v>10.303077464675477</v>
      </c>
      <c r="D47" s="10">
        <f>'GOS Durban'!O55</f>
        <v>10.2544235941662</v>
      </c>
      <c r="E47" s="10">
        <f>'GOS PMB'!O55</f>
        <v>10.30709969331755</v>
      </c>
      <c r="F47" s="10">
        <f>'GOS RBay'!O55</f>
        <v>9.8756039126497157</v>
      </c>
      <c r="G47" s="10">
        <f>'GOS Port Shepstone'!O55</f>
        <v>10.511242334796563</v>
      </c>
      <c r="H47" s="10">
        <f>'GOS Newcastle'!O55</f>
        <v>10.210496174421499</v>
      </c>
    </row>
    <row r="48" spans="1:8">
      <c r="A48" s="122" t="str">
        <f>'GOS Durban'!A56</f>
        <v>2014q2</v>
      </c>
      <c r="B48" s="10">
        <f>('GOS Durban'!D56-'GOS Durban'!D52)/'GOS Durban'!D52*100</f>
        <v>5.3065832899079384</v>
      </c>
      <c r="C48" s="10">
        <f>('GOS Durban'!E56-'GOS Durban'!E52)/'GOS Durban'!E52*100</f>
        <v>6.7614726031986816</v>
      </c>
      <c r="D48" s="10">
        <f>'GOS Durban'!O56</f>
        <v>6.7065796640865747</v>
      </c>
      <c r="E48" s="10">
        <f>'GOS PMB'!O56</f>
        <v>6.8841389081624547</v>
      </c>
      <c r="F48" s="10">
        <f>'GOS RBay'!O56</f>
        <v>6.4129704753897325</v>
      </c>
      <c r="G48" s="10">
        <f>'GOS Port Shepstone'!O56</f>
        <v>6.9019382166959282</v>
      </c>
      <c r="H48" s="10">
        <f>'GOS Newcastle'!O56</f>
        <v>6.9292765124979629</v>
      </c>
    </row>
    <row r="49" spans="1:8">
      <c r="A49" s="122" t="str">
        <f>'GOS Durban'!A57</f>
        <v>2014q3</v>
      </c>
      <c r="B49" s="10">
        <f>('GOS Durban'!D57-'GOS Durban'!D53)/'GOS Durban'!D53*100</f>
        <v>4.9981927635760846</v>
      </c>
      <c r="C49" s="10">
        <f>('GOS Durban'!E57-'GOS Durban'!E53)/'GOS Durban'!E53*100</f>
        <v>7.1383363881147437</v>
      </c>
      <c r="D49" s="10">
        <f>'GOS Durban'!O57</f>
        <v>7.0780225749889594</v>
      </c>
      <c r="E49" s="10">
        <f>'GOS PMB'!O57</f>
        <v>7.2384463198840923</v>
      </c>
      <c r="F49" s="10">
        <f>'GOS RBay'!O57</f>
        <v>6.9755049418516695</v>
      </c>
      <c r="G49" s="10">
        <f>'GOS Port Shepstone'!O57</f>
        <v>7.2442839892410209</v>
      </c>
      <c r="H49" s="10">
        <f>'GOS Newcastle'!O57</f>
        <v>7.0994607973259178</v>
      </c>
    </row>
    <row r="50" spans="1:8">
      <c r="A50" s="122" t="str">
        <f>'GOS Durban'!A58</f>
        <v>2014q4</v>
      </c>
      <c r="B50" s="10">
        <f>('GOS Durban'!D58-'GOS Durban'!D54)/'GOS Durban'!D54*100</f>
        <v>3.9469285686520945</v>
      </c>
      <c r="C50" s="10">
        <f>('GOS Durban'!E58-'GOS Durban'!E54)/'GOS Durban'!E54*100</f>
        <v>5.162112562989889</v>
      </c>
      <c r="D50" s="10">
        <f>'GOS Durban'!O58</f>
        <v>5.0544720141778479</v>
      </c>
      <c r="E50" s="10">
        <f>'GOS PMB'!O58</f>
        <v>5.7359820040737111</v>
      </c>
      <c r="F50" s="10">
        <f>'GOS RBay'!O58</f>
        <v>4.9768280530074724</v>
      </c>
      <c r="G50" s="10">
        <f>'GOS Port Shepstone'!O58</f>
        <v>5.2724997387882393</v>
      </c>
      <c r="H50" s="10">
        <f>'GOS Newcastle'!O58</f>
        <v>5.1094184566265088</v>
      </c>
    </row>
    <row r="51" spans="1:8">
      <c r="A51" s="122" t="str">
        <f>'GOS Durban'!A59</f>
        <v>2015q1</v>
      </c>
      <c r="B51" s="10">
        <f>('GOS Durban'!D59-'GOS Durban'!D55)/'GOS Durban'!D55*100</f>
        <v>5.1900172298339466</v>
      </c>
      <c r="C51" s="10">
        <f>('GOS Durban'!E59-'GOS Durban'!E55)/'GOS Durban'!E55*100</f>
        <v>6.9134696917029723</v>
      </c>
      <c r="D51" s="10">
        <f>'GOS Durban'!O59</f>
        <v>6.8179156235782026</v>
      </c>
      <c r="E51" s="10">
        <f>'GOS PMB'!O59</f>
        <v>6.8427996653844314</v>
      </c>
      <c r="F51" s="10">
        <f>'GOS RBay'!O59</f>
        <v>6.6689299087350964</v>
      </c>
      <c r="G51" s="10">
        <f>'GOS Port Shepstone'!O59</f>
        <v>7.1340145184356398</v>
      </c>
      <c r="H51" s="10">
        <f>'GOS Newcastle'!O59</f>
        <v>6.8535332265589126</v>
      </c>
    </row>
    <row r="52" spans="1:8">
      <c r="A52" s="122" t="str">
        <f>'GOS Durban'!A60</f>
        <v>2015q2</v>
      </c>
      <c r="B52" s="10">
        <f>('GOS Durban'!D60-'GOS Durban'!D56)/'GOS Durban'!D56*100</f>
        <v>5.1819734904270982</v>
      </c>
      <c r="C52" s="10">
        <f>('GOS Durban'!E60-'GOS Durban'!E56)/'GOS Durban'!E56*100</f>
        <v>5.3311856432887739</v>
      </c>
      <c r="D52" s="10">
        <f>'GOS Durban'!O60</f>
        <v>5.2273969462801206</v>
      </c>
      <c r="E52" s="10">
        <f>'GOS PMB'!O60</f>
        <v>5.5845061617751748</v>
      </c>
      <c r="F52" s="10">
        <f>'GOS RBay'!O60</f>
        <v>4.8172457213286046</v>
      </c>
      <c r="G52" s="10">
        <f>'GOS Port Shepstone'!O60</f>
        <v>5.6606616156386185</v>
      </c>
      <c r="H52" s="10">
        <f>'GOS Newcastle'!O60</f>
        <v>5.498791011844868</v>
      </c>
    </row>
    <row r="53" spans="1:8">
      <c r="A53" s="122" t="str">
        <f>'GOS Durban'!A61</f>
        <v>2015q3</v>
      </c>
      <c r="B53" s="10">
        <f>('GOS Durban'!D61-'GOS Durban'!D57)/'GOS Durban'!D57*100</f>
        <v>3.8073102636177163</v>
      </c>
      <c r="C53" s="10">
        <f>('GOS Durban'!E61-'GOS Durban'!E57)/'GOS Durban'!E57*100</f>
        <v>4.5360667870610358</v>
      </c>
      <c r="D53" s="10">
        <f>'GOS Durban'!O61</f>
        <v>4.4584624247201345</v>
      </c>
      <c r="E53" s="10">
        <f>'GOS PMB'!O61</f>
        <v>4.7088988067760855</v>
      </c>
      <c r="F53" s="10">
        <f>'GOS RBay'!O61</f>
        <v>4.1455365561247763</v>
      </c>
      <c r="G53" s="10">
        <f>'GOS Port Shepstone'!O61</f>
        <v>4.8329707092433623</v>
      </c>
      <c r="H53" s="10">
        <f>'GOS Newcastle'!O61</f>
        <v>4.5917664814587758</v>
      </c>
    </row>
    <row r="54" spans="1:8">
      <c r="A54" s="122" t="str">
        <f>'GOS Durban'!A62</f>
        <v>2015q4</v>
      </c>
      <c r="B54" s="10">
        <f>('GOS Durban'!D62-'GOS Durban'!D58)/'GOS Durban'!D58*100</f>
        <v>4.453463500246805</v>
      </c>
      <c r="C54" s="10">
        <f>('GOS Durban'!E62-'GOS Durban'!E58)/'GOS Durban'!E58*100</f>
        <v>5.4361132024482037</v>
      </c>
      <c r="D54" s="10">
        <f>'GOS Durban'!O62</f>
        <v>5.4468997284201706</v>
      </c>
      <c r="E54" s="10">
        <f>'GOS PMB'!O62</f>
        <v>5.6341072625620621</v>
      </c>
      <c r="F54" s="10">
        <f>'GOS RBay'!O62</f>
        <v>5.3157150024558266</v>
      </c>
      <c r="G54" s="10">
        <f>'GOS Port Shepstone'!O62</f>
        <v>5.2615980505015028</v>
      </c>
      <c r="H54" s="10">
        <f>'GOS Newcastle'!O62</f>
        <v>5.3134093459419196</v>
      </c>
    </row>
    <row r="55" spans="1:8">
      <c r="A55" s="122" t="str">
        <f>'GOS Durban'!A63</f>
        <v>2016q1</v>
      </c>
      <c r="B55" s="10">
        <f>('GOS Durban'!D63-'GOS Durban'!D59)/'GOS Durban'!D59*100</f>
        <v>3.8906015673988668</v>
      </c>
      <c r="C55" s="10">
        <f>('GOS Durban'!E63-'GOS Durban'!E59)/'GOS Durban'!E59*100</f>
        <v>4.9369533959793408</v>
      </c>
      <c r="D55" s="10">
        <f>'GOS Durban'!O63</f>
        <v>5.0149839513697554</v>
      </c>
      <c r="E55" s="10">
        <f>'GOS PMB'!O63</f>
        <v>4.9819500314382523</v>
      </c>
      <c r="F55" s="10">
        <f>'GOS RBay'!O63</f>
        <v>5.2337313865864088</v>
      </c>
      <c r="G55" s="10">
        <f>'GOS Port Shepstone'!O63</f>
        <v>4.7271860971275341</v>
      </c>
      <c r="H55" s="10">
        <f>'GOS Newcastle'!O63</f>
        <v>5.0055945873494805</v>
      </c>
    </row>
    <row r="56" spans="1:8">
      <c r="A56" s="122" t="str">
        <f>'GOS Durban'!A64</f>
        <v>2016q2</v>
      </c>
      <c r="B56" s="10">
        <f>('GOS Durban'!D64-'GOS Durban'!D60)/'GOS Durban'!D60*100</f>
        <v>6.2289690523023706</v>
      </c>
      <c r="C56" s="10">
        <f>('GOS Durban'!E64-'GOS Durban'!E60)/'GOS Durban'!E60*100</f>
        <v>5.5511942476416953</v>
      </c>
      <c r="D56" s="10">
        <f>'GOS Durban'!O64</f>
        <v>5.6387170030647953</v>
      </c>
      <c r="E56" s="10">
        <f>'GOS PMB'!O64</f>
        <v>5.3420852141618385</v>
      </c>
      <c r="F56" s="10">
        <f>'GOS RBay'!O64</f>
        <v>6.0120115768281375</v>
      </c>
      <c r="G56" s="10">
        <f>'GOS Port Shepstone'!O64</f>
        <v>5.2856850607067241</v>
      </c>
      <c r="H56" s="10">
        <f>'GOS Newcastle'!O64</f>
        <v>5.3842757887756791</v>
      </c>
    </row>
    <row r="57" spans="1:8">
      <c r="A57" s="122" t="str">
        <f>'GOS Durban'!A65</f>
        <v>2016q3</v>
      </c>
      <c r="B57" s="10">
        <f>('GOS Durban'!D65-'GOS Durban'!D61)/'GOS Durban'!D61*100</f>
        <v>5.8174557979019017</v>
      </c>
      <c r="C57" s="10">
        <f>('GOS Durban'!E65-'GOS Durban'!E61)/'GOS Durban'!E61*100</f>
        <v>6.2438787318756113</v>
      </c>
      <c r="D57" s="10">
        <f>'GOS Durban'!O65</f>
        <v>6.3164620634996105</v>
      </c>
      <c r="E57" s="10">
        <f>'GOS PMB'!O65</f>
        <v>6.0939623755700678</v>
      </c>
      <c r="F57" s="10">
        <f>'GOS RBay'!O65</f>
        <v>6.5635859420289684</v>
      </c>
      <c r="G57" s="10">
        <f>'GOS Port Shepstone'!O65</f>
        <v>6.0083914939950169</v>
      </c>
      <c r="H57" s="10">
        <f>'GOS Newcastle'!O65</f>
        <v>6.2190072172198159</v>
      </c>
    </row>
    <row r="58" spans="1:8">
      <c r="A58" s="122" t="str">
        <f>'GOS Durban'!A66</f>
        <v>2016q4</v>
      </c>
      <c r="B58" s="10">
        <f>('GOS Durban'!D66-'GOS Durban'!D62)/'GOS Durban'!D62*100</f>
        <v>6.3345187235972222</v>
      </c>
      <c r="C58" s="10">
        <f>('GOS Durban'!E66-'GOS Durban'!E62)/'GOS Durban'!E62*100</f>
        <v>5.5455867264583052</v>
      </c>
      <c r="D58" s="10">
        <f>'GOS Durban'!O66</f>
        <v>5.5744332093450977</v>
      </c>
      <c r="E58" s="10">
        <f>'GOS PMB'!O66</f>
        <v>5.2231138297613668</v>
      </c>
      <c r="F58" s="10">
        <f>'GOS RBay'!O66</f>
        <v>5.6881945006694226</v>
      </c>
      <c r="G58" s="10">
        <f>'GOS Port Shepstone'!O66</f>
        <v>5.625291708330411</v>
      </c>
      <c r="H58" s="10">
        <f>'GOS Newcastle'!O66</f>
        <v>5.6452277818230234</v>
      </c>
    </row>
    <row r="59" spans="1:8">
      <c r="A59" s="173" t="s">
        <v>22</v>
      </c>
      <c r="B59" s="174">
        <f>AVERAGE(B23:B58)</f>
        <v>7.0645903232788152</v>
      </c>
      <c r="C59" s="174">
        <f t="shared" ref="C59:H59" si="0">AVERAGE(C23:C58)</f>
        <v>7.0878845829476687</v>
      </c>
      <c r="D59" s="174">
        <f t="shared" si="0"/>
        <v>7.0579548685514943</v>
      </c>
      <c r="E59" s="174">
        <f t="shared" si="0"/>
        <v>7.3305277542095029</v>
      </c>
      <c r="F59" s="174">
        <f t="shared" si="0"/>
        <v>7.150375850860665</v>
      </c>
      <c r="G59" s="174">
        <f t="shared" si="0"/>
        <v>7.2117645559414534</v>
      </c>
      <c r="H59" s="174">
        <f t="shared" si="0"/>
        <v>7.0746080074634827</v>
      </c>
    </row>
    <row r="60" spans="1:8">
      <c r="A60" s="173" t="s">
        <v>169</v>
      </c>
      <c r="B60" s="174">
        <f>MEDIAN(B23:B58)</f>
        <v>6.4794418143540131</v>
      </c>
      <c r="C60" s="174">
        <f t="shared" ref="C60:H60" si="1">MEDIAN(C23:C58)</f>
        <v>6.4625023443463032</v>
      </c>
      <c r="D60" s="174">
        <f t="shared" si="1"/>
        <v>6.7309100092990448</v>
      </c>
      <c r="E60" s="174">
        <f t="shared" si="1"/>
        <v>6.5227827260792584</v>
      </c>
      <c r="F60" s="174">
        <f t="shared" si="1"/>
        <v>6.6030202612828655</v>
      </c>
      <c r="G60" s="174">
        <f t="shared" si="1"/>
        <v>6.3174848207660803</v>
      </c>
      <c r="H60" s="174">
        <f t="shared" si="1"/>
        <v>6.604063866020546</v>
      </c>
    </row>
    <row r="61" spans="1:8">
      <c r="A61" s="173" t="s">
        <v>167</v>
      </c>
      <c r="B61" s="174">
        <f>STDEV(B23:B58)</f>
        <v>2.9938222754570334</v>
      </c>
      <c r="C61" s="174">
        <f t="shared" ref="C61:H61" si="2">STDEV(C23:C58)</f>
        <v>2.8477427977736576</v>
      </c>
      <c r="D61" s="174">
        <f t="shared" si="2"/>
        <v>3.648825319716785</v>
      </c>
      <c r="E61" s="174">
        <f t="shared" si="2"/>
        <v>3.5120983639068819</v>
      </c>
      <c r="F61" s="174">
        <f t="shared" si="2"/>
        <v>7.6976652693454062</v>
      </c>
      <c r="G61" s="174">
        <f t="shared" si="2"/>
        <v>4.212509766773219</v>
      </c>
      <c r="H61" s="174">
        <f t="shared" si="2"/>
        <v>2.9365945365581951</v>
      </c>
    </row>
    <row r="62" spans="1:8">
      <c r="A62" s="173" t="s">
        <v>168</v>
      </c>
      <c r="B62" s="174">
        <f>MAX(B23:B58)-MIN(B23:B58)</f>
        <v>15.053853116827533</v>
      </c>
      <c r="C62" s="174">
        <f>MAX(C23:C58)-MIN(C23:C58)</f>
        <v>15.732716388811566</v>
      </c>
      <c r="D62" s="174">
        <f>MAX(D23:D58)-MIN(D23:D58)</f>
        <v>21.386014306345768</v>
      </c>
      <c r="E62" s="174">
        <f t="shared" ref="E62:H62" si="3">MAX(E23:E58)-MIN(E23:E58)</f>
        <v>19.064327328767003</v>
      </c>
      <c r="F62" s="174">
        <f t="shared" si="3"/>
        <v>41.33459947147545</v>
      </c>
      <c r="G62" s="174">
        <f t="shared" si="3"/>
        <v>18.91465458537116</v>
      </c>
      <c r="H62" s="174">
        <f t="shared" si="3"/>
        <v>13.381070711155763</v>
      </c>
    </row>
  </sheetData>
  <mergeCells count="1">
    <mergeCell ref="A1:H1"/>
  </mergeCells>
  <conditionalFormatting sqref="B23:H58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28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236" t="s">
        <v>101</v>
      </c>
      <c r="B1" s="237"/>
      <c r="C1" s="237"/>
      <c r="D1" s="237"/>
      <c r="E1" s="237"/>
      <c r="F1" s="237"/>
      <c r="G1" s="238"/>
    </row>
    <row r="2" spans="1:7" ht="15.75" thickBot="1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>
      <c r="A3" t="str">
        <f>'GOS Durban'!A7</f>
        <v>2002q1</v>
      </c>
      <c r="B3" s="118">
        <f>'GOS Durban'!E7</f>
        <v>20813249649.834637</v>
      </c>
      <c r="C3" s="118">
        <f>'GOS Durban'!M7</f>
        <v>11912153797.90699</v>
      </c>
      <c r="D3" s="118">
        <f>'GOS PMB'!M7</f>
        <v>1671571911.1634023</v>
      </c>
      <c r="E3" s="118">
        <f>'GOS RBay'!M7</f>
        <v>1289820030.9359016</v>
      </c>
      <c r="F3" s="118">
        <f>'GOS Newcastle'!M7</f>
        <v>590034994.06084096</v>
      </c>
      <c r="G3" s="118">
        <f>'GOS Port Shepstone'!M7</f>
        <v>635583268.2459656</v>
      </c>
    </row>
    <row r="4" spans="1:7" hidden="1">
      <c r="A4" t="str">
        <f>'GOS Durban'!A8</f>
        <v>2002q2</v>
      </c>
      <c r="B4" s="118">
        <f>'GOS Durban'!E8</f>
        <v>23838800526.378548</v>
      </c>
      <c r="C4" s="118">
        <f>'GOS Durban'!M8</f>
        <v>13643782830.909519</v>
      </c>
      <c r="D4" s="118">
        <f>'GOS PMB'!M8</f>
        <v>1914562599.6005054</v>
      </c>
      <c r="E4" s="118">
        <f>'GOS RBay'!M8</f>
        <v>1477316754.9380095</v>
      </c>
      <c r="F4" s="118">
        <f>'GOS Newcastle'!M8</f>
        <v>675806361.98783565</v>
      </c>
      <c r="G4" s="118">
        <f>'GOS Port Shepstone'!M8</f>
        <v>727975832.92043507</v>
      </c>
    </row>
    <row r="5" spans="1:7" hidden="1">
      <c r="A5" t="str">
        <f>'GOS Durban'!A9</f>
        <v>2002q3</v>
      </c>
      <c r="B5" s="118">
        <f>'GOS Durban'!E9</f>
        <v>24303028000.046425</v>
      </c>
      <c r="C5" s="118">
        <f>'GOS Durban'!M9</f>
        <v>13909476519.140924</v>
      </c>
      <c r="D5" s="118">
        <f>'GOS PMB'!M9</f>
        <v>1951846042.5240729</v>
      </c>
      <c r="E5" s="118">
        <f>'GOS RBay'!M9</f>
        <v>1506085443.3706856</v>
      </c>
      <c r="F5" s="118">
        <f>'GOS Newcastle'!M9</f>
        <v>688966750.64779103</v>
      </c>
      <c r="G5" s="118">
        <f>'GOS Port Shepstone'!M9</f>
        <v>742152149.44416165</v>
      </c>
    </row>
    <row r="6" spans="1:7" hidden="1">
      <c r="A6" t="str">
        <f>'GOS Durban'!A10</f>
        <v>2002q4</v>
      </c>
      <c r="B6" s="118">
        <f>'GOS Durban'!E10</f>
        <v>23980812578.644672</v>
      </c>
      <c r="C6" s="118">
        <f>'GOS Durban'!M10</f>
        <v>13725061316.30759</v>
      </c>
      <c r="D6" s="118">
        <f>'GOS PMB'!M10</f>
        <v>1925967995.7596107</v>
      </c>
      <c r="E6" s="118">
        <f>'GOS RBay'!M10</f>
        <v>1486117398.4093003</v>
      </c>
      <c r="F6" s="118">
        <f>'GOS Newcastle'!M10</f>
        <v>679832262.88390625</v>
      </c>
      <c r="G6" s="118">
        <f>'GOS Port Shepstone'!M10</f>
        <v>732312516.80345082</v>
      </c>
    </row>
    <row r="7" spans="1:7" hidden="1">
      <c r="A7" t="str">
        <f>'GOS Durban'!A11</f>
        <v>2003q1</v>
      </c>
      <c r="B7" s="118">
        <f>'GOS Durban'!E11</f>
        <v>24244053650.55595</v>
      </c>
      <c r="C7" s="118">
        <f>'GOS Durban'!M11</f>
        <v>13875723427.572756</v>
      </c>
      <c r="D7" s="118">
        <f>'GOS PMB'!M11</f>
        <v>1947109642.9831104</v>
      </c>
      <c r="E7" s="118">
        <f>'GOS RBay'!M11</f>
        <v>1502430737.9035442</v>
      </c>
      <c r="F7" s="118">
        <f>'GOS Newcastle'!M11</f>
        <v>687294886.30479884</v>
      </c>
      <c r="G7" s="118">
        <f>'GOS Port Shepstone'!M11</f>
        <v>740351224.0518055</v>
      </c>
    </row>
    <row r="8" spans="1:7" hidden="1">
      <c r="A8" t="str">
        <f>'GOS Durban'!A12</f>
        <v>2003q2</v>
      </c>
      <c r="B8" s="118">
        <f>'GOS Durban'!E12</f>
        <v>26378383958.127831</v>
      </c>
      <c r="C8" s="118">
        <f>'GOS Durban'!M12</f>
        <v>15097275626.632278</v>
      </c>
      <c r="D8" s="118">
        <f>'GOS PMB'!M12</f>
        <v>2118523845.5370228</v>
      </c>
      <c r="E8" s="118">
        <f>'GOS RBay'!M12</f>
        <v>1634697540.5247133</v>
      </c>
      <c r="F8" s="118">
        <f>'GOS Newcastle'!M12</f>
        <v>747801034.62566197</v>
      </c>
      <c r="G8" s="118">
        <f>'GOS Port Shepstone'!M12</f>
        <v>805528198.10562563</v>
      </c>
    </row>
    <row r="9" spans="1:7" hidden="1">
      <c r="A9" t="str">
        <f>'GOS Durban'!A13</f>
        <v>2003q3</v>
      </c>
      <c r="B9" s="118">
        <f>'GOS Durban'!E13</f>
        <v>26265908701.840115</v>
      </c>
      <c r="C9" s="118">
        <f>'GOS Durban'!M13</f>
        <v>15032902086.992884</v>
      </c>
      <c r="D9" s="118">
        <f>'GOS PMB'!M13</f>
        <v>2109490634.3722808</v>
      </c>
      <c r="E9" s="118">
        <f>'GOS RBay'!M13</f>
        <v>1627727324.8695285</v>
      </c>
      <c r="F9" s="118">
        <f>'GOS Newcastle'!M13</f>
        <v>744612472.61385512</v>
      </c>
      <c r="G9" s="118">
        <f>'GOS Port Shepstone'!M13</f>
        <v>802093492.22399426</v>
      </c>
    </row>
    <row r="10" spans="1:7" hidden="1">
      <c r="A10" t="str">
        <f>'GOS Durban'!A14</f>
        <v>2003q4</v>
      </c>
      <c r="B10" s="118">
        <f>'GOS Durban'!E14</f>
        <v>25299339348.741631</v>
      </c>
      <c r="C10" s="118">
        <f>'GOS Durban'!M14</f>
        <v>14479700497.420631</v>
      </c>
      <c r="D10" s="118">
        <f>'GOS PMB'!M14</f>
        <v>2031862671.0309751</v>
      </c>
      <c r="E10" s="118">
        <f>'GOS RBay'!M14</f>
        <v>1567827956.2514672</v>
      </c>
      <c r="F10" s="118">
        <f>'GOS Newcastle'!M14</f>
        <v>717211189.67583084</v>
      </c>
      <c r="G10" s="118">
        <f>'GOS Port Shepstone'!M14</f>
        <v>772576942.96982217</v>
      </c>
    </row>
    <row r="11" spans="1:7" hidden="1">
      <c r="A11" t="str">
        <f>'GOS Durban'!A15</f>
        <v>2004q1</v>
      </c>
      <c r="B11" s="118">
        <f>'GOS Durban'!E15</f>
        <v>26334294143.629166</v>
      </c>
      <c r="C11" s="118">
        <f>'GOS Durban'!M15</f>
        <v>15072041477.229115</v>
      </c>
      <c r="D11" s="118">
        <f>'GOS PMB'!M15</f>
        <v>2114982865.7897801</v>
      </c>
      <c r="E11" s="118">
        <f>'GOS RBay'!M15</f>
        <v>1631965246.1037371</v>
      </c>
      <c r="F11" s="118">
        <f>'GOS Newcastle'!M15</f>
        <v>746551132.09369147</v>
      </c>
      <c r="G11" s="118">
        <f>'GOS Port Shepstone'!M15</f>
        <v>804181808.24018514</v>
      </c>
    </row>
    <row r="12" spans="1:7" hidden="1">
      <c r="A12" t="str">
        <f>'GOS Durban'!A16</f>
        <v>2004q2</v>
      </c>
      <c r="B12" s="118">
        <f>'GOS Durban'!E16</f>
        <v>28589934636.633373</v>
      </c>
      <c r="C12" s="118">
        <f>'GOS Durban'!M16</f>
        <v>16363023756.186516</v>
      </c>
      <c r="D12" s="118">
        <f>'GOS PMB'!M16</f>
        <v>2296139838.0657821</v>
      </c>
      <c r="E12" s="118">
        <f>'GOS RBay'!M16</f>
        <v>1771749774.6811895</v>
      </c>
      <c r="F12" s="118">
        <f>'GOS Newcastle'!M16</f>
        <v>810496303.9089781</v>
      </c>
      <c r="G12" s="118">
        <f>'GOS Port Shepstone'!M16</f>
        <v>873063284.25433302</v>
      </c>
    </row>
    <row r="13" spans="1:7" hidden="1">
      <c r="A13" t="str">
        <f>'GOS Durban'!A17</f>
        <v>2004q3</v>
      </c>
      <c r="B13" s="118">
        <f>'GOS Durban'!E17</f>
        <v>29683853002.889915</v>
      </c>
      <c r="C13" s="118">
        <f>'GOS Durban'!M17</f>
        <v>16989111658.865694</v>
      </c>
      <c r="D13" s="118">
        <f>'GOS PMB'!M17</f>
        <v>2383995566.7436304</v>
      </c>
      <c r="E13" s="118">
        <f>'GOS RBay'!M17</f>
        <v>1839541102.0685289</v>
      </c>
      <c r="F13" s="118">
        <f>'GOS Newcastle'!M17</f>
        <v>841507805.12077236</v>
      </c>
      <c r="G13" s="118">
        <f>'GOS Port Shepstone'!M17</f>
        <v>906468745.78086329</v>
      </c>
    </row>
    <row r="14" spans="1:7" hidden="1">
      <c r="A14" t="str">
        <f>'GOS Durban'!A18</f>
        <v>2004q4</v>
      </c>
      <c r="B14" s="118">
        <f>'GOS Durban'!E18</f>
        <v>28286410837.478893</v>
      </c>
      <c r="C14" s="118">
        <f>'GOS Durban'!M18</f>
        <v>16189306425.270731</v>
      </c>
      <c r="D14" s="118">
        <f>'GOS PMB'!M18</f>
        <v>2271762969.2167478</v>
      </c>
      <c r="E14" s="118">
        <f>'GOS RBay'!M18</f>
        <v>1752940070.1611497</v>
      </c>
      <c r="F14" s="118">
        <f>'GOS Newcastle'!M18</f>
        <v>801891705.10559702</v>
      </c>
      <c r="G14" s="118">
        <f>'GOS Port Shepstone'!M18</f>
        <v>863794445.8219564</v>
      </c>
    </row>
    <row r="15" spans="1:7" hidden="1">
      <c r="A15" t="str">
        <f>'GOS Durban'!A19</f>
        <v>2005q1</v>
      </c>
      <c r="B15" s="118">
        <f>'GOS Durban'!E19</f>
        <v>28914924014.524426</v>
      </c>
      <c r="C15" s="118">
        <f>'GOS Durban'!M19</f>
        <v>16549026591.748289</v>
      </c>
      <c r="D15" s="118">
        <f>'GOS PMB'!M19</f>
        <v>2322240669.2501845</v>
      </c>
      <c r="E15" s="118">
        <f>'GOS RBay'!M19</f>
        <v>1791889724.7849739</v>
      </c>
      <c r="F15" s="118">
        <f>'GOS Newcastle'!M19</f>
        <v>819709430.58933318</v>
      </c>
      <c r="G15" s="118">
        <f>'GOS Port Shepstone'!M19</f>
        <v>882987626.41235149</v>
      </c>
    </row>
    <row r="16" spans="1:7" hidden="1">
      <c r="A16" t="str">
        <f>'GOS Durban'!A20</f>
        <v>2005q2</v>
      </c>
      <c r="B16" s="118">
        <f>'GOS Durban'!E20</f>
        <v>31156568732.768242</v>
      </c>
      <c r="C16" s="118">
        <f>'GOS Durban'!M20</f>
        <v>17831998597.237034</v>
      </c>
      <c r="D16" s="118">
        <f>'GOS PMB'!M20</f>
        <v>2502273600.6215682</v>
      </c>
      <c r="E16" s="118">
        <f>'GOS RBay'!M20</f>
        <v>1930806919.7678108</v>
      </c>
      <c r="F16" s="118">
        <f>'GOS Newcastle'!M20</f>
        <v>883257836.06507373</v>
      </c>
      <c r="G16" s="118">
        <f>'GOS Port Shepstone'!M20</f>
        <v>951441707.35780501</v>
      </c>
    </row>
    <row r="17" spans="1:7" hidden="1">
      <c r="A17" t="str">
        <f>'GOS Durban'!A21</f>
        <v>2005q3</v>
      </c>
      <c r="B17" s="118">
        <f>'GOS Durban'!E21</f>
        <v>32559717309.429279</v>
      </c>
      <c r="C17" s="118">
        <f>'GOS Durban'!M21</f>
        <v>18635069810.416534</v>
      </c>
      <c r="D17" s="118">
        <f>'GOS PMB'!M21</f>
        <v>2614964496.4401431</v>
      </c>
      <c r="E17" s="118">
        <f>'GOS RBay'!M21</f>
        <v>2017761584.272639</v>
      </c>
      <c r="F17" s="118">
        <f>'GOS Newcastle'!M21</f>
        <v>923035707.18205476</v>
      </c>
      <c r="G17" s="118">
        <f>'GOS Port Shepstone'!M21</f>
        <v>994290266.48206377</v>
      </c>
    </row>
    <row r="18" spans="1:7" hidden="1">
      <c r="A18" t="str">
        <f>'GOS Durban'!A22</f>
        <v>2005q4</v>
      </c>
      <c r="B18" s="118">
        <f>'GOS Durban'!E22</f>
        <v>31325647525.886509</v>
      </c>
      <c r="C18" s="118">
        <f>'GOS Durban'!M22</f>
        <v>17928768329.089325</v>
      </c>
      <c r="D18" s="118">
        <f>'GOS PMB'!M22</f>
        <v>2515852804.5471864</v>
      </c>
      <c r="E18" s="118">
        <f>'GOS RBay'!M22</f>
        <v>1941284919.0153785</v>
      </c>
      <c r="F18" s="118">
        <f>'GOS Newcastle'!M22</f>
        <v>888051052.23130286</v>
      </c>
      <c r="G18" s="118">
        <f>'GOS Port Shepstone'!M22</f>
        <v>956604940.0931623</v>
      </c>
    </row>
    <row r="19" spans="1:7" hidden="1">
      <c r="A19" t="str">
        <f>'GOS Durban'!A23</f>
        <v>2006q1</v>
      </c>
      <c r="B19" s="118">
        <f>'GOS Durban'!E23</f>
        <v>31409572547.105057</v>
      </c>
      <c r="C19" s="118">
        <f>'GOS Durban'!M23</f>
        <v>17976801566.429363</v>
      </c>
      <c r="D19" s="118">
        <f>'GOS PMB'!M23</f>
        <v>2522593064.2602501</v>
      </c>
      <c r="E19" s="118">
        <f>'GOS RBay'!M23</f>
        <v>1946485845.1218534</v>
      </c>
      <c r="F19" s="118">
        <f>'GOS Newcastle'!M23</f>
        <v>890430243.38258159</v>
      </c>
      <c r="G19" s="118">
        <f>'GOS Port Shepstone'!M23</f>
        <v>959167795.01351929</v>
      </c>
    </row>
    <row r="20" spans="1:7" hidden="1">
      <c r="A20" t="str">
        <f>'GOS Durban'!A24</f>
        <v>2006q2</v>
      </c>
      <c r="B20" s="118">
        <f>'GOS Durban'!E24</f>
        <v>33858497791.269051</v>
      </c>
      <c r="C20" s="118">
        <f>'GOS Durban'!M24</f>
        <v>19378407497.211544</v>
      </c>
      <c r="D20" s="118">
        <f>'GOS PMB'!M24</f>
        <v>2719273290.5369782</v>
      </c>
      <c r="E20" s="118">
        <f>'GOS RBay'!M24</f>
        <v>2098248442.8578782</v>
      </c>
      <c r="F20" s="118">
        <f>'GOS Newcastle'!M24</f>
        <v>959854846.27765262</v>
      </c>
      <c r="G20" s="118">
        <f>'GOS Port Shepstone'!M24</f>
        <v>1033951691.6448734</v>
      </c>
    </row>
    <row r="21" spans="1:7" hidden="1">
      <c r="A21" t="str">
        <f>'GOS Durban'!A25</f>
        <v>2006q3</v>
      </c>
      <c r="B21" s="118">
        <f>'GOS Durban'!E25</f>
        <v>36822249020.76841</v>
      </c>
      <c r="C21" s="118">
        <f>'GOS Durban'!M25</f>
        <v>21074666421.622841</v>
      </c>
      <c r="D21" s="118">
        <f>'GOS PMB'!M25</f>
        <v>2957300671.6646767</v>
      </c>
      <c r="E21" s="118">
        <f>'GOS RBay'!M25</f>
        <v>2281915374.5880489</v>
      </c>
      <c r="F21" s="118">
        <f>'GOS Newcastle'!M25</f>
        <v>1043874255.4768959</v>
      </c>
      <c r="G21" s="118">
        <f>'GOS Port Shepstone'!M25</f>
        <v>1124457053.5852261</v>
      </c>
    </row>
    <row r="22" spans="1:7" hidden="1">
      <c r="A22" t="str">
        <f>'GOS Durban'!A26</f>
        <v>2006q4</v>
      </c>
      <c r="B22" s="118">
        <f>'GOS Durban'!E26</f>
        <v>34990977246.152679</v>
      </c>
      <c r="C22" s="118">
        <f>'GOS Durban'!M26</f>
        <v>20026565265.292267</v>
      </c>
      <c r="D22" s="118">
        <f>'GOS PMB'!M26</f>
        <v>2810225971.0939116</v>
      </c>
      <c r="E22" s="118">
        <f>'GOS RBay'!M26</f>
        <v>2168429443.4275746</v>
      </c>
      <c r="F22" s="118">
        <f>'GOS Newcastle'!M26</f>
        <v>991959516.12393951</v>
      </c>
      <c r="G22" s="118">
        <f>'GOS Port Shepstone'!M26</f>
        <v>1068534709.9272715</v>
      </c>
    </row>
    <row r="23" spans="1:7" hidden="1">
      <c r="A23" t="str">
        <f>'GOS Durban'!A27</f>
        <v>2007q1</v>
      </c>
      <c r="B23" s="118">
        <f>'GOS Durban'!E27</f>
        <v>37347800253.571259</v>
      </c>
      <c r="C23" s="118">
        <f>'GOS Durban'!M27</f>
        <v>21375457851.080227</v>
      </c>
      <c r="D23" s="118">
        <f>'GOS PMB'!M27</f>
        <v>2999509201.9715967</v>
      </c>
      <c r="E23" s="118">
        <f>'GOS RBay'!M27</f>
        <v>2314484363.9941583</v>
      </c>
      <c r="F23" s="118">
        <f>'GOS Newcastle'!M27</f>
        <v>1058773111.9141444</v>
      </c>
      <c r="G23" s="118">
        <f>'GOS Port Shepstone'!M27</f>
        <v>1140506040.4467363</v>
      </c>
    </row>
    <row r="24" spans="1:7" hidden="1">
      <c r="A24" t="str">
        <f>'GOS Durban'!A28</f>
        <v>2007q2</v>
      </c>
      <c r="B24" s="118">
        <f>'GOS Durban'!E28</f>
        <v>39579242848.577202</v>
      </c>
      <c r="C24" s="118">
        <f>'GOS Durban'!M28</f>
        <v>22652590823.110985</v>
      </c>
      <c r="D24" s="118">
        <f>'GOS PMB'!M28</f>
        <v>3178722771.497735</v>
      </c>
      <c r="E24" s="118">
        <f>'GOS RBay'!M28</f>
        <v>2452769322.1503739</v>
      </c>
      <c r="F24" s="118">
        <f>'GOS Newcastle'!M28</f>
        <v>1122032297.3101115</v>
      </c>
      <c r="G24" s="118">
        <f>'GOS Port Shepstone'!M28</f>
        <v>1208648574.7120862</v>
      </c>
    </row>
    <row r="25" spans="1:7" hidden="1">
      <c r="A25" t="str">
        <f>'GOS Durban'!A29</f>
        <v>2007q3</v>
      </c>
      <c r="B25" s="118">
        <f>'GOS Durban'!E29</f>
        <v>41527487848.108383</v>
      </c>
      <c r="C25" s="118">
        <f>'GOS Durban'!M29</f>
        <v>23767639864.508663</v>
      </c>
      <c r="D25" s="118">
        <f>'GOS PMB'!M29</f>
        <v>3335191928.0240321</v>
      </c>
      <c r="E25" s="118">
        <f>'GOS RBay'!M29</f>
        <v>2573504213.041667</v>
      </c>
      <c r="F25" s="118">
        <f>'GOS Newcastle'!M29</f>
        <v>1177263111.6263459</v>
      </c>
      <c r="G25" s="118">
        <f>'GOS Port Shepstone'!M29</f>
        <v>1268142980.6784186</v>
      </c>
    </row>
    <row r="26" spans="1:7" hidden="1">
      <c r="A26" t="str">
        <f>'GOS Durban'!A30</f>
        <v>2007q4</v>
      </c>
      <c r="B26" s="118">
        <f>'GOS Durban'!E30</f>
        <v>39701091319.140213</v>
      </c>
      <c r="C26" s="118">
        <f>'GOS Durban'!M30</f>
        <v>22722328982.495331</v>
      </c>
      <c r="D26" s="118">
        <f>'GOS PMB'!M30</f>
        <v>3188508772.4460764</v>
      </c>
      <c r="E26" s="118">
        <f>'GOS RBay'!M30</f>
        <v>2460320406.2297564</v>
      </c>
      <c r="F26" s="118">
        <f>'GOS Newcastle'!M30</f>
        <v>1125486580.6543534</v>
      </c>
      <c r="G26" s="118">
        <f>'GOS Port Shepstone'!M30</f>
        <v>1212369514.5198603</v>
      </c>
    </row>
    <row r="27" spans="1:7" hidden="1">
      <c r="A27" t="str">
        <f>'GOS Durban'!A31</f>
        <v>2008q1</v>
      </c>
      <c r="B27" s="118">
        <f>'GOS Durban'!E31</f>
        <v>41339822902.864235</v>
      </c>
      <c r="C27" s="118">
        <f>'GOS Durban'!M31</f>
        <v>24159381921.347759</v>
      </c>
      <c r="D27" s="118">
        <f>'GOS PMB'!M31</f>
        <v>3387975304.4674916</v>
      </c>
      <c r="E27" s="118">
        <f>'GOS RBay'!M31</f>
        <v>2606245206.3294287</v>
      </c>
      <c r="F27" s="118">
        <f>'GOS Newcastle'!M31</f>
        <v>1178797210.017848</v>
      </c>
      <c r="G27" s="118">
        <f>'GOS Port Shepstone'!M31</f>
        <v>1214648282.3131392</v>
      </c>
    </row>
    <row r="28" spans="1:7" hidden="1">
      <c r="A28" t="str">
        <f>'GOS Durban'!A32</f>
        <v>2008q2</v>
      </c>
      <c r="B28" s="118">
        <f>'GOS Durban'!E32</f>
        <v>46126765153.224113</v>
      </c>
      <c r="C28" s="118">
        <f>'GOS Durban'!M32</f>
        <v>27004202016.039337</v>
      </c>
      <c r="D28" s="118">
        <f>'GOS PMB'!M32</f>
        <v>3493253353.854506</v>
      </c>
      <c r="E28" s="118">
        <f>'GOS RBay'!M32</f>
        <v>3152754092.8949537</v>
      </c>
      <c r="F28" s="118">
        <f>'GOS Newcastle'!M32</f>
        <v>1271512631.4013979</v>
      </c>
      <c r="G28" s="118">
        <f>'GOS Port Shepstone'!M32</f>
        <v>1301237000.9705284</v>
      </c>
    </row>
    <row r="29" spans="1:7" hidden="1">
      <c r="A29" t="str">
        <f>'GOS Durban'!A33</f>
        <v>2008q3</v>
      </c>
      <c r="B29" s="118">
        <f>'GOS Durban'!E33</f>
        <v>47244502293.573273</v>
      </c>
      <c r="C29" s="118">
        <f>'GOS Durban'!M33</f>
        <v>27442952712.226925</v>
      </c>
      <c r="D29" s="118">
        <f>'GOS PMB'!M33</f>
        <v>3652182977.2630649</v>
      </c>
      <c r="E29" s="118">
        <f>'GOS RBay'!M33</f>
        <v>3200520327.489428</v>
      </c>
      <c r="F29" s="118">
        <f>'GOS Newcastle'!M33</f>
        <v>1311896627.9725089</v>
      </c>
      <c r="G29" s="118">
        <f>'GOS Port Shepstone'!M33</f>
        <v>1339334077.3900542</v>
      </c>
    </row>
    <row r="30" spans="1:7" hidden="1">
      <c r="A30" t="str">
        <f>'GOS Durban'!A34</f>
        <v>2008q4</v>
      </c>
      <c r="B30" s="118">
        <f>'GOS Durban'!E34</f>
        <v>43258089881.261063</v>
      </c>
      <c r="C30" s="118">
        <f>'GOS Durban'!M34</f>
        <v>24359266094.055969</v>
      </c>
      <c r="D30" s="118">
        <f>'GOS PMB'!M34</f>
        <v>3527300106.6521277</v>
      </c>
      <c r="E30" s="118">
        <f>'GOS RBay'!M34</f>
        <v>2710541476.8068371</v>
      </c>
      <c r="F30" s="118">
        <f>'GOS Newcastle'!M34</f>
        <v>1261232272.0477786</v>
      </c>
      <c r="G30" s="118">
        <f>'GOS Port Shepstone'!M34</f>
        <v>1407327078.3592741</v>
      </c>
    </row>
    <row r="31" spans="1:7" hidden="1">
      <c r="A31" t="str">
        <f>'GOS Durban'!A35</f>
        <v>2009q1</v>
      </c>
      <c r="B31" s="118">
        <f>'GOS Durban'!E35</f>
        <v>44861111296.90004</v>
      </c>
      <c r="C31" s="118">
        <f>'GOS Durban'!M35</f>
        <v>25345825518.324463</v>
      </c>
      <c r="D31" s="118">
        <f>'GOS PMB'!M35</f>
        <v>3598774742.9163609</v>
      </c>
      <c r="E31" s="118">
        <f>'GOS RBay'!M35</f>
        <v>2522960642.0450954</v>
      </c>
      <c r="F31" s="118">
        <f>'GOS Newcastle'!M35</f>
        <v>1245279772.6214955</v>
      </c>
      <c r="G31" s="118">
        <f>'GOS Port Shepstone'!M35</f>
        <v>1438566827.5759997</v>
      </c>
    </row>
    <row r="32" spans="1:7" hidden="1">
      <c r="A32" t="str">
        <f>'GOS Durban'!A36</f>
        <v>2009q2</v>
      </c>
      <c r="B32" s="118">
        <f>'GOS Durban'!E36</f>
        <v>48709842996.516998</v>
      </c>
      <c r="C32" s="118">
        <f>'GOS Durban'!M36</f>
        <v>27465827909.933197</v>
      </c>
      <c r="D32" s="118">
        <f>'GOS PMB'!M36</f>
        <v>4043084793.9975362</v>
      </c>
      <c r="E32" s="118">
        <f>'GOS RBay'!M36</f>
        <v>2749326082.6381812</v>
      </c>
      <c r="F32" s="118">
        <f>'GOS Newcastle'!M36</f>
        <v>1437924157.756397</v>
      </c>
      <c r="G32" s="118">
        <f>'GOS Port Shepstone'!M36</f>
        <v>1545968458.9155638</v>
      </c>
    </row>
    <row r="33" spans="1:7" hidden="1">
      <c r="A33" t="str">
        <f>'GOS Durban'!A37</f>
        <v>2009q3</v>
      </c>
      <c r="B33" s="118">
        <f>'GOS Durban'!E37</f>
        <v>47627230999.934998</v>
      </c>
      <c r="C33" s="118">
        <f>'GOS Durban'!M37</f>
        <v>26845848886.382191</v>
      </c>
      <c r="D33" s="118">
        <f>'GOS PMB'!M37</f>
        <v>3926186549.1300454</v>
      </c>
      <c r="E33" s="118">
        <f>'GOS RBay'!M37</f>
        <v>2813826779.9281993</v>
      </c>
      <c r="F33" s="118">
        <f>'GOS Newcastle'!M37</f>
        <v>1341166399.7945571</v>
      </c>
      <c r="G33" s="118">
        <f>'GOS Port Shepstone'!M37</f>
        <v>1499414050.0486677</v>
      </c>
    </row>
    <row r="34" spans="1:7" hidden="1">
      <c r="A34" t="str">
        <f>'GOS Durban'!A38</f>
        <v>2009q4</v>
      </c>
      <c r="B34" s="118">
        <f>'GOS Durban'!E38</f>
        <v>45143112236.766037</v>
      </c>
      <c r="C34" s="118">
        <f>'GOS Durban'!M38</f>
        <v>25246267339.340988</v>
      </c>
      <c r="D34" s="118">
        <f>'GOS PMB'!M38</f>
        <v>4134145699.2760425</v>
      </c>
      <c r="E34" s="118">
        <f>'GOS RBay'!M38</f>
        <v>2676590333.7673106</v>
      </c>
      <c r="F34" s="118">
        <f>'GOS Newcastle'!M38</f>
        <v>1260490840.5513275</v>
      </c>
      <c r="G34" s="118">
        <f>'GOS Port Shepstone'!M38</f>
        <v>1405820478.5731227</v>
      </c>
    </row>
    <row r="35" spans="1:7" hidden="1">
      <c r="A35" t="str">
        <f>'GOS Durban'!A39</f>
        <v>2010q1</v>
      </c>
      <c r="B35" s="118">
        <f>'GOS Durban'!E39</f>
        <v>47019932184.488586</v>
      </c>
      <c r="C35" s="118">
        <f>'GOS Durban'!M39</f>
        <v>26985191827.067703</v>
      </c>
      <c r="D35" s="118">
        <f>'GOS PMB'!M39</f>
        <v>3800582206.7225227</v>
      </c>
      <c r="E35" s="118">
        <f>'GOS RBay'!M39</f>
        <v>2840864274.0222173</v>
      </c>
      <c r="F35" s="118">
        <f>'GOS Newcastle'!M39</f>
        <v>1326312813.5200779</v>
      </c>
      <c r="G35" s="118">
        <f>'GOS Port Shepstone'!M39</f>
        <v>1441734541.3897772</v>
      </c>
    </row>
    <row r="36" spans="1:7" hidden="1">
      <c r="A36" t="str">
        <f>'GOS Durban'!A40</f>
        <v>2010q2</v>
      </c>
      <c r="B36" s="118">
        <f>'GOS Durban'!E40</f>
        <v>52778119531.762848</v>
      </c>
      <c r="C36" s="118">
        <f>'GOS Durban'!M40</f>
        <v>30288232411.398785</v>
      </c>
      <c r="D36" s="118">
        <f>'GOS PMB'!M40</f>
        <v>4205499757.72191</v>
      </c>
      <c r="E36" s="118">
        <f>'GOS RBay'!M40</f>
        <v>3285680819.5060854</v>
      </c>
      <c r="F36" s="118">
        <f>'GOS Newcastle'!M40</f>
        <v>1503029717.1547318</v>
      </c>
      <c r="G36" s="118">
        <f>'GOS Port Shepstone'!M40</f>
        <v>1591889658.8705516</v>
      </c>
    </row>
    <row r="37" spans="1:7" hidden="1">
      <c r="A37" t="str">
        <f>'GOS Durban'!A41</f>
        <v>2010q3</v>
      </c>
      <c r="B37" s="118">
        <f>'GOS Durban'!E41</f>
        <v>50078314776.854942</v>
      </c>
      <c r="C37" s="118">
        <f>'GOS Durban'!M41</f>
        <v>28659350503.866261</v>
      </c>
      <c r="D37" s="118">
        <f>'GOS PMB'!M41</f>
        <v>4007141518.7734809</v>
      </c>
      <c r="E37" s="118">
        <f>'GOS RBay'!M41</f>
        <v>3151513051.8832922</v>
      </c>
      <c r="F37" s="118">
        <f>'GOS Newcastle'!M41</f>
        <v>1406815087.2739558</v>
      </c>
      <c r="G37" s="118">
        <f>'GOS Port Shepstone'!M41</f>
        <v>1508504294.0802443</v>
      </c>
    </row>
    <row r="38" spans="1:7" hidden="1">
      <c r="A38" t="str">
        <f>'GOS Durban'!A42</f>
        <v>2010q4</v>
      </c>
      <c r="B38" s="118">
        <f>'GOS Durban'!E42</f>
        <v>48027579042.244606</v>
      </c>
      <c r="C38" s="118">
        <f>'GOS Durban'!M42</f>
        <v>27130770041.642536</v>
      </c>
      <c r="D38" s="118">
        <f>'GOS PMB'!M42</f>
        <v>4057247467.4258881</v>
      </c>
      <c r="E38" s="118">
        <f>'GOS RBay'!M42</f>
        <v>2944444149.0672593</v>
      </c>
      <c r="F38" s="118">
        <f>'GOS Newcastle'!M42</f>
        <v>1367618972.8493137</v>
      </c>
      <c r="G38" s="118">
        <f>'GOS Port Shepstone'!M42</f>
        <v>1508260036.8911724</v>
      </c>
    </row>
    <row r="39" spans="1:7" hidden="1">
      <c r="A39" t="str">
        <f>'GOS Durban'!A43</f>
        <v>2011q1</v>
      </c>
      <c r="B39" s="118">
        <f>'GOS Durban'!E43</f>
        <v>49553240234.297348</v>
      </c>
      <c r="C39" s="118">
        <f>'GOS Durban'!M43</f>
        <v>28465088998.338947</v>
      </c>
      <c r="D39" s="118">
        <f>'GOS PMB'!M43</f>
        <v>4013875475.3153267</v>
      </c>
      <c r="E39" s="118">
        <f>'GOS RBay'!M43</f>
        <v>2968273600.16711</v>
      </c>
      <c r="F39" s="118">
        <f>'GOS Newcastle'!M43</f>
        <v>1395432917.1538386</v>
      </c>
      <c r="G39" s="118">
        <f>'GOS Port Shepstone'!M43</f>
        <v>1521472158.8551829</v>
      </c>
    </row>
    <row r="40" spans="1:7" hidden="1">
      <c r="A40" t="str">
        <f>'GOS Durban'!A44</f>
        <v>2011q2</v>
      </c>
      <c r="B40" s="118">
        <f>'GOS Durban'!E44</f>
        <v>56198575193.937347</v>
      </c>
      <c r="C40" s="118">
        <f>'GOS Durban'!M44</f>
        <v>32280072061.73402</v>
      </c>
      <c r="D40" s="118">
        <f>'GOS PMB'!M44</f>
        <v>4466244538.4496679</v>
      </c>
      <c r="E40" s="118">
        <f>'GOS RBay'!M44</f>
        <v>3503930675.6031852</v>
      </c>
      <c r="F40" s="118">
        <f>'GOS Newcastle'!M44</f>
        <v>1602859887.0080204</v>
      </c>
      <c r="G40" s="118">
        <f>'GOS Port Shepstone'!M44</f>
        <v>1688022791.317986</v>
      </c>
    </row>
    <row r="41" spans="1:7" hidden="1">
      <c r="A41" t="str">
        <f>'GOS Durban'!A45</f>
        <v>2011q3</v>
      </c>
      <c r="B41" s="118">
        <f>'GOS Durban'!E45</f>
        <v>55483216397.423126</v>
      </c>
      <c r="C41" s="118">
        <f>'GOS Durban'!M45</f>
        <v>31751702277.312439</v>
      </c>
      <c r="D41" s="118">
        <f>'GOS PMB'!M45</f>
        <v>4434165438.617136</v>
      </c>
      <c r="E41" s="118">
        <f>'GOS RBay'!M45</f>
        <v>3509418170.4293385</v>
      </c>
      <c r="F41" s="118">
        <f>'GOS Newcastle'!M45</f>
        <v>1553903552.9818575</v>
      </c>
      <c r="G41" s="118">
        <f>'GOS Port Shepstone'!M45</f>
        <v>1663649125.719857</v>
      </c>
    </row>
    <row r="42" spans="1:7" hidden="1">
      <c r="A42" t="str">
        <f>'GOS Durban'!A46</f>
        <v>2011q4</v>
      </c>
      <c r="B42" s="118">
        <f>'GOS Durban'!E46</f>
        <v>52593182558.833717</v>
      </c>
      <c r="C42" s="118">
        <f>'GOS Durban'!M46</f>
        <v>29579529568.726673</v>
      </c>
      <c r="D42" s="118">
        <f>'GOS PMB'!M46</f>
        <v>4515947461.0091543</v>
      </c>
      <c r="E42" s="118">
        <f>'GOS RBay'!M46</f>
        <v>3212713166.9182835</v>
      </c>
      <c r="F42" s="118">
        <f>'GOS Newcastle'!M46</f>
        <v>1499848781.4718785</v>
      </c>
      <c r="G42" s="118">
        <f>'GOS Port Shepstone'!M46</f>
        <v>1666830939.8133941</v>
      </c>
    </row>
    <row r="43" spans="1:7" hidden="1">
      <c r="A43" t="str">
        <f>'GOS Durban'!A47</f>
        <v>2012q1</v>
      </c>
      <c r="B43" s="118">
        <f>'GOS Durban'!E47</f>
        <v>53455118645.000908</v>
      </c>
      <c r="C43" s="118">
        <f>'GOS Durban'!M47</f>
        <v>30528724950.258507</v>
      </c>
      <c r="D43" s="118">
        <f>'GOS PMB'!M47</f>
        <v>4312951581.4962206</v>
      </c>
      <c r="E43" s="118">
        <f>'GOS RBay'!M47</f>
        <v>3145982774.5339947</v>
      </c>
      <c r="F43" s="118">
        <f>'GOS Newcastle'!M47</f>
        <v>1498993662.8635287</v>
      </c>
      <c r="G43" s="118">
        <f>'GOS Port Shepstone'!M47</f>
        <v>1664826015.1818404</v>
      </c>
    </row>
    <row r="44" spans="1:7" hidden="1">
      <c r="A44" t="str">
        <f>'GOS Durban'!A48</f>
        <v>2012q2</v>
      </c>
      <c r="B44" s="118">
        <f>'GOS Durban'!E48</f>
        <v>60670412751.141609</v>
      </c>
      <c r="C44" s="118">
        <f>'GOS Durban'!M48</f>
        <v>34625367475.940048</v>
      </c>
      <c r="D44" s="118">
        <f>'GOS PMB'!M48</f>
        <v>4897288232.5794373</v>
      </c>
      <c r="E44" s="118">
        <f>'GOS RBay'!M48</f>
        <v>3661391254.1839767</v>
      </c>
      <c r="F44" s="118">
        <f>'GOS Newcastle'!M48</f>
        <v>1749731305.5551028</v>
      </c>
      <c r="G44" s="118">
        <f>'GOS Port Shepstone'!M48</f>
        <v>1859285168.944814</v>
      </c>
    </row>
    <row r="45" spans="1:7" hidden="1">
      <c r="A45" t="str">
        <f>'GOS Durban'!A49</f>
        <v>2012q3</v>
      </c>
      <c r="B45" s="118">
        <f>'GOS Durban'!E49</f>
        <v>58077711331.492783</v>
      </c>
      <c r="C45" s="118">
        <f>'GOS Durban'!M49</f>
        <v>33070076031.886425</v>
      </c>
      <c r="D45" s="118">
        <f>'GOS PMB'!M49</f>
        <v>4692142651.539547</v>
      </c>
      <c r="E45" s="118">
        <f>'GOS RBay'!M49</f>
        <v>3586565608.6500554</v>
      </c>
      <c r="F45" s="118">
        <f>'GOS Newcastle'!M49</f>
        <v>1631183913.5224802</v>
      </c>
      <c r="G45" s="118">
        <f>'GOS Port Shepstone'!M49</f>
        <v>1773110916.6806552</v>
      </c>
    </row>
    <row r="46" spans="1:7" hidden="1">
      <c r="A46" t="str">
        <f>'GOS Durban'!A50</f>
        <v>2012q4</v>
      </c>
      <c r="B46" s="118">
        <f>'GOS Durban'!E50</f>
        <v>55386987565.461426</v>
      </c>
      <c r="C46" s="118">
        <f>'GOS Durban'!M50</f>
        <v>31138024723.473724</v>
      </c>
      <c r="D46" s="118">
        <f>'GOS PMB'!M50</f>
        <v>4835685645.5279398</v>
      </c>
      <c r="E46" s="118">
        <f>'GOS RBay'!M50</f>
        <v>3354322718.9712424</v>
      </c>
      <c r="F46" s="118">
        <f>'GOS Newcastle'!M50</f>
        <v>1567742346.7524981</v>
      </c>
      <c r="G46" s="118">
        <f>'GOS Port Shepstone'!M50</f>
        <v>1739859739.4071431</v>
      </c>
    </row>
    <row r="47" spans="1:7" hidden="1">
      <c r="A47" t="str">
        <f>'GOS Durban'!A51</f>
        <v>2013q1</v>
      </c>
      <c r="B47" s="118">
        <f>'GOS Durban'!E51</f>
        <v>56899864470.668365</v>
      </c>
      <c r="C47" s="118">
        <f>'GOS Durban'!M51</f>
        <v>32612225065.37928</v>
      </c>
      <c r="D47" s="118">
        <f>'GOS PMB'!M51</f>
        <v>4599672141.6933565</v>
      </c>
      <c r="E47" s="118">
        <f>'GOS RBay'!M51</f>
        <v>3398283382.069006</v>
      </c>
      <c r="F47" s="118">
        <f>'GOS Newcastle'!M51</f>
        <v>1600969348.0035779</v>
      </c>
      <c r="G47" s="118">
        <f>'GOS Port Shepstone'!M51</f>
        <v>1754608933.2493763</v>
      </c>
    </row>
    <row r="48" spans="1:7" hidden="1">
      <c r="A48" t="str">
        <f>'GOS Durban'!A52</f>
        <v>2013q2</v>
      </c>
      <c r="B48" s="118">
        <f>'GOS Durban'!E52</f>
        <v>65166517280.115051</v>
      </c>
      <c r="C48" s="118">
        <f>'GOS Durban'!M52</f>
        <v>37340071750.825615</v>
      </c>
      <c r="D48" s="118">
        <f>'GOS PMB'!M52</f>
        <v>5210600517.9671345</v>
      </c>
      <c r="E48" s="118">
        <f>'GOS RBay'!M52</f>
        <v>4017571836.3476925</v>
      </c>
      <c r="F48" s="118">
        <f>'GOS Newcastle'!M52</f>
        <v>1864622136.6398637</v>
      </c>
      <c r="G48" s="118">
        <f>'GOS Port Shepstone'!M52</f>
        <v>1973336508.2181993</v>
      </c>
    </row>
    <row r="49" spans="1:7" hidden="1">
      <c r="A49" t="str">
        <f>'GOS Durban'!A53</f>
        <v>2013q3</v>
      </c>
      <c r="B49" s="118">
        <f>'GOS Durban'!E53</f>
        <v>62639152390.75264</v>
      </c>
      <c r="C49" s="118">
        <f>'GOS Durban'!M53</f>
        <v>35787360452.174751</v>
      </c>
      <c r="D49" s="118">
        <f>'GOS PMB'!M53</f>
        <v>5026318090.6548452</v>
      </c>
      <c r="E49" s="118">
        <f>'GOS RBay'!M53</f>
        <v>3924095999.1827435</v>
      </c>
      <c r="F49" s="118">
        <f>'GOS Newcastle'!M53</f>
        <v>1757764480.6297708</v>
      </c>
      <c r="G49" s="118">
        <f>'GOS Port Shepstone'!M53</f>
        <v>1892487569.4971735</v>
      </c>
    </row>
    <row r="50" spans="1:7" hidden="1">
      <c r="A50" t="str">
        <f>'GOS Durban'!A54</f>
        <v>2013q4</v>
      </c>
      <c r="B50" s="118">
        <f>'GOS Durban'!E54</f>
        <v>59632108031.759155</v>
      </c>
      <c r="C50" s="118">
        <f>'GOS Durban'!M54</f>
        <v>33583042646.4081</v>
      </c>
      <c r="D50" s="118">
        <f>'GOS PMB'!M54</f>
        <v>5121411090.1612282</v>
      </c>
      <c r="E50" s="118">
        <f>'GOS RBay'!M54</f>
        <v>3636664946.5770054</v>
      </c>
      <c r="F50" s="118">
        <f>'GOS Newcastle'!M54</f>
        <v>1695517324.6676953</v>
      </c>
      <c r="G50" s="118">
        <f>'GOS Port Shepstone'!M54</f>
        <v>1878604970.00611</v>
      </c>
    </row>
    <row r="51" spans="1:7" hidden="1">
      <c r="A51" t="str">
        <f>'GOS Durban'!A55</f>
        <v>2014q1</v>
      </c>
      <c r="B51" s="118">
        <f>'GOS Durban'!E55</f>
        <v>62762301584.376686</v>
      </c>
      <c r="C51" s="118">
        <f>'GOS Durban'!M55</f>
        <v>35956420767.066116</v>
      </c>
      <c r="D51" s="118">
        <f>'GOS PMB'!M55</f>
        <v>5073764934.9034452</v>
      </c>
      <c r="E51" s="118">
        <f>'GOS RBay'!M55</f>
        <v>3733884388.7115378</v>
      </c>
      <c r="F51" s="118">
        <f>'GOS Newcastle'!M55</f>
        <v>1764436262.0351441</v>
      </c>
      <c r="G51" s="118">
        <f>'GOS Port Shepstone'!M55</f>
        <v>1939040130.2512071</v>
      </c>
    </row>
    <row r="52" spans="1:7" hidden="1">
      <c r="A52" t="str">
        <f>'GOS Durban'!A56</f>
        <v>2014q2</v>
      </c>
      <c r="B52" s="118">
        <f>'GOS Durban'!E56</f>
        <v>69572733492.468765</v>
      </c>
      <c r="C52" s="118">
        <f>'GOS Durban'!M56</f>
        <v>39844313409.421822</v>
      </c>
      <c r="D52" s="118">
        <f>'GOS PMB'!M56</f>
        <v>5569305495.5734243</v>
      </c>
      <c r="E52" s="118">
        <f>'GOS RBay'!M56</f>
        <v>4275217532.0402431</v>
      </c>
      <c r="F52" s="118">
        <f>'GOS Newcastle'!M56</f>
        <v>1993826960.4008875</v>
      </c>
      <c r="G52" s="118">
        <f>'GOS Port Shepstone'!M56</f>
        <v>2109534974.8229241</v>
      </c>
    </row>
    <row r="53" spans="1:7" hidden="1">
      <c r="A53" t="str">
        <f>'GOS Durban'!A57</f>
        <v>2014q3</v>
      </c>
      <c r="B53" s="118">
        <f>'GOS Durban'!E57</f>
        <v>67110545799.068382</v>
      </c>
      <c r="C53" s="118">
        <f>'GOS Durban'!M57</f>
        <v>38320397903.972351</v>
      </c>
      <c r="D53" s="118">
        <f>'GOS PMB'!M57</f>
        <v>5390145427.5135193</v>
      </c>
      <c r="E53" s="118">
        <f>'GOS RBay'!M57</f>
        <v>4197821509.5287395</v>
      </c>
      <c r="F53" s="118">
        <f>'GOS Newcastle'!M57</f>
        <v>1882556280.8414009</v>
      </c>
      <c r="G53" s="118">
        <f>'GOS Port Shepstone'!M57</f>
        <v>2029584743.4926338</v>
      </c>
    </row>
    <row r="54" spans="1:7" hidden="1">
      <c r="A54" t="str">
        <f>'GOS Durban'!A58</f>
        <v>2014q4</v>
      </c>
      <c r="B54" s="118">
        <f>'GOS Durban'!E58</f>
        <v>62710384572.042297</v>
      </c>
      <c r="C54" s="118">
        <f>'GOS Durban'!M58</f>
        <v>35280488138.480209</v>
      </c>
      <c r="D54" s="118">
        <f>'GOS PMB'!M58</f>
        <v>5415174308.6475115</v>
      </c>
      <c r="E54" s="118">
        <f>'GOS RBay'!M58</f>
        <v>3817655507.832139</v>
      </c>
      <c r="F54" s="118">
        <f>'GOS Newcastle'!M58</f>
        <v>1782148399.7895665</v>
      </c>
      <c r="G54" s="118">
        <f>'GOS Port Shepstone'!M58</f>
        <v>1977654412.142545</v>
      </c>
    </row>
    <row r="55" spans="1:7" hidden="1">
      <c r="A55" t="str">
        <f>'GOS Durban'!A59</f>
        <v>2015q1</v>
      </c>
      <c r="B55" s="118">
        <f>'GOS Durban'!E59</f>
        <v>67101354282.227783</v>
      </c>
      <c r="C55" s="118">
        <f>'GOS Durban'!M59</f>
        <v>38407899196.223434</v>
      </c>
      <c r="D55" s="118">
        <f>'GOS PMB'!M59</f>
        <v>5420952504.8914108</v>
      </c>
      <c r="E55" s="118">
        <f>'GOS RBay'!M59</f>
        <v>3982894521.4679122</v>
      </c>
      <c r="F55" s="118">
        <f>'GOS Newcastle'!M59</f>
        <v>1885362487.5151768</v>
      </c>
      <c r="G55" s="118">
        <f>'GOS Port Shepstone'!M59</f>
        <v>2077371534.6616216</v>
      </c>
    </row>
    <row r="56" spans="1:7" hidden="1">
      <c r="A56" t="str">
        <f>'GOS Durban'!A60</f>
        <v>2015q2</v>
      </c>
      <c r="B56" s="118">
        <f>'GOS Durban'!E60</f>
        <v>73281785072.06282</v>
      </c>
      <c r="C56" s="118">
        <f>'GOS Durban'!M60</f>
        <v>41927133831.852219</v>
      </c>
      <c r="D56" s="118">
        <f>'GOS PMB'!M60</f>
        <v>5880323704.1418056</v>
      </c>
      <c r="E56" s="118">
        <f>'GOS RBay'!M60</f>
        <v>4481165265.6799421</v>
      </c>
      <c r="F56" s="118">
        <f>'GOS Newcastle'!M60</f>
        <v>2103463338.0911512</v>
      </c>
      <c r="G56" s="118">
        <f>'GOS Port Shepstone'!M60</f>
        <v>2228948611.4111972</v>
      </c>
    </row>
    <row r="57" spans="1:7" hidden="1">
      <c r="A57" t="str">
        <f>'GOS Durban'!A61</f>
        <v>2015q3</v>
      </c>
      <c r="B57" s="118">
        <f>'GOS Durban'!E61</f>
        <v>70154724977.675308</v>
      </c>
      <c r="C57" s="118">
        <f>'GOS Durban'!M61</f>
        <v>40028898445.5242</v>
      </c>
      <c r="D57" s="118">
        <f>'GOS PMB'!M61</f>
        <v>5643961921.2331991</v>
      </c>
      <c r="E57" s="118">
        <f>'GOS RBay'!M61</f>
        <v>4371843734.7671223</v>
      </c>
      <c r="F57" s="118">
        <f>'GOS Newcastle'!M61</f>
        <v>1968998869.1396732</v>
      </c>
      <c r="G57" s="118">
        <f>'GOS Port Shepstone'!M61</f>
        <v>2127673979.6649048</v>
      </c>
    </row>
    <row r="58" spans="1:7" hidden="1">
      <c r="A58" t="str">
        <f>'GOS Durban'!A62</f>
        <v>2015q4</v>
      </c>
      <c r="B58" s="118">
        <f>'GOS Durban'!E62</f>
        <v>66119392067.06913</v>
      </c>
      <c r="C58" s="118">
        <f>'GOS Durban'!M62</f>
        <v>37202180951.080399</v>
      </c>
      <c r="D58" s="118">
        <f>'GOS PMB'!M62</f>
        <v>5720271037.6514158</v>
      </c>
      <c r="E58" s="118">
        <f>'GOS RBay'!M62</f>
        <v>4020591194.4040532</v>
      </c>
      <c r="F58" s="118">
        <f>'GOS Newcastle'!M62</f>
        <v>1876841239.4225397</v>
      </c>
      <c r="G58" s="118">
        <f>'GOS Port Shepstone'!M62</f>
        <v>2081710638.1374941</v>
      </c>
    </row>
    <row r="59" spans="1:7" hidden="1">
      <c r="A59" t="str">
        <f>'GOS Durban'!A63</f>
        <v>2016q1</v>
      </c>
      <c r="B59" s="118">
        <f>'GOS Durban'!E63</f>
        <v>70414116871.212357</v>
      </c>
      <c r="C59" s="118">
        <f>'GOS Durban'!M63</f>
        <v>40334049176.972313</v>
      </c>
      <c r="D59" s="118">
        <f>'GOS PMB'!M63</f>
        <v>5691021649.9131012</v>
      </c>
      <c r="E59" s="118">
        <f>'GOS RBay'!M63</f>
        <v>4191348522.1326089</v>
      </c>
      <c r="F59" s="118">
        <f>'GOS Newcastle'!M63</f>
        <v>1979736090.142154</v>
      </c>
      <c r="G59" s="118">
        <f>'GOS Port Shepstone'!M63</f>
        <v>2175572753.0338306</v>
      </c>
    </row>
    <row r="60" spans="1:7" hidden="1">
      <c r="A60" t="str">
        <f>'GOS Durban'!A64</f>
        <v>2016q2</v>
      </c>
      <c r="B60" s="118">
        <f>'GOS Durban'!E64</f>
        <v>77349799309.552322</v>
      </c>
      <c r="C60" s="118">
        <f>'GOS Durban'!M64</f>
        <v>44291286256.126602</v>
      </c>
      <c r="D60" s="118">
        <f>'GOS PMB'!M64</f>
        <v>6194455607.2856188</v>
      </c>
      <c r="E60" s="118">
        <f>'GOS RBay'!M64</f>
        <v>4750573440.2294216</v>
      </c>
      <c r="F60" s="118">
        <f>'GOS Newcastle'!M64</f>
        <v>2216719605.3297658</v>
      </c>
      <c r="G60" s="118">
        <f>'GOS Port Shepstone'!M64</f>
        <v>2346763815.1753888</v>
      </c>
    </row>
    <row r="61" spans="1:7" hidden="1">
      <c r="A61" t="str">
        <f>'GOS Durban'!A65</f>
        <v>2016q3</v>
      </c>
      <c r="B61" s="118">
        <f>'GOS Durban'!E65</f>
        <v>74535100929.962204</v>
      </c>
      <c r="C61" s="118">
        <f>'GOS Durban'!M65</f>
        <v>42557308630.272522</v>
      </c>
      <c r="D61" s="118">
        <f>'GOS PMB'!M65</f>
        <v>5987902837.2046518</v>
      </c>
      <c r="E61" s="118">
        <f>'GOS RBay'!M65</f>
        <v>4658793455.5497713</v>
      </c>
      <c r="F61" s="118">
        <f>'GOS Newcastle'!M65</f>
        <v>2091451050.9184461</v>
      </c>
      <c r="G61" s="118">
        <f>'GOS Port Shepstone'!M65</f>
        <v>2255512962.0790362</v>
      </c>
    </row>
    <row r="62" spans="1:7" hidden="1">
      <c r="A62" t="str">
        <f>'GOS Durban'!A66</f>
        <v>2016q4</v>
      </c>
      <c r="B62" s="118">
        <f>'GOS Durban'!E66</f>
        <v>69786100297.155441</v>
      </c>
      <c r="C62" s="118">
        <f>'GOS Durban'!M66</f>
        <v>39275991680.61808</v>
      </c>
      <c r="D62" s="118">
        <f>'GOS PMB'!M66</f>
        <v>6019047305.318821</v>
      </c>
      <c r="E62" s="118">
        <f>'GOS RBay'!M66</f>
        <v>4249290241.6185436</v>
      </c>
      <c r="F62" s="118">
        <f>'GOS Newcastle'!M66</f>
        <v>1982793202.4911325</v>
      </c>
      <c r="G62" s="118">
        <f>'GOS Port Shepstone'!M66</f>
        <v>2198812934.0560746</v>
      </c>
    </row>
    <row r="63" spans="1:7" hidden="1"/>
    <row r="64" spans="1:7" hidden="1">
      <c r="A64" t="str">
        <f t="shared" ref="A64:A95" si="0">A3</f>
        <v>2002q1</v>
      </c>
      <c r="B64" s="10">
        <f>SUM(C64:G64)</f>
        <v>77.350554445691799</v>
      </c>
      <c r="C64" s="10">
        <f t="shared" ref="C64:G73" si="1">C3/$B3*100</f>
        <v>57.233512297785914</v>
      </c>
      <c r="D64" s="10">
        <f t="shared" si="1"/>
        <v>8.0312874696944938</v>
      </c>
      <c r="E64" s="10">
        <f t="shared" si="1"/>
        <v>6.1971102669503102</v>
      </c>
      <c r="F64" s="10">
        <f t="shared" si="1"/>
        <v>2.8349008635733575</v>
      </c>
      <c r="G64" s="10">
        <f t="shared" si="1"/>
        <v>3.0537435476877364</v>
      </c>
    </row>
    <row r="65" spans="1:7" hidden="1">
      <c r="A65" t="str">
        <f t="shared" si="0"/>
        <v>2002q2</v>
      </c>
      <c r="B65" s="10">
        <f t="shared" ref="B65:B88" si="2">SUM(C65:G65)</f>
        <v>77.350554445691799</v>
      </c>
      <c r="C65" s="10">
        <f t="shared" si="1"/>
        <v>57.233512297785914</v>
      </c>
      <c r="D65" s="10">
        <f t="shared" si="1"/>
        <v>8.0312874696944938</v>
      </c>
      <c r="E65" s="10">
        <f t="shared" si="1"/>
        <v>6.1971102669503102</v>
      </c>
      <c r="F65" s="10">
        <f t="shared" si="1"/>
        <v>2.8349008635733579</v>
      </c>
      <c r="G65" s="10">
        <f t="shared" si="1"/>
        <v>3.0537435476877364</v>
      </c>
    </row>
    <row r="66" spans="1:7" hidden="1">
      <c r="A66" t="str">
        <f t="shared" si="0"/>
        <v>2002q3</v>
      </c>
      <c r="B66" s="10">
        <f t="shared" si="2"/>
        <v>77.350554445691799</v>
      </c>
      <c r="C66" s="10">
        <f t="shared" si="1"/>
        <v>57.233512297785914</v>
      </c>
      <c r="D66" s="10">
        <f t="shared" si="1"/>
        <v>8.0312874696944938</v>
      </c>
      <c r="E66" s="10">
        <f t="shared" si="1"/>
        <v>6.1971102669503102</v>
      </c>
      <c r="F66" s="10">
        <f t="shared" si="1"/>
        <v>2.8349008635733579</v>
      </c>
      <c r="G66" s="10">
        <f t="shared" si="1"/>
        <v>3.0537435476877364</v>
      </c>
    </row>
    <row r="67" spans="1:7" hidden="1">
      <c r="A67" t="str">
        <f t="shared" si="0"/>
        <v>2002q4</v>
      </c>
      <c r="B67" s="10">
        <f t="shared" si="2"/>
        <v>77.350554445691799</v>
      </c>
      <c r="C67" s="10">
        <f t="shared" si="1"/>
        <v>57.233512297785914</v>
      </c>
      <c r="D67" s="10">
        <f t="shared" si="1"/>
        <v>8.0312874696944938</v>
      </c>
      <c r="E67" s="10">
        <f t="shared" si="1"/>
        <v>6.1971102669503102</v>
      </c>
      <c r="F67" s="10">
        <f t="shared" si="1"/>
        <v>2.8349008635733579</v>
      </c>
      <c r="G67" s="10">
        <f t="shared" si="1"/>
        <v>3.0537435476877364</v>
      </c>
    </row>
    <row r="68" spans="1:7" hidden="1">
      <c r="A68" t="str">
        <f t="shared" si="0"/>
        <v>2003q1</v>
      </c>
      <c r="B68" s="10">
        <f t="shared" si="2"/>
        <v>77.350554445691799</v>
      </c>
      <c r="C68" s="10">
        <f t="shared" si="1"/>
        <v>57.233512297785914</v>
      </c>
      <c r="D68" s="10">
        <f t="shared" si="1"/>
        <v>8.0312874696944938</v>
      </c>
      <c r="E68" s="10">
        <f t="shared" si="1"/>
        <v>6.1971102669503102</v>
      </c>
      <c r="F68" s="10">
        <f t="shared" si="1"/>
        <v>2.8349008635733579</v>
      </c>
      <c r="G68" s="10">
        <f t="shared" si="1"/>
        <v>3.0537435476877364</v>
      </c>
    </row>
    <row r="69" spans="1:7" hidden="1">
      <c r="A69" t="str">
        <f t="shared" si="0"/>
        <v>2003q2</v>
      </c>
      <c r="B69" s="10">
        <f t="shared" si="2"/>
        <v>77.350554445691799</v>
      </c>
      <c r="C69" s="10">
        <f t="shared" si="1"/>
        <v>57.233512297785914</v>
      </c>
      <c r="D69" s="10">
        <f t="shared" si="1"/>
        <v>8.0312874696944938</v>
      </c>
      <c r="E69" s="10">
        <f t="shared" si="1"/>
        <v>6.1971102669503102</v>
      </c>
      <c r="F69" s="10">
        <f t="shared" si="1"/>
        <v>2.8349008635733579</v>
      </c>
      <c r="G69" s="10">
        <f t="shared" si="1"/>
        <v>3.0537435476877364</v>
      </c>
    </row>
    <row r="70" spans="1:7" hidden="1">
      <c r="A70" t="str">
        <f t="shared" si="0"/>
        <v>2003q3</v>
      </c>
      <c r="B70" s="10">
        <f t="shared" si="2"/>
        <v>77.350554445691799</v>
      </c>
      <c r="C70" s="10">
        <f t="shared" si="1"/>
        <v>57.233512297785914</v>
      </c>
      <c r="D70" s="10">
        <f t="shared" si="1"/>
        <v>8.0312874696944938</v>
      </c>
      <c r="E70" s="10">
        <f t="shared" si="1"/>
        <v>6.1971102669503102</v>
      </c>
      <c r="F70" s="10">
        <f t="shared" si="1"/>
        <v>2.8349008635733579</v>
      </c>
      <c r="G70" s="10">
        <f t="shared" si="1"/>
        <v>3.0537435476877364</v>
      </c>
    </row>
    <row r="71" spans="1:7" hidden="1">
      <c r="A71" t="str">
        <f t="shared" si="0"/>
        <v>2003q4</v>
      </c>
      <c r="B71" s="10">
        <f t="shared" si="2"/>
        <v>77.350554445691799</v>
      </c>
      <c r="C71" s="10">
        <f t="shared" si="1"/>
        <v>57.233512297785914</v>
      </c>
      <c r="D71" s="10">
        <f t="shared" si="1"/>
        <v>8.0312874696944938</v>
      </c>
      <c r="E71" s="10">
        <f t="shared" si="1"/>
        <v>6.1971102669503102</v>
      </c>
      <c r="F71" s="10">
        <f t="shared" si="1"/>
        <v>2.8349008635733579</v>
      </c>
      <c r="G71" s="10">
        <f t="shared" si="1"/>
        <v>3.0537435476877364</v>
      </c>
    </row>
    <row r="72" spans="1:7" hidden="1">
      <c r="A72" t="str">
        <f t="shared" si="0"/>
        <v>2004q1</v>
      </c>
      <c r="B72" s="10">
        <f t="shared" si="2"/>
        <v>77.350554445691799</v>
      </c>
      <c r="C72" s="10">
        <f t="shared" si="1"/>
        <v>57.233512297785914</v>
      </c>
      <c r="D72" s="10">
        <f t="shared" si="1"/>
        <v>8.0312874696944938</v>
      </c>
      <c r="E72" s="10">
        <f t="shared" si="1"/>
        <v>6.1971102669503093</v>
      </c>
      <c r="F72" s="10">
        <f t="shared" si="1"/>
        <v>2.8349008635733579</v>
      </c>
      <c r="G72" s="10">
        <f t="shared" si="1"/>
        <v>3.0537435476877364</v>
      </c>
    </row>
    <row r="73" spans="1:7" hidden="1">
      <c r="A73" t="str">
        <f t="shared" si="0"/>
        <v>2004q2</v>
      </c>
      <c r="B73" s="10">
        <f t="shared" si="2"/>
        <v>77.350554445691799</v>
      </c>
      <c r="C73" s="10">
        <f t="shared" si="1"/>
        <v>57.233512297785914</v>
      </c>
      <c r="D73" s="10">
        <f t="shared" si="1"/>
        <v>8.0312874696944938</v>
      </c>
      <c r="E73" s="10">
        <f t="shared" si="1"/>
        <v>6.1971102669503102</v>
      </c>
      <c r="F73" s="10">
        <f t="shared" si="1"/>
        <v>2.8349008635733579</v>
      </c>
      <c r="G73" s="10">
        <f t="shared" si="1"/>
        <v>3.0537435476877368</v>
      </c>
    </row>
    <row r="74" spans="1:7" hidden="1">
      <c r="A74" t="str">
        <f t="shared" si="0"/>
        <v>2004q3</v>
      </c>
      <c r="B74" s="10">
        <f t="shared" si="2"/>
        <v>77.350554445691799</v>
      </c>
      <c r="C74" s="10">
        <f t="shared" ref="C74:G83" si="3">C13/$B13*100</f>
        <v>57.233512297785914</v>
      </c>
      <c r="D74" s="10">
        <f t="shared" si="3"/>
        <v>8.0312874696944938</v>
      </c>
      <c r="E74" s="10">
        <f t="shared" si="3"/>
        <v>6.1971102669503102</v>
      </c>
      <c r="F74" s="10">
        <f t="shared" si="3"/>
        <v>2.8349008635733579</v>
      </c>
      <c r="G74" s="10">
        <f t="shared" si="3"/>
        <v>3.0537435476877368</v>
      </c>
    </row>
    <row r="75" spans="1:7" hidden="1">
      <c r="A75" t="str">
        <f t="shared" si="0"/>
        <v>2004q4</v>
      </c>
      <c r="B75" s="10">
        <f t="shared" si="2"/>
        <v>77.350554445691799</v>
      </c>
      <c r="C75" s="10">
        <f t="shared" si="3"/>
        <v>57.233512297785914</v>
      </c>
      <c r="D75" s="10">
        <f t="shared" si="3"/>
        <v>8.0312874696944938</v>
      </c>
      <c r="E75" s="10">
        <f t="shared" si="3"/>
        <v>6.1971102669503102</v>
      </c>
      <c r="F75" s="10">
        <f t="shared" si="3"/>
        <v>2.8349008635733579</v>
      </c>
      <c r="G75" s="10">
        <f t="shared" si="3"/>
        <v>3.0537435476877364</v>
      </c>
    </row>
    <row r="76" spans="1:7" hidden="1">
      <c r="A76" t="str">
        <f t="shared" si="0"/>
        <v>2005q1</v>
      </c>
      <c r="B76" s="10">
        <f t="shared" si="2"/>
        <v>77.350554445691799</v>
      </c>
      <c r="C76" s="10">
        <f t="shared" si="3"/>
        <v>57.233512297785914</v>
      </c>
      <c r="D76" s="10">
        <f t="shared" si="3"/>
        <v>8.0312874696944956</v>
      </c>
      <c r="E76" s="10">
        <f t="shared" si="3"/>
        <v>6.1971102669503102</v>
      </c>
      <c r="F76" s="10">
        <f t="shared" si="3"/>
        <v>2.8349008635733579</v>
      </c>
      <c r="G76" s="10">
        <f t="shared" si="3"/>
        <v>3.0537435476877364</v>
      </c>
    </row>
    <row r="77" spans="1:7" hidden="1">
      <c r="A77" t="str">
        <f t="shared" si="0"/>
        <v>2005q2</v>
      </c>
      <c r="B77" s="10">
        <f t="shared" si="2"/>
        <v>77.350554445691799</v>
      </c>
      <c r="C77" s="10">
        <f t="shared" si="3"/>
        <v>57.233512297785914</v>
      </c>
      <c r="D77" s="10">
        <f t="shared" si="3"/>
        <v>8.0312874696944938</v>
      </c>
      <c r="E77" s="10">
        <f t="shared" si="3"/>
        <v>6.1971102669503102</v>
      </c>
      <c r="F77" s="10">
        <f t="shared" si="3"/>
        <v>2.8349008635733579</v>
      </c>
      <c r="G77" s="10">
        <f t="shared" si="3"/>
        <v>3.0537435476877364</v>
      </c>
    </row>
    <row r="78" spans="1:7" hidden="1">
      <c r="A78" t="str">
        <f t="shared" si="0"/>
        <v>2005q3</v>
      </c>
      <c r="B78" s="10">
        <f t="shared" si="2"/>
        <v>77.350554445691799</v>
      </c>
      <c r="C78" s="10">
        <f t="shared" si="3"/>
        <v>57.233512297785914</v>
      </c>
      <c r="D78" s="10">
        <f t="shared" si="3"/>
        <v>8.0312874696944938</v>
      </c>
      <c r="E78" s="10">
        <f t="shared" si="3"/>
        <v>6.1971102669503102</v>
      </c>
      <c r="F78" s="10">
        <f t="shared" si="3"/>
        <v>2.8349008635733579</v>
      </c>
      <c r="G78" s="10">
        <f t="shared" si="3"/>
        <v>3.0537435476877364</v>
      </c>
    </row>
    <row r="79" spans="1:7" hidden="1">
      <c r="A79" t="str">
        <f t="shared" si="0"/>
        <v>2005q4</v>
      </c>
      <c r="B79" s="10">
        <f t="shared" si="2"/>
        <v>77.350554445691799</v>
      </c>
      <c r="C79" s="10">
        <f t="shared" si="3"/>
        <v>57.233512297785914</v>
      </c>
      <c r="D79" s="10">
        <f t="shared" si="3"/>
        <v>8.0312874696944938</v>
      </c>
      <c r="E79" s="10">
        <f t="shared" si="3"/>
        <v>6.1971102669503102</v>
      </c>
      <c r="F79" s="10">
        <f t="shared" si="3"/>
        <v>2.8349008635733579</v>
      </c>
      <c r="G79" s="10">
        <f t="shared" si="3"/>
        <v>3.0537435476877364</v>
      </c>
    </row>
    <row r="80" spans="1:7" hidden="1">
      <c r="A80" t="str">
        <f t="shared" si="0"/>
        <v>2006q1</v>
      </c>
      <c r="B80" s="10">
        <f t="shared" si="2"/>
        <v>77.350554445691799</v>
      </c>
      <c r="C80" s="10">
        <f t="shared" si="3"/>
        <v>57.233512297785914</v>
      </c>
      <c r="D80" s="10">
        <f t="shared" si="3"/>
        <v>8.0312874696944938</v>
      </c>
      <c r="E80" s="10">
        <f t="shared" si="3"/>
        <v>6.1971102669503102</v>
      </c>
      <c r="F80" s="10">
        <f t="shared" si="3"/>
        <v>2.8349008635733579</v>
      </c>
      <c r="G80" s="10">
        <f t="shared" si="3"/>
        <v>3.0537435476877364</v>
      </c>
    </row>
    <row r="81" spans="1:7" hidden="1">
      <c r="A81" t="str">
        <f t="shared" si="0"/>
        <v>2006q2</v>
      </c>
      <c r="B81" s="10">
        <f t="shared" si="2"/>
        <v>77.350554445691799</v>
      </c>
      <c r="C81" s="10">
        <f t="shared" si="3"/>
        <v>57.233512297785914</v>
      </c>
      <c r="D81" s="10">
        <f t="shared" si="3"/>
        <v>8.0312874696944938</v>
      </c>
      <c r="E81" s="10">
        <f t="shared" si="3"/>
        <v>6.1971102669503102</v>
      </c>
      <c r="F81" s="10">
        <f t="shared" si="3"/>
        <v>2.8349008635733579</v>
      </c>
      <c r="G81" s="10">
        <f t="shared" si="3"/>
        <v>3.0537435476877364</v>
      </c>
    </row>
    <row r="82" spans="1:7" hidden="1">
      <c r="A82" t="str">
        <f t="shared" si="0"/>
        <v>2006q3</v>
      </c>
      <c r="B82" s="10">
        <f t="shared" si="2"/>
        <v>77.350554445691799</v>
      </c>
      <c r="C82" s="10">
        <f t="shared" si="3"/>
        <v>57.233512297785914</v>
      </c>
      <c r="D82" s="10">
        <f t="shared" si="3"/>
        <v>8.0312874696944938</v>
      </c>
      <c r="E82" s="10">
        <f t="shared" si="3"/>
        <v>6.1971102669503093</v>
      </c>
      <c r="F82" s="10">
        <f t="shared" si="3"/>
        <v>2.8349008635733579</v>
      </c>
      <c r="G82" s="10">
        <f t="shared" si="3"/>
        <v>3.0537435476877364</v>
      </c>
    </row>
    <row r="83" spans="1:7" hidden="1">
      <c r="A83" t="str">
        <f t="shared" si="0"/>
        <v>2006q4</v>
      </c>
      <c r="B83" s="10">
        <f t="shared" si="2"/>
        <v>77.350554445691799</v>
      </c>
      <c r="C83" s="10">
        <f t="shared" si="3"/>
        <v>57.233512297785914</v>
      </c>
      <c r="D83" s="10">
        <f t="shared" si="3"/>
        <v>8.0312874696944938</v>
      </c>
      <c r="E83" s="10">
        <f t="shared" si="3"/>
        <v>6.1971102669503102</v>
      </c>
      <c r="F83" s="10">
        <f t="shared" si="3"/>
        <v>2.8349008635733579</v>
      </c>
      <c r="G83" s="10">
        <f t="shared" si="3"/>
        <v>3.0537435476877364</v>
      </c>
    </row>
    <row r="84" spans="1:7" hidden="1">
      <c r="A84" t="str">
        <f t="shared" si="0"/>
        <v>2007q1</v>
      </c>
      <c r="B84" s="10">
        <f t="shared" si="2"/>
        <v>77.350554445691799</v>
      </c>
      <c r="C84" s="10">
        <f t="shared" ref="C84:G93" si="4">C23/$B23*100</f>
        <v>57.233512297785914</v>
      </c>
      <c r="D84" s="10">
        <f t="shared" si="4"/>
        <v>8.0312874696944938</v>
      </c>
      <c r="E84" s="10">
        <f t="shared" si="4"/>
        <v>6.1971102669503102</v>
      </c>
      <c r="F84" s="10">
        <f t="shared" si="4"/>
        <v>2.8349008635733579</v>
      </c>
      <c r="G84" s="10">
        <f t="shared" si="4"/>
        <v>3.0537435476877364</v>
      </c>
    </row>
    <row r="85" spans="1:7" hidden="1">
      <c r="A85" t="str">
        <f t="shared" si="0"/>
        <v>2007q2</v>
      </c>
      <c r="B85" s="10">
        <f t="shared" si="2"/>
        <v>77.350554445691799</v>
      </c>
      <c r="C85" s="10">
        <f t="shared" si="4"/>
        <v>57.233512297785914</v>
      </c>
      <c r="D85" s="10">
        <f t="shared" si="4"/>
        <v>8.0312874696944938</v>
      </c>
      <c r="E85" s="10">
        <f t="shared" si="4"/>
        <v>6.1971102669503102</v>
      </c>
      <c r="F85" s="10">
        <f t="shared" si="4"/>
        <v>2.8349008635733579</v>
      </c>
      <c r="G85" s="10">
        <f t="shared" si="4"/>
        <v>3.0537435476877364</v>
      </c>
    </row>
    <row r="86" spans="1:7" hidden="1">
      <c r="A86" t="str">
        <f t="shared" si="0"/>
        <v>2007q3</v>
      </c>
      <c r="B86" s="10">
        <f t="shared" si="2"/>
        <v>77.350554445691799</v>
      </c>
      <c r="C86" s="10">
        <f t="shared" si="4"/>
        <v>57.233512297785914</v>
      </c>
      <c r="D86" s="10">
        <f t="shared" si="4"/>
        <v>8.0312874696944938</v>
      </c>
      <c r="E86" s="10">
        <f t="shared" si="4"/>
        <v>6.1971102669503102</v>
      </c>
      <c r="F86" s="10">
        <f t="shared" si="4"/>
        <v>2.8349008635733579</v>
      </c>
      <c r="G86" s="10">
        <f t="shared" si="4"/>
        <v>3.0537435476877364</v>
      </c>
    </row>
    <row r="87" spans="1:7" hidden="1">
      <c r="A87" t="str">
        <f t="shared" si="0"/>
        <v>2007q4</v>
      </c>
      <c r="B87" s="10">
        <f t="shared" si="2"/>
        <v>77.350554445691799</v>
      </c>
      <c r="C87" s="10">
        <f t="shared" si="4"/>
        <v>57.233512297785914</v>
      </c>
      <c r="D87" s="10">
        <f t="shared" si="4"/>
        <v>8.0312874696944938</v>
      </c>
      <c r="E87" s="10">
        <f t="shared" si="4"/>
        <v>6.1971102669503102</v>
      </c>
      <c r="F87" s="10">
        <f t="shared" si="4"/>
        <v>2.8349008635733579</v>
      </c>
      <c r="G87" s="10">
        <f t="shared" si="4"/>
        <v>3.0537435476877364</v>
      </c>
    </row>
    <row r="88" spans="1:7">
      <c r="A88" t="str">
        <f t="shared" si="0"/>
        <v>2008q1</v>
      </c>
      <c r="B88" s="10">
        <f t="shared" si="2"/>
        <v>78.730496743905107</v>
      </c>
      <c r="C88" s="10">
        <f t="shared" si="4"/>
        <v>58.440941989797132</v>
      </c>
      <c r="D88" s="10">
        <f t="shared" si="4"/>
        <v>8.195427717308279</v>
      </c>
      <c r="E88" s="10">
        <f t="shared" si="4"/>
        <v>6.3044421173581142</v>
      </c>
      <c r="F88" s="10">
        <f t="shared" si="4"/>
        <v>2.8514810350969717</v>
      </c>
      <c r="G88" s="10">
        <f t="shared" si="4"/>
        <v>2.9382038843446088</v>
      </c>
    </row>
    <row r="89" spans="1:7">
      <c r="A89" t="str">
        <f t="shared" si="0"/>
        <v>2008q2</v>
      </c>
      <c r="B89" s="10">
        <f t="shared" ref="B89:B96" si="5">SUM(C89:G89)</f>
        <v>78.529155415158897</v>
      </c>
      <c r="C89" s="10">
        <f t="shared" si="4"/>
        <v>58.543455033832629</v>
      </c>
      <c r="D89" s="10">
        <f t="shared" si="4"/>
        <v>7.5731591891401884</v>
      </c>
      <c r="E89" s="10">
        <f t="shared" si="4"/>
        <v>6.8349776586806383</v>
      </c>
      <c r="F89" s="10">
        <f t="shared" si="4"/>
        <v>2.756561460960206</v>
      </c>
      <c r="G89" s="10">
        <f t="shared" si="4"/>
        <v>2.8210020725452414</v>
      </c>
    </row>
    <row r="90" spans="1:7">
      <c r="A90" t="str">
        <f t="shared" si="0"/>
        <v>2008q3</v>
      </c>
      <c r="B90" s="10">
        <f t="shared" si="5"/>
        <v>78.203568518421903</v>
      </c>
      <c r="C90" s="10">
        <f t="shared" si="4"/>
        <v>58.087081840123489</v>
      </c>
      <c r="D90" s="10">
        <f t="shared" si="4"/>
        <v>7.7303872407602352</v>
      </c>
      <c r="E90" s="10">
        <f t="shared" si="4"/>
        <v>6.774376217579074</v>
      </c>
      <c r="F90" s="10">
        <f t="shared" si="4"/>
        <v>2.7768238933294209</v>
      </c>
      <c r="G90" s="10">
        <f t="shared" si="4"/>
        <v>2.8348993266296838</v>
      </c>
    </row>
    <row r="91" spans="1:7">
      <c r="A91" t="str">
        <f t="shared" si="0"/>
        <v>2008q4</v>
      </c>
      <c r="B91" s="10">
        <f t="shared" si="5"/>
        <v>76.90045288461134</v>
      </c>
      <c r="C91" s="10">
        <f t="shared" si="4"/>
        <v>56.311469509910431</v>
      </c>
      <c r="D91" s="10">
        <f t="shared" si="4"/>
        <v>8.1540819678682031</v>
      </c>
      <c r="E91" s="10">
        <f t="shared" si="4"/>
        <v>6.265975876990848</v>
      </c>
      <c r="F91" s="10">
        <f t="shared" si="4"/>
        <v>2.915598620997204</v>
      </c>
      <c r="G91" s="10">
        <f t="shared" si="4"/>
        <v>3.2533269088446573</v>
      </c>
    </row>
    <row r="92" spans="1:7">
      <c r="A92" t="str">
        <f t="shared" si="0"/>
        <v>2009q1</v>
      </c>
      <c r="B92" s="10">
        <f t="shared" si="5"/>
        <v>76.126976163078965</v>
      </c>
      <c r="C92" s="10">
        <f t="shared" si="4"/>
        <v>56.498434357946657</v>
      </c>
      <c r="D92" s="10">
        <f t="shared" si="4"/>
        <v>8.0220365454144265</v>
      </c>
      <c r="E92" s="10">
        <f t="shared" si="4"/>
        <v>5.6239370116081702</v>
      </c>
      <c r="F92" s="10">
        <f t="shared" si="4"/>
        <v>2.7758558284033104</v>
      </c>
      <c r="G92" s="10">
        <f t="shared" si="4"/>
        <v>3.2067124197063896</v>
      </c>
    </row>
    <row r="93" spans="1:7">
      <c r="A93" t="str">
        <f t="shared" si="0"/>
        <v>2009q2</v>
      </c>
      <c r="B93" s="10">
        <f t="shared" si="5"/>
        <v>76.45709596293274</v>
      </c>
      <c r="C93" s="10">
        <f t="shared" si="4"/>
        <v>56.386607347301741</v>
      </c>
      <c r="D93" s="10">
        <f t="shared" si="4"/>
        <v>8.3003445408079788</v>
      </c>
      <c r="E93" s="10">
        <f t="shared" si="4"/>
        <v>5.644292638830251</v>
      </c>
      <c r="F93" s="10">
        <f t="shared" si="4"/>
        <v>2.9520196931433671</v>
      </c>
      <c r="G93" s="10">
        <f t="shared" si="4"/>
        <v>3.1738317428494041</v>
      </c>
    </row>
    <row r="94" spans="1:7">
      <c r="A94" t="str">
        <f t="shared" si="0"/>
        <v>2009q3</v>
      </c>
      <c r="B94" s="10">
        <f t="shared" si="5"/>
        <v>76.482386022679705</v>
      </c>
      <c r="C94" s="10">
        <f t="shared" ref="C94:G103" si="6">C33/$B33*100</f>
        <v>56.366596005589386</v>
      </c>
      <c r="D94" s="10">
        <f t="shared" si="6"/>
        <v>8.2435750865621475</v>
      </c>
      <c r="E94" s="10">
        <f t="shared" si="6"/>
        <v>5.9080209385509725</v>
      </c>
      <c r="F94" s="10">
        <f t="shared" si="6"/>
        <v>2.8159655130830252</v>
      </c>
      <c r="G94" s="10">
        <f t="shared" si="6"/>
        <v>3.1482284788941732</v>
      </c>
    </row>
    <row r="95" spans="1:7">
      <c r="A95" t="str">
        <f t="shared" si="0"/>
        <v>2009q4</v>
      </c>
      <c r="B95" s="10">
        <f t="shared" si="5"/>
        <v>76.918300425084524</v>
      </c>
      <c r="C95" s="10">
        <f t="shared" si="6"/>
        <v>55.924959730134859</v>
      </c>
      <c r="D95" s="10">
        <f t="shared" si="6"/>
        <v>9.1578659388686514</v>
      </c>
      <c r="E95" s="10">
        <f t="shared" si="6"/>
        <v>5.9291222982792204</v>
      </c>
      <c r="F95" s="10">
        <f t="shared" si="6"/>
        <v>2.7922107672601766</v>
      </c>
      <c r="G95" s="10">
        <f t="shared" si="6"/>
        <v>3.1141416905416111</v>
      </c>
    </row>
    <row r="96" spans="1:7">
      <c r="A96" t="str">
        <f t="shared" ref="A96:A127" si="7">A35</f>
        <v>2010q1</v>
      </c>
      <c r="B96" s="10">
        <f t="shared" si="5"/>
        <v>77.402675784225281</v>
      </c>
      <c r="C96" s="10">
        <f t="shared" si="6"/>
        <v>57.39096288184323</v>
      </c>
      <c r="D96" s="10">
        <f t="shared" si="6"/>
        <v>8.0829172441390664</v>
      </c>
      <c r="E96" s="10">
        <f t="shared" si="6"/>
        <v>6.0418297986388643</v>
      </c>
      <c r="F96" s="10">
        <f t="shared" si="6"/>
        <v>2.8207459090245468</v>
      </c>
      <c r="G96" s="10">
        <f t="shared" si="6"/>
        <v>3.0662199505795784</v>
      </c>
    </row>
    <row r="97" spans="1:7">
      <c r="A97" t="str">
        <f t="shared" si="7"/>
        <v>2010q2</v>
      </c>
      <c r="B97" s="10">
        <f t="shared" ref="B97:B102" si="8">SUM(C97:G97)</f>
        <v>77.445601941261145</v>
      </c>
      <c r="C97" s="10">
        <f t="shared" si="6"/>
        <v>57.387858226306761</v>
      </c>
      <c r="D97" s="10">
        <f t="shared" si="6"/>
        <v>7.9682637332142203</v>
      </c>
      <c r="E97" s="10">
        <f t="shared" si="6"/>
        <v>6.2254601881537326</v>
      </c>
      <c r="F97" s="10">
        <f t="shared" si="6"/>
        <v>2.8478273392256437</v>
      </c>
      <c r="G97" s="10">
        <f t="shared" si="6"/>
        <v>3.0161924543607945</v>
      </c>
    </row>
    <row r="98" spans="1:7">
      <c r="A98" t="str">
        <f t="shared" si="7"/>
        <v>2010q3</v>
      </c>
      <c r="B98" s="10">
        <f t="shared" si="8"/>
        <v>77.345502995597784</v>
      </c>
      <c r="C98" s="10">
        <f t="shared" si="6"/>
        <v>57.229063381166256</v>
      </c>
      <c r="D98" s="10">
        <f t="shared" si="6"/>
        <v>8.0017499323389583</v>
      </c>
      <c r="E98" s="10">
        <f t="shared" si="6"/>
        <v>6.2931691410267856</v>
      </c>
      <c r="F98" s="10">
        <f t="shared" si="6"/>
        <v>2.8092300899952685</v>
      </c>
      <c r="G98" s="10">
        <f t="shared" si="6"/>
        <v>3.0122904510705313</v>
      </c>
    </row>
    <row r="99" spans="1:7">
      <c r="A99" t="str">
        <f t="shared" si="7"/>
        <v>2010q4</v>
      </c>
      <c r="B99" s="10">
        <f t="shared" si="8"/>
        <v>77.056435918462554</v>
      </c>
      <c r="C99" s="10">
        <f t="shared" si="6"/>
        <v>56.489980512610401</v>
      </c>
      <c r="D99" s="10">
        <f t="shared" si="6"/>
        <v>8.4477451254771179</v>
      </c>
      <c r="E99" s="10">
        <f t="shared" si="6"/>
        <v>6.1307361474067932</v>
      </c>
      <c r="F99" s="10">
        <f t="shared" si="6"/>
        <v>2.8475700839435794</v>
      </c>
      <c r="G99" s="10">
        <f t="shared" si="6"/>
        <v>3.1404040490246676</v>
      </c>
    </row>
    <row r="100" spans="1:7">
      <c r="A100" t="str">
        <f t="shared" si="7"/>
        <v>2011q1</v>
      </c>
      <c r="B100" s="10">
        <f t="shared" si="8"/>
        <v>77.42004956373647</v>
      </c>
      <c r="C100" s="10">
        <f t="shared" si="6"/>
        <v>57.443446409862354</v>
      </c>
      <c r="D100" s="10">
        <f t="shared" si="6"/>
        <v>8.1001271689539251</v>
      </c>
      <c r="E100" s="10">
        <f t="shared" si="6"/>
        <v>5.990069642535051</v>
      </c>
      <c r="F100" s="10">
        <f t="shared" si="6"/>
        <v>2.8160275908416095</v>
      </c>
      <c r="G100" s="10">
        <f t="shared" si="6"/>
        <v>3.0703787515435255</v>
      </c>
    </row>
    <row r="101" spans="1:7">
      <c r="A101" t="str">
        <f t="shared" si="7"/>
        <v>2011q2</v>
      </c>
      <c r="B101" s="10">
        <f t="shared" si="8"/>
        <v>77.477284439784256</v>
      </c>
      <c r="C101" s="10">
        <f t="shared" si="6"/>
        <v>57.439306869147046</v>
      </c>
      <c r="D101" s="10">
        <f t="shared" si="6"/>
        <v>7.9472558210541289</v>
      </c>
      <c r="E101" s="10">
        <f t="shared" si="6"/>
        <v>6.234910161888207</v>
      </c>
      <c r="F101" s="10">
        <f t="shared" si="6"/>
        <v>2.8521361644430718</v>
      </c>
      <c r="G101" s="10">
        <f t="shared" si="6"/>
        <v>3.003675423251813</v>
      </c>
    </row>
    <row r="102" spans="1:7">
      <c r="A102" t="str">
        <f t="shared" si="7"/>
        <v>2011q3</v>
      </c>
      <c r="B102" s="10">
        <f t="shared" si="8"/>
        <v>77.343819178899793</v>
      </c>
      <c r="C102" s="10">
        <f t="shared" si="6"/>
        <v>57.22758040895971</v>
      </c>
      <c r="D102" s="10">
        <f t="shared" si="6"/>
        <v>7.9919040865537809</v>
      </c>
      <c r="E102" s="10">
        <f t="shared" si="6"/>
        <v>6.3251887657189432</v>
      </c>
      <c r="F102" s="10">
        <f t="shared" si="6"/>
        <v>2.8006731654692381</v>
      </c>
      <c r="G102" s="10">
        <f t="shared" si="6"/>
        <v>2.9984727521981296</v>
      </c>
    </row>
    <row r="103" spans="1:7">
      <c r="A103" t="str">
        <f t="shared" si="7"/>
        <v>2011q4</v>
      </c>
      <c r="B103" s="10">
        <f t="shared" ref="B103:B108" si="9">SUM(C103:G103)</f>
        <v>76.958396409386154</v>
      </c>
      <c r="C103" s="10">
        <f t="shared" ref="C103:G103" si="10">C42/$B42*100</f>
        <v>56.242136584218564</v>
      </c>
      <c r="D103" s="10">
        <f t="shared" si="10"/>
        <v>8.5865643440713235</v>
      </c>
      <c r="E103" s="10">
        <f t="shared" si="10"/>
        <v>6.1086114408922869</v>
      </c>
      <c r="F103" s="10">
        <f t="shared" si="10"/>
        <v>2.8517931574003201</v>
      </c>
      <c r="G103" s="10">
        <f t="shared" si="10"/>
        <v>3.1692908828036459</v>
      </c>
    </row>
    <row r="104" spans="1:7">
      <c r="A104" t="str">
        <f t="shared" si="7"/>
        <v>2012q1</v>
      </c>
      <c r="B104" s="10">
        <f t="shared" si="9"/>
        <v>76.983233837013572</v>
      </c>
      <c r="C104" s="10">
        <f t="shared" ref="C104:G104" si="11">C43/$B43*100</f>
        <v>57.11094788321742</v>
      </c>
      <c r="D104" s="10">
        <f t="shared" si="11"/>
        <v>8.0683603195024709</v>
      </c>
      <c r="E104" s="10">
        <f t="shared" si="11"/>
        <v>5.8852788175940285</v>
      </c>
      <c r="F104" s="10">
        <f t="shared" si="11"/>
        <v>2.8042097760898219</v>
      </c>
      <c r="G104" s="10">
        <f t="shared" si="11"/>
        <v>3.1144370406098312</v>
      </c>
    </row>
    <row r="105" spans="1:7">
      <c r="A105" t="str">
        <f t="shared" si="7"/>
        <v>2012q2</v>
      </c>
      <c r="B105" s="10">
        <f t="shared" si="9"/>
        <v>77.126660781326052</v>
      </c>
      <c r="C105" s="10">
        <f t="shared" ref="C105:G105" si="12">C44/$B44*100</f>
        <v>57.071257480918511</v>
      </c>
      <c r="D105" s="10">
        <f t="shared" si="12"/>
        <v>8.0719546983587769</v>
      </c>
      <c r="E105" s="10">
        <f t="shared" si="12"/>
        <v>6.0348876629573969</v>
      </c>
      <c r="F105" s="10">
        <f t="shared" si="12"/>
        <v>2.8839943989373613</v>
      </c>
      <c r="G105" s="10">
        <f t="shared" si="12"/>
        <v>3.0645665401540034</v>
      </c>
    </row>
    <row r="106" spans="1:7">
      <c r="A106" t="str">
        <f t="shared" si="7"/>
        <v>2012q3</v>
      </c>
      <c r="B106" s="10">
        <f t="shared" si="9"/>
        <v>77.057236065725775</v>
      </c>
      <c r="C106" s="10">
        <f t="shared" ref="C106" si="13">C45/$B45*100</f>
        <v>56.941079931905122</v>
      </c>
      <c r="D106" s="10">
        <f t="shared" ref="D106:G106" si="14">D45/$B45*100</f>
        <v>8.079076368484964</v>
      </c>
      <c r="E106" s="10">
        <f t="shared" si="14"/>
        <v>6.1754596150989016</v>
      </c>
      <c r="F106" s="10">
        <f t="shared" si="14"/>
        <v>2.8086229228491773</v>
      </c>
      <c r="G106" s="10">
        <f t="shared" si="14"/>
        <v>3.0529972273876114</v>
      </c>
    </row>
    <row r="107" spans="1:7">
      <c r="A107" t="str">
        <f t="shared" si="7"/>
        <v>2012q4</v>
      </c>
      <c r="B107" s="10">
        <f t="shared" si="9"/>
        <v>76.977710917644416</v>
      </c>
      <c r="C107" s="10">
        <f t="shared" ref="C107" si="15">C46/$B46*100</f>
        <v>56.219025608987941</v>
      </c>
      <c r="D107" s="10">
        <f t="shared" ref="D107:G107" si="16">D46/$B46*100</f>
        <v>8.7307251361390303</v>
      </c>
      <c r="E107" s="10">
        <f t="shared" si="16"/>
        <v>6.0561566288594344</v>
      </c>
      <c r="F107" s="10">
        <f t="shared" si="16"/>
        <v>2.8305246695346922</v>
      </c>
      <c r="G107" s="10">
        <f t="shared" si="16"/>
        <v>3.1412788741233078</v>
      </c>
    </row>
    <row r="108" spans="1:7">
      <c r="A108" t="str">
        <f t="shared" si="7"/>
        <v>2013q1</v>
      </c>
      <c r="B108" s="10">
        <f t="shared" si="9"/>
        <v>77.268653061658441</v>
      </c>
      <c r="C108" s="10">
        <f t="shared" ref="C108" si="17">C47/$B47*100</f>
        <v>57.315119058307673</v>
      </c>
      <c r="D108" s="10">
        <f t="shared" ref="D108:G108" si="18">D47/$B47*100</f>
        <v>8.083801577531819</v>
      </c>
      <c r="E108" s="10">
        <f t="shared" si="18"/>
        <v>5.9723927529226479</v>
      </c>
      <c r="F108" s="10">
        <f t="shared" si="18"/>
        <v>2.8136610919853258</v>
      </c>
      <c r="G108" s="10">
        <f t="shared" si="18"/>
        <v>3.0836785809109784</v>
      </c>
    </row>
    <row r="109" spans="1:7">
      <c r="A109" t="str">
        <f t="shared" si="7"/>
        <v>2013q2</v>
      </c>
      <c r="B109" s="10">
        <f t="shared" ref="B109:B114" si="19">SUM(C109:G109)</f>
        <v>77.349849054123823</v>
      </c>
      <c r="C109" s="10">
        <f t="shared" ref="C109" si="20">C48/$B48*100</f>
        <v>57.299474192124102</v>
      </c>
      <c r="D109" s="10">
        <f t="shared" ref="D109:G109" si="21">D48/$B48*100</f>
        <v>7.9958247508757072</v>
      </c>
      <c r="E109" s="10">
        <f t="shared" si="21"/>
        <v>6.1650860043331122</v>
      </c>
      <c r="F109" s="10">
        <f t="shared" si="21"/>
        <v>2.8613193008686926</v>
      </c>
      <c r="G109" s="10">
        <f t="shared" si="21"/>
        <v>3.0281448059222038</v>
      </c>
    </row>
    <row r="110" spans="1:7">
      <c r="A110" t="str">
        <f t="shared" si="7"/>
        <v>2013q3</v>
      </c>
      <c r="B110" s="10">
        <f t="shared" si="19"/>
        <v>77.248852746741136</v>
      </c>
      <c r="C110" s="10">
        <f t="shared" ref="C110" si="22">C49/$B49*100</f>
        <v>57.132574574010377</v>
      </c>
      <c r="D110" s="10">
        <f t="shared" ref="D110:G110" si="23">D49/$B49*100</f>
        <v>8.0242434624592338</v>
      </c>
      <c r="E110" s="10">
        <f t="shared" si="23"/>
        <v>6.2646058406148768</v>
      </c>
      <c r="F110" s="10">
        <f t="shared" si="23"/>
        <v>2.8061753927712276</v>
      </c>
      <c r="G110" s="10">
        <f t="shared" si="23"/>
        <v>3.0212534768854242</v>
      </c>
    </row>
    <row r="111" spans="1:7">
      <c r="A111" t="str">
        <f t="shared" si="7"/>
        <v>2013q4</v>
      </c>
      <c r="B111" s="10">
        <f t="shared" si="19"/>
        <v>76.997514415164346</v>
      </c>
      <c r="C111" s="10">
        <f t="shared" ref="C111" si="24">C50/$B50*100</f>
        <v>56.317047568605631</v>
      </c>
      <c r="D111" s="10">
        <f t="shared" ref="D111:G111" si="25">D50/$B50*100</f>
        <v>8.5883448685624906</v>
      </c>
      <c r="E111" s="10">
        <f t="shared" si="25"/>
        <v>6.0985014057195039</v>
      </c>
      <c r="F111" s="10">
        <f t="shared" si="25"/>
        <v>2.8432959702928642</v>
      </c>
      <c r="G111" s="10">
        <f t="shared" si="25"/>
        <v>3.1503246019838733</v>
      </c>
    </row>
    <row r="112" spans="1:7">
      <c r="A112" t="str">
        <f t="shared" si="7"/>
        <v>2014q1</v>
      </c>
      <c r="B112" s="10">
        <f t="shared" si="19"/>
        <v>77.223978820802827</v>
      </c>
      <c r="C112" s="10">
        <f t="shared" ref="C112" si="26">C51/$B51*100</f>
        <v>57.289837783795818</v>
      </c>
      <c r="D112" s="10">
        <f t="shared" ref="D112:G112" si="27">D51/$B51*100</f>
        <v>8.0840963553294056</v>
      </c>
      <c r="E112" s="10">
        <f t="shared" si="27"/>
        <v>5.9492470710172416</v>
      </c>
      <c r="F112" s="10">
        <f t="shared" si="27"/>
        <v>2.8112994863055856</v>
      </c>
      <c r="G112" s="10">
        <f t="shared" si="27"/>
        <v>3.0894981243547783</v>
      </c>
    </row>
    <row r="113" spans="1:7">
      <c r="A113" t="str">
        <f t="shared" si="7"/>
        <v>2014q2</v>
      </c>
      <c r="B113" s="10">
        <f t="shared" si="19"/>
        <v>77.317931425078029</v>
      </c>
      <c r="C113" s="10">
        <f t="shared" ref="C113" si="28">C52/$B52*100</f>
        <v>57.270012847396544</v>
      </c>
      <c r="D113" s="10">
        <f t="shared" ref="D113:G113" si="29">D52/$B52*100</f>
        <v>8.0050117567628707</v>
      </c>
      <c r="E113" s="10">
        <f t="shared" si="29"/>
        <v>6.1449612763929053</v>
      </c>
      <c r="F113" s="10">
        <f t="shared" si="29"/>
        <v>2.8658166214163754</v>
      </c>
      <c r="G113" s="10">
        <f t="shared" si="29"/>
        <v>3.0321289231093398</v>
      </c>
    </row>
    <row r="114" spans="1:7">
      <c r="A114" t="str">
        <f t="shared" si="7"/>
        <v>2014q3</v>
      </c>
      <c r="B114" s="10">
        <f t="shared" si="19"/>
        <v>77.216635997122239</v>
      </c>
      <c r="C114" s="10">
        <f>C53/$B53*100</f>
        <v>57.100411638291739</v>
      </c>
      <c r="D114" s="10">
        <f t="shared" ref="D114:G114" si="30">D53/$B53*100</f>
        <v>8.031741305832659</v>
      </c>
      <c r="E114" s="10">
        <f t="shared" si="30"/>
        <v>6.2550847404775736</v>
      </c>
      <c r="F114" s="10">
        <f t="shared" si="30"/>
        <v>2.8051571603632142</v>
      </c>
      <c r="G114" s="10">
        <f t="shared" si="30"/>
        <v>3.0242411521570549</v>
      </c>
    </row>
    <row r="115" spans="1:7">
      <c r="A115" t="str">
        <f t="shared" si="7"/>
        <v>2014q4</v>
      </c>
      <c r="B115" s="10">
        <f t="shared" ref="B115:B117" si="31">SUM(C115:G115)</f>
        <v>76.977873914064972</v>
      </c>
      <c r="C115" s="10">
        <f>C54/$B54*100</f>
        <v>56.259403253937379</v>
      </c>
      <c r="D115" s="10">
        <f t="shared" ref="D115:G117" si="32">D54/$B54*100</f>
        <v>8.6352114495909476</v>
      </c>
      <c r="E115" s="10">
        <f t="shared" si="32"/>
        <v>6.0877564918237415</v>
      </c>
      <c r="F115" s="10">
        <f t="shared" si="32"/>
        <v>2.8418712657426255</v>
      </c>
      <c r="G115" s="10">
        <f t="shared" si="32"/>
        <v>3.1536314529702758</v>
      </c>
    </row>
    <row r="116" spans="1:7">
      <c r="A116" t="str">
        <f t="shared" si="7"/>
        <v>2015q1</v>
      </c>
      <c r="B116" s="10">
        <f t="shared" si="31"/>
        <v>77.158621906491618</v>
      </c>
      <c r="C116" s="10">
        <f>C55/$B55*100</f>
        <v>57.238634908440304</v>
      </c>
      <c r="D116" s="10">
        <f t="shared" si="32"/>
        <v>8.0787527507878991</v>
      </c>
      <c r="E116" s="10">
        <f t="shared" si="32"/>
        <v>5.9356395471779724</v>
      </c>
      <c r="F116" s="10">
        <f t="shared" si="32"/>
        <v>2.8097234514602443</v>
      </c>
      <c r="G116" s="10">
        <f t="shared" si="32"/>
        <v>3.0958712486251958</v>
      </c>
    </row>
    <row r="117" spans="1:7">
      <c r="A117" t="str">
        <f t="shared" si="7"/>
        <v>2015q2</v>
      </c>
      <c r="B117" s="10">
        <f t="shared" si="31"/>
        <v>77.264813753509301</v>
      </c>
      <c r="C117" s="10">
        <f>C56/$B56*100</f>
        <v>57.21358150681305</v>
      </c>
      <c r="D117" s="10">
        <f t="shared" si="32"/>
        <v>8.0242637353324504</v>
      </c>
      <c r="E117" s="10">
        <f t="shared" si="32"/>
        <v>6.1149783145611369</v>
      </c>
      <c r="F117" s="10">
        <f t="shared" si="32"/>
        <v>2.8703767737408099</v>
      </c>
      <c r="G117" s="10">
        <f t="shared" si="32"/>
        <v>3.0416134230618495</v>
      </c>
    </row>
    <row r="118" spans="1:7">
      <c r="A118" t="str">
        <f t="shared" si="7"/>
        <v>2015q3</v>
      </c>
      <c r="B118" s="10">
        <f t="shared" ref="B118:B120" si="33">SUM(C118:G118)</f>
        <v>77.174241603196378</v>
      </c>
      <c r="C118" s="10">
        <f t="shared" ref="C118:G118" si="34">C57/$B57*100</f>
        <v>57.058022048069077</v>
      </c>
      <c r="D118" s="10">
        <f t="shared" si="34"/>
        <v>8.0450203789256172</v>
      </c>
      <c r="E118" s="10">
        <f t="shared" si="34"/>
        <v>6.2317167320637825</v>
      </c>
      <c r="F118" s="10">
        <f t="shared" si="34"/>
        <v>2.8066518253278732</v>
      </c>
      <c r="G118" s="10">
        <f t="shared" si="34"/>
        <v>3.03283061881003</v>
      </c>
    </row>
    <row r="119" spans="1:7">
      <c r="A119" t="str">
        <f t="shared" si="7"/>
        <v>2015q4</v>
      </c>
      <c r="B119" s="10">
        <f t="shared" si="33"/>
        <v>76.984366415624564</v>
      </c>
      <c r="C119" s="10">
        <f t="shared" ref="C119:G119" si="35">C58/$B58*100</f>
        <v>56.265158810510307</v>
      </c>
      <c r="D119" s="10">
        <f t="shared" si="35"/>
        <v>8.6514271514308216</v>
      </c>
      <c r="E119" s="10">
        <f t="shared" si="35"/>
        <v>6.080804842134226</v>
      </c>
      <c r="F119" s="10">
        <f t="shared" si="35"/>
        <v>2.8385639685233941</v>
      </c>
      <c r="G119" s="10">
        <f t="shared" si="35"/>
        <v>3.1484116430258191</v>
      </c>
    </row>
    <row r="120" spans="1:7">
      <c r="A120" t="str">
        <f t="shared" si="7"/>
        <v>2016q1</v>
      </c>
      <c r="B120" s="10">
        <f t="shared" si="33"/>
        <v>77.217084596317619</v>
      </c>
      <c r="C120" s="10">
        <f t="shared" ref="C120:G120" si="36">C59/$B59*100</f>
        <v>57.281197250181258</v>
      </c>
      <c r="D120" s="10">
        <f t="shared" si="36"/>
        <v>8.0822168945497079</v>
      </c>
      <c r="E120" s="10">
        <f t="shared" si="36"/>
        <v>5.9524264570392873</v>
      </c>
      <c r="F120" s="10">
        <f t="shared" si="36"/>
        <v>2.8115613432503848</v>
      </c>
      <c r="G120" s="10">
        <f t="shared" si="36"/>
        <v>3.0896826512969837</v>
      </c>
    </row>
    <row r="121" spans="1:7">
      <c r="A121" t="str">
        <f t="shared" ref="A121:A123" si="37">A60</f>
        <v>2016q2</v>
      </c>
      <c r="B121" s="10">
        <f t="shared" ref="B121:B123" si="38">SUM(C121:G121)</f>
        <v>77.310864744237051</v>
      </c>
      <c r="C121" s="10">
        <f t="shared" ref="C121:G121" si="39">C60/$B60*100</f>
        <v>57.261022848777898</v>
      </c>
      <c r="D121" s="10">
        <f t="shared" si="39"/>
        <v>8.0083667476570088</v>
      </c>
      <c r="E121" s="10">
        <f t="shared" si="39"/>
        <v>6.141675198429053</v>
      </c>
      <c r="F121" s="10">
        <f t="shared" si="39"/>
        <v>2.8658375653419594</v>
      </c>
      <c r="G121" s="10">
        <f t="shared" si="39"/>
        <v>3.0339623840311312</v>
      </c>
    </row>
    <row r="122" spans="1:7">
      <c r="A122" t="str">
        <f t="shared" si="37"/>
        <v>2016q3</v>
      </c>
      <c r="B122" s="10">
        <f t="shared" si="38"/>
        <v>77.213243449019913</v>
      </c>
      <c r="C122" s="10">
        <f t="shared" ref="C122:G122" si="40">C61/$B61*100</f>
        <v>57.097002753457062</v>
      </c>
      <c r="D122" s="10">
        <f t="shared" si="40"/>
        <v>8.0336683824058355</v>
      </c>
      <c r="E122" s="10">
        <f t="shared" si="40"/>
        <v>6.2504691043854113</v>
      </c>
      <c r="F122" s="10">
        <f t="shared" si="40"/>
        <v>2.8059947928207718</v>
      </c>
      <c r="G122" s="10">
        <f t="shared" si="40"/>
        <v>3.0261084159508362</v>
      </c>
    </row>
    <row r="123" spans="1:7">
      <c r="A123" t="str">
        <f t="shared" si="37"/>
        <v>2016q4</v>
      </c>
      <c r="B123" s="10">
        <f t="shared" si="38"/>
        <v>76.986584914951294</v>
      </c>
      <c r="C123" s="10">
        <f t="shared" ref="C123:G123" si="41">C62/$B62*100</f>
        <v>56.280536544351101</v>
      </c>
      <c r="D123" s="10">
        <f t="shared" si="41"/>
        <v>8.6249944898614199</v>
      </c>
      <c r="E123" s="10">
        <f t="shared" si="41"/>
        <v>6.0890209132258244</v>
      </c>
      <c r="F123" s="10">
        <f t="shared" si="41"/>
        <v>2.8412437348529611</v>
      </c>
      <c r="G123" s="10">
        <f t="shared" si="41"/>
        <v>3.1507892326599896</v>
      </c>
    </row>
    <row r="124" spans="1:7">
      <c r="A124" s="157"/>
    </row>
    <row r="125" spans="1:7">
      <c r="A125" s="173" t="s">
        <v>22</v>
      </c>
      <c r="B125" s="174">
        <f>AVERAGE(B88:B123)</f>
        <v>77.218170855195567</v>
      </c>
      <c r="C125" s="174">
        <f t="shared" ref="C125:G125" si="42">AVERAGE(C88:C123)</f>
        <v>57.011978599468002</v>
      </c>
      <c r="D125" s="174">
        <f t="shared" si="42"/>
        <v>8.1791807850809377</v>
      </c>
      <c r="E125" s="174">
        <f t="shared" si="42"/>
        <v>6.1255908183601679</v>
      </c>
      <c r="F125" s="174">
        <f t="shared" si="42"/>
        <v>2.8307894951414534</v>
      </c>
      <c r="G125" s="174">
        <f t="shared" si="42"/>
        <v>3.0706311571449714</v>
      </c>
    </row>
    <row r="126" spans="1:7">
      <c r="A126" s="173" t="s">
        <v>169</v>
      </c>
      <c r="B126" s="174">
        <f>MEDIAN(B88:B123)</f>
        <v>77.214939723071069</v>
      </c>
      <c r="C126" s="174">
        <f t="shared" ref="C126:G126" si="43">MEDIAN(C88:C123)</f>
        <v>57.121761228613899</v>
      </c>
      <c r="D126" s="174">
        <f t="shared" si="43"/>
        <v>8.0789145596364307</v>
      </c>
      <c r="E126" s="174">
        <f t="shared" si="43"/>
        <v>6.1117948777267124</v>
      </c>
      <c r="F126" s="174">
        <f t="shared" si="43"/>
        <v>2.8183867499330781</v>
      </c>
      <c r="G126" s="174">
        <f t="shared" si="43"/>
        <v>3.0682993510615519</v>
      </c>
    </row>
    <row r="127" spans="1:7">
      <c r="A127" s="173" t="s">
        <v>167</v>
      </c>
      <c r="B127" s="174">
        <f>STDEV(B88:B123)</f>
        <v>0.48424948641695026</v>
      </c>
      <c r="C127" s="174">
        <f t="shared" ref="C127:G127" si="44">STDEV(C88:C123)</f>
        <v>0.6156302671821694</v>
      </c>
      <c r="D127" s="174">
        <f t="shared" si="44"/>
        <v>0.31003096617197379</v>
      </c>
      <c r="E127" s="174">
        <f t="shared" si="44"/>
        <v>0.23454010387784249</v>
      </c>
      <c r="F127" s="174">
        <f t="shared" si="44"/>
        <v>3.8546364992462681E-2</v>
      </c>
      <c r="G127" s="174">
        <f t="shared" si="44"/>
        <v>9.0164171258408185E-2</v>
      </c>
    </row>
    <row r="128" spans="1:7">
      <c r="A128" s="173" t="s">
        <v>168</v>
      </c>
      <c r="B128" s="174">
        <f>MAX(B88:B123)-MIN(B88:B123)</f>
        <v>2.6035205808261423</v>
      </c>
      <c r="C128" s="174">
        <f>MAX(C88:C123)-MIN(C88:C123)</f>
        <v>2.6184953036977703</v>
      </c>
      <c r="D128" s="174">
        <f t="shared" ref="D128:G128" si="45">MAX(D88:D123)-MIN(D88:D123)</f>
        <v>1.584706749728463</v>
      </c>
      <c r="E128" s="174">
        <f t="shared" si="45"/>
        <v>1.2110406470724682</v>
      </c>
      <c r="F128" s="174">
        <f t="shared" si="45"/>
        <v>0.19545823218316105</v>
      </c>
      <c r="G128" s="174">
        <f t="shared" si="45"/>
        <v>0.43232483629941587</v>
      </c>
    </row>
  </sheetData>
  <mergeCells count="1">
    <mergeCell ref="A1:G1"/>
  </mergeCells>
  <conditionalFormatting sqref="B88:G123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GOS Durban</vt:lpstr>
      <vt:lpstr>GOS PMB</vt:lpstr>
      <vt:lpstr>GOS RBay</vt:lpstr>
      <vt:lpstr>GOS Port Shepstone</vt:lpstr>
      <vt:lpstr>GOS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2017-04-26T08:46:39Z</dcterms:modified>
</cp:coreProperties>
</file>