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5135" windowHeight="5325"/>
  </bookViews>
  <sheets>
    <sheet name="Air Stats" sheetId="1" r:id="rId1"/>
  </sheets>
  <calcPr calcId="125725"/>
</workbook>
</file>

<file path=xl/calcChain.xml><?xml version="1.0" encoding="utf-8"?>
<calcChain xmlns="http://schemas.openxmlformats.org/spreadsheetml/2006/main">
  <c r="L79" i="1"/>
  <c r="L90" s="1"/>
  <c r="M78"/>
  <c r="C160"/>
  <c r="D160"/>
  <c r="E160"/>
  <c r="F160"/>
  <c r="G160"/>
  <c r="H160"/>
  <c r="I160"/>
  <c r="J160"/>
  <c r="K160"/>
  <c r="L160"/>
  <c r="B160"/>
  <c r="C90"/>
  <c r="D90"/>
  <c r="E90"/>
  <c r="F90"/>
  <c r="G90"/>
  <c r="H90"/>
  <c r="I90"/>
  <c r="J90"/>
  <c r="K90"/>
  <c r="B90"/>
  <c r="B80"/>
  <c r="M79" l="1"/>
  <c r="F80"/>
  <c r="E80"/>
  <c r="K80"/>
  <c r="F159"/>
  <c r="M77"/>
  <c r="B84" l="1"/>
  <c r="M75"/>
  <c r="M76"/>
  <c r="L154"/>
  <c r="L155"/>
  <c r="L156"/>
  <c r="L157"/>
  <c r="L83"/>
  <c r="L94" s="1"/>
  <c r="L153" s="1"/>
  <c r="L164" s="1"/>
  <c r="M4"/>
  <c r="M5"/>
  <c r="M6"/>
  <c r="M7"/>
  <c r="M8"/>
  <c r="M9"/>
  <c r="M10"/>
  <c r="M11"/>
  <c r="M12"/>
  <c r="M15"/>
  <c r="M16"/>
  <c r="M17"/>
  <c r="M18"/>
  <c r="M19"/>
  <c r="M20"/>
  <c r="M21"/>
  <c r="M22"/>
  <c r="M23"/>
  <c r="M24"/>
  <c r="M27"/>
  <c r="M28"/>
  <c r="M29"/>
  <c r="M30"/>
  <c r="M31"/>
  <c r="M32"/>
  <c r="M33"/>
  <c r="M34"/>
  <c r="M35"/>
  <c r="M36"/>
  <c r="M39"/>
  <c r="M40"/>
  <c r="M41"/>
  <c r="M42"/>
  <c r="M43"/>
  <c r="M44"/>
  <c r="M45"/>
  <c r="M46"/>
  <c r="M47"/>
  <c r="M48"/>
  <c r="M51"/>
  <c r="M52"/>
  <c r="M72"/>
  <c r="M73"/>
  <c r="M74"/>
  <c r="M3"/>
  <c r="L53"/>
  <c r="L54" s="1"/>
  <c r="L55" s="1"/>
  <c r="L56" s="1"/>
  <c r="M56" s="1"/>
  <c r="L84"/>
  <c r="L85"/>
  <c r="L95" s="1"/>
  <c r="L86"/>
  <c r="L87"/>
  <c r="L97" l="1"/>
  <c r="M160"/>
  <c r="B171" s="1"/>
  <c r="M90"/>
  <c r="L96"/>
  <c r="M54"/>
  <c r="M55"/>
  <c r="M53"/>
  <c r="L57"/>
  <c r="M57" s="1"/>
  <c r="L58" l="1"/>
  <c r="L59" l="1"/>
  <c r="L158" s="1"/>
  <c r="M58"/>
  <c r="L60" l="1"/>
  <c r="L61" s="1"/>
  <c r="L62" l="1"/>
  <c r="L63" l="1"/>
  <c r="M63" s="1"/>
  <c r="L64" l="1"/>
  <c r="L65" s="1"/>
  <c r="M65" s="1"/>
  <c r="M64"/>
  <c r="L66" l="1"/>
  <c r="L67" s="1"/>
  <c r="M67" s="1"/>
  <c r="M66" l="1"/>
  <c r="L68"/>
  <c r="L171"/>
  <c r="K154"/>
  <c r="K155"/>
  <c r="K156"/>
  <c r="K157"/>
  <c r="K158"/>
  <c r="C154"/>
  <c r="D154"/>
  <c r="E154"/>
  <c r="F154"/>
  <c r="G154"/>
  <c r="H154"/>
  <c r="I154"/>
  <c r="J154"/>
  <c r="B154"/>
  <c r="A96"/>
  <c r="A97" s="1"/>
  <c r="A98" s="1"/>
  <c r="A99" s="1"/>
  <c r="A100" s="1"/>
  <c r="C83"/>
  <c r="C94" s="1"/>
  <c r="C153" s="1"/>
  <c r="C164" s="1"/>
  <c r="D83"/>
  <c r="D94" s="1"/>
  <c r="D153" s="1"/>
  <c r="D164" s="1"/>
  <c r="E83"/>
  <c r="E94" s="1"/>
  <c r="E153" s="1"/>
  <c r="E164" s="1"/>
  <c r="F83"/>
  <c r="F94" s="1"/>
  <c r="F153" s="1"/>
  <c r="F164" s="1"/>
  <c r="G83"/>
  <c r="G94" s="1"/>
  <c r="G153" s="1"/>
  <c r="G164" s="1"/>
  <c r="H83"/>
  <c r="H94" s="1"/>
  <c r="H153" s="1"/>
  <c r="H164" s="1"/>
  <c r="I83"/>
  <c r="I94" s="1"/>
  <c r="I153" s="1"/>
  <c r="I164" s="1"/>
  <c r="J83"/>
  <c r="J94" s="1"/>
  <c r="J153" s="1"/>
  <c r="J164" s="1"/>
  <c r="K83"/>
  <c r="K94" s="1"/>
  <c r="K153" s="1"/>
  <c r="K164" s="1"/>
  <c r="M83"/>
  <c r="M94" s="1"/>
  <c r="M153" s="1"/>
  <c r="M164" s="1"/>
  <c r="B83"/>
  <c r="B94" s="1"/>
  <c r="B153" s="1"/>
  <c r="B164" s="1"/>
  <c r="D155"/>
  <c r="E155"/>
  <c r="F155"/>
  <c r="H155"/>
  <c r="I155"/>
  <c r="J155"/>
  <c r="D156"/>
  <c r="E156"/>
  <c r="F156"/>
  <c r="H156"/>
  <c r="I156"/>
  <c r="J156"/>
  <c r="D157"/>
  <c r="E157"/>
  <c r="F157"/>
  <c r="H157"/>
  <c r="I157"/>
  <c r="J157"/>
  <c r="E158"/>
  <c r="F158"/>
  <c r="H158"/>
  <c r="I158"/>
  <c r="J158"/>
  <c r="B158"/>
  <c r="B157"/>
  <c r="B156"/>
  <c r="B155"/>
  <c r="I86"/>
  <c r="E88"/>
  <c r="F88"/>
  <c r="H88"/>
  <c r="I88"/>
  <c r="J88"/>
  <c r="K88"/>
  <c r="D87"/>
  <c r="E87"/>
  <c r="F87"/>
  <c r="H87"/>
  <c r="I87"/>
  <c r="J87"/>
  <c r="K87"/>
  <c r="D86"/>
  <c r="E86"/>
  <c r="F86"/>
  <c r="H86"/>
  <c r="J86"/>
  <c r="K86"/>
  <c r="K97" s="1"/>
  <c r="D85"/>
  <c r="E85"/>
  <c r="F85"/>
  <c r="H85"/>
  <c r="I85"/>
  <c r="I96" s="1"/>
  <c r="J85"/>
  <c r="K85"/>
  <c r="C84"/>
  <c r="D84"/>
  <c r="E84"/>
  <c r="F84"/>
  <c r="G84"/>
  <c r="H84"/>
  <c r="I84"/>
  <c r="J84"/>
  <c r="K84"/>
  <c r="B88"/>
  <c r="B87"/>
  <c r="B86"/>
  <c r="B85"/>
  <c r="J71"/>
  <c r="J80" s="1"/>
  <c r="I71"/>
  <c r="I80" s="1"/>
  <c r="H71"/>
  <c r="H80" s="1"/>
  <c r="G61"/>
  <c r="G49"/>
  <c r="G37"/>
  <c r="G25"/>
  <c r="G13"/>
  <c r="E159"/>
  <c r="D59"/>
  <c r="C89"/>
  <c r="C49"/>
  <c r="C37"/>
  <c r="C25"/>
  <c r="C13"/>
  <c r="M59" l="1"/>
  <c r="B95"/>
  <c r="M154"/>
  <c r="L165" s="1"/>
  <c r="L174" s="1"/>
  <c r="M13"/>
  <c r="M37"/>
  <c r="K95"/>
  <c r="M171"/>
  <c r="L69"/>
  <c r="M68"/>
  <c r="M25"/>
  <c r="M49"/>
  <c r="K171"/>
  <c r="I171"/>
  <c r="G171"/>
  <c r="E171"/>
  <c r="C171"/>
  <c r="J171"/>
  <c r="H171"/>
  <c r="F171"/>
  <c r="D171"/>
  <c r="E161"/>
  <c r="C100"/>
  <c r="M84"/>
  <c r="B96"/>
  <c r="B98"/>
  <c r="E98"/>
  <c r="K98"/>
  <c r="I98"/>
  <c r="F95"/>
  <c r="D95"/>
  <c r="F98"/>
  <c r="B97"/>
  <c r="J95"/>
  <c r="H95"/>
  <c r="E95"/>
  <c r="J98"/>
  <c r="H98"/>
  <c r="C14"/>
  <c r="C80" s="1"/>
  <c r="C26"/>
  <c r="C38"/>
  <c r="C50"/>
  <c r="D60"/>
  <c r="M60" s="1"/>
  <c r="G14"/>
  <c r="G155" s="1"/>
  <c r="G26"/>
  <c r="G156" s="1"/>
  <c r="G38"/>
  <c r="G87" s="1"/>
  <c r="G50"/>
  <c r="G158" s="1"/>
  <c r="G62"/>
  <c r="G159" s="1"/>
  <c r="B89"/>
  <c r="B100" s="1"/>
  <c r="J96"/>
  <c r="E97"/>
  <c r="I89"/>
  <c r="I99" s="1"/>
  <c r="E89"/>
  <c r="E99" s="1"/>
  <c r="I97"/>
  <c r="I95"/>
  <c r="I159"/>
  <c r="I161" s="1"/>
  <c r="C159"/>
  <c r="D158"/>
  <c r="C155"/>
  <c r="H96"/>
  <c r="F96"/>
  <c r="D96"/>
  <c r="J89"/>
  <c r="J99" s="1"/>
  <c r="H89"/>
  <c r="H99" s="1"/>
  <c r="F89"/>
  <c r="F99" s="1"/>
  <c r="D88"/>
  <c r="D98" s="1"/>
  <c r="B159"/>
  <c r="B161" s="1"/>
  <c r="J159"/>
  <c r="J161" s="1"/>
  <c r="H159"/>
  <c r="H161" s="1"/>
  <c r="F161"/>
  <c r="J97"/>
  <c r="H97"/>
  <c r="F97"/>
  <c r="D97"/>
  <c r="K96"/>
  <c r="E96"/>
  <c r="D61"/>
  <c r="M61" s="1"/>
  <c r="G80" l="1"/>
  <c r="J91"/>
  <c r="M155"/>
  <c r="L166" s="1"/>
  <c r="G88"/>
  <c r="G98" s="1"/>
  <c r="B99"/>
  <c r="B91"/>
  <c r="M14"/>
  <c r="M85" s="1"/>
  <c r="C88"/>
  <c r="M50"/>
  <c r="C86"/>
  <c r="M26"/>
  <c r="L70"/>
  <c r="M69"/>
  <c r="C157"/>
  <c r="M38"/>
  <c r="M87" s="1"/>
  <c r="C87"/>
  <c r="C98" s="1"/>
  <c r="H100"/>
  <c r="H101" s="1"/>
  <c r="E91"/>
  <c r="I91"/>
  <c r="E100"/>
  <c r="E101" s="1"/>
  <c r="I100"/>
  <c r="I101" s="1"/>
  <c r="F91"/>
  <c r="F100"/>
  <c r="F101" s="1"/>
  <c r="J100"/>
  <c r="J101" s="1"/>
  <c r="H91"/>
  <c r="K159"/>
  <c r="K161" s="1"/>
  <c r="F165"/>
  <c r="M165"/>
  <c r="E165"/>
  <c r="K89"/>
  <c r="K91" s="1"/>
  <c r="I165"/>
  <c r="K165"/>
  <c r="G157"/>
  <c r="G89"/>
  <c r="G100" s="1"/>
  <c r="G85"/>
  <c r="D62"/>
  <c r="D80" s="1"/>
  <c r="G86"/>
  <c r="C85"/>
  <c r="M88"/>
  <c r="M86"/>
  <c r="J165"/>
  <c r="J174" s="1"/>
  <c r="C165"/>
  <c r="G165"/>
  <c r="B165"/>
  <c r="C158"/>
  <c r="M158" s="1"/>
  <c r="L169" s="1"/>
  <c r="C99"/>
  <c r="D165"/>
  <c r="H165"/>
  <c r="C156"/>
  <c r="M156" s="1"/>
  <c r="L167" s="1"/>
  <c r="C166" l="1"/>
  <c r="D166"/>
  <c r="B101"/>
  <c r="C91"/>
  <c r="C97"/>
  <c r="G99"/>
  <c r="B174"/>
  <c r="M157"/>
  <c r="L168" s="1"/>
  <c r="L71"/>
  <c r="L80" s="1"/>
  <c r="M70"/>
  <c r="C161"/>
  <c r="D159"/>
  <c r="M62"/>
  <c r="M98"/>
  <c r="K100"/>
  <c r="G91"/>
  <c r="G161"/>
  <c r="E166"/>
  <c r="D89"/>
  <c r="F166"/>
  <c r="M95"/>
  <c r="G95"/>
  <c r="K99"/>
  <c r="B166"/>
  <c r="G166"/>
  <c r="M166"/>
  <c r="M96"/>
  <c r="M97"/>
  <c r="K166"/>
  <c r="H166"/>
  <c r="I166"/>
  <c r="J166"/>
  <c r="M167"/>
  <c r="G97"/>
  <c r="G96"/>
  <c r="C95"/>
  <c r="C96"/>
  <c r="D168" l="1"/>
  <c r="J168"/>
  <c r="G168"/>
  <c r="B168"/>
  <c r="C168"/>
  <c r="E168"/>
  <c r="K168"/>
  <c r="F168"/>
  <c r="I168"/>
  <c r="H168"/>
  <c r="D161"/>
  <c r="M71"/>
  <c r="L159"/>
  <c r="M168"/>
  <c r="L88"/>
  <c r="L98" s="1"/>
  <c r="C101"/>
  <c r="K101"/>
  <c r="I174"/>
  <c r="D99"/>
  <c r="D100"/>
  <c r="D91"/>
  <c r="G101"/>
  <c r="D174"/>
  <c r="K174"/>
  <c r="F174"/>
  <c r="G174"/>
  <c r="C174"/>
  <c r="H174"/>
  <c r="E174"/>
  <c r="C169"/>
  <c r="M169"/>
  <c r="J169"/>
  <c r="E169"/>
  <c r="I169"/>
  <c r="B169"/>
  <c r="H169"/>
  <c r="K169"/>
  <c r="F169"/>
  <c r="G169"/>
  <c r="D169"/>
  <c r="B167"/>
  <c r="K167"/>
  <c r="F167"/>
  <c r="J167"/>
  <c r="E167"/>
  <c r="I167"/>
  <c r="D167"/>
  <c r="H167"/>
  <c r="G167"/>
  <c r="C167"/>
  <c r="M89" l="1"/>
  <c r="M80"/>
  <c r="L161"/>
  <c r="M159"/>
  <c r="B170" s="1"/>
  <c r="D101"/>
  <c r="M100" l="1"/>
  <c r="M99"/>
  <c r="M91"/>
  <c r="D170"/>
  <c r="H170"/>
  <c r="H173" s="1"/>
  <c r="M170"/>
  <c r="E170"/>
  <c r="I170"/>
  <c r="M161"/>
  <c r="F170"/>
  <c r="J170"/>
  <c r="J173" s="1"/>
  <c r="C170"/>
  <c r="G170"/>
  <c r="K170"/>
  <c r="L170"/>
  <c r="L89"/>
  <c r="M101" l="1"/>
  <c r="L172"/>
  <c r="L173"/>
  <c r="K172"/>
  <c r="K173"/>
  <c r="C172"/>
  <c r="C173"/>
  <c r="F172"/>
  <c r="F173"/>
  <c r="B172"/>
  <c r="B173"/>
  <c r="E172"/>
  <c r="E173"/>
  <c r="G172"/>
  <c r="G173"/>
  <c r="I172"/>
  <c r="I173"/>
  <c r="D172"/>
  <c r="D173"/>
  <c r="J172"/>
  <c r="L91"/>
  <c r="L99"/>
  <c r="L100"/>
  <c r="H172"/>
  <c r="L101" l="1"/>
</calcChain>
</file>

<file path=xl/comments1.xml><?xml version="1.0" encoding="utf-8"?>
<comments xmlns="http://schemas.openxmlformats.org/spreadsheetml/2006/main">
  <authors>
    <author>ESSARAML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ESSARAML:</t>
        </r>
        <r>
          <rPr>
            <sz val="8"/>
            <color indexed="81"/>
            <rFont val="Tahoma"/>
            <charset val="1"/>
          </rPr>
          <t xml:space="preserve">
http://www.acsa.co.za/index.asp</t>
        </r>
      </text>
    </comment>
  </commentList>
</comments>
</file>

<file path=xl/sharedStrings.xml><?xml version="1.0" encoding="utf-8"?>
<sst xmlns="http://schemas.openxmlformats.org/spreadsheetml/2006/main" count="31" uniqueCount="29">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</sst>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4" borderId="6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  <xf numFmtId="3" fontId="12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273"/>
          <c:h val="0.90393984253378712"/>
        </c:manualLayout>
      </c:layout>
      <c:lineChart>
        <c:grouping val="standard"/>
        <c:ser>
          <c:idx val="5"/>
          <c:order val="0"/>
          <c:tx>
            <c:strRef>
              <c:f>'Air Stats'!$A$95</c:f>
              <c:strCache>
                <c:ptCount val="1"/>
                <c:pt idx="0">
                  <c:v>2006</c:v>
                </c:pt>
              </c:strCache>
            </c:strRef>
          </c:tx>
          <c:marker>
            <c:symbol val="none"/>
          </c:marker>
          <c:cat>
            <c:strRef>
              <c:f>'Air Stats'!$B$83:$L$83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Stats'!$B$95:$L$95</c:f>
              <c:numCache>
                <c:formatCode>0.00</c:formatCode>
                <c:ptCount val="11"/>
                <c:pt idx="0">
                  <c:v>20.326457316511647</c:v>
                </c:pt>
                <c:pt idx="1">
                  <c:v>12.405296493359195</c:v>
                </c:pt>
                <c:pt idx="2">
                  <c:v>1.3236172987069532</c:v>
                </c:pt>
                <c:pt idx="3">
                  <c:v>10.752885986294443</c:v>
                </c:pt>
                <c:pt idx="4">
                  <c:v>9.7550839217883532</c:v>
                </c:pt>
                <c:pt idx="5">
                  <c:v>7.9975700631783537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Stats'!$A$96</c:f>
              <c:strCache>
                <c:ptCount val="1"/>
                <c:pt idx="0">
                  <c:v>2007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'Air Stats'!$B$83:$L$83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Stats'!$B$96:$L$96</c:f>
              <c:numCache>
                <c:formatCode>0.00</c:formatCode>
                <c:ptCount val="11"/>
                <c:pt idx="0">
                  <c:v>36.51455722440128</c:v>
                </c:pt>
                <c:pt idx="1">
                  <c:v>10.792810511468664</c:v>
                </c:pt>
                <c:pt idx="2">
                  <c:v>10.022989738399559</c:v>
                </c:pt>
                <c:pt idx="3">
                  <c:v>16.986420829699764</c:v>
                </c:pt>
                <c:pt idx="4">
                  <c:v>5.5463668214596904</c:v>
                </c:pt>
                <c:pt idx="5">
                  <c:v>26.753531362640238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Stats'!$A$97</c:f>
              <c:strCache>
                <c:ptCount val="1"/>
                <c:pt idx="0">
                  <c:v>2008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'Air Stats'!$B$83:$L$83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Stats'!$B$97:$L$97</c:f>
              <c:numCache>
                <c:formatCode>0.00</c:formatCode>
                <c:ptCount val="11"/>
                <c:pt idx="0">
                  <c:v>-3.0834205411870235</c:v>
                </c:pt>
                <c:pt idx="1">
                  <c:v>-4.4297354926186907</c:v>
                </c:pt>
                <c:pt idx="2">
                  <c:v>-3.4087516981315935</c:v>
                </c:pt>
                <c:pt idx="3">
                  <c:v>4.0067089079388847</c:v>
                </c:pt>
                <c:pt idx="4">
                  <c:v>-2.0134353498805626</c:v>
                </c:pt>
                <c:pt idx="5">
                  <c:v>6.4512178020452655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Stats'!$A$98</c:f>
              <c:strCache>
                <c:ptCount val="1"/>
                <c:pt idx="0">
                  <c:v>2009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strRef>
              <c:f>'Air Stats'!$B$83:$L$83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Stats'!$B$98:$L$98</c:f>
              <c:numCache>
                <c:formatCode>0.00</c:formatCode>
                <c:ptCount val="11"/>
                <c:pt idx="0">
                  <c:v>-3.7030966796498261</c:v>
                </c:pt>
                <c:pt idx="1">
                  <c:v>-18.594434755413875</c:v>
                </c:pt>
                <c:pt idx="2">
                  <c:v>-17.053713053158052</c:v>
                </c:pt>
                <c:pt idx="3">
                  <c:v>-15.941843499628842</c:v>
                </c:pt>
                <c:pt idx="4">
                  <c:v>-15.422830045895289</c:v>
                </c:pt>
                <c:pt idx="5">
                  <c:v>-13.188225995257586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Stats'!$A$99</c:f>
              <c:strCache>
                <c:ptCount val="1"/>
                <c:pt idx="0">
                  <c:v>2010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'Air Stats'!$B$83:$L$83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Stats'!$B$99:$L$99</c:f>
              <c:numCache>
                <c:formatCode>0.00</c:formatCode>
                <c:ptCount val="11"/>
                <c:pt idx="0">
                  <c:v>1.6559374468127563</c:v>
                </c:pt>
                <c:pt idx="1">
                  <c:v>11.611201279549837</c:v>
                </c:pt>
                <c:pt idx="2">
                  <c:v>0.95530897784984048</c:v>
                </c:pt>
                <c:pt idx="3">
                  <c:v>1.6763604251042965</c:v>
                </c:pt>
                <c:pt idx="4">
                  <c:v>13.694516593123293</c:v>
                </c:pt>
                <c:pt idx="5">
                  <c:v>7.6776058624100685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Stats'!$A$100</c:f>
              <c:strCache>
                <c:ptCount val="1"/>
                <c:pt idx="0">
                  <c:v>2011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strRef>
              <c:f>'Air Stats'!$B$83:$L$83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Stats'!$B$100:$L$100</c:f>
              <c:numCache>
                <c:formatCode>0.00</c:formatCode>
                <c:ptCount val="11"/>
                <c:pt idx="0">
                  <c:v>5.7956705437426832</c:v>
                </c:pt>
                <c:pt idx="1">
                  <c:v>4.1939595541945769</c:v>
                </c:pt>
                <c:pt idx="2">
                  <c:v>1.3762034936520451</c:v>
                </c:pt>
                <c:pt idx="3">
                  <c:v>-2.1009598825978282</c:v>
                </c:pt>
                <c:pt idx="4">
                  <c:v>-4.038853503184713</c:v>
                </c:pt>
                <c:pt idx="5">
                  <c:v>13.374659947375466</c:v>
                </c:pt>
                <c:pt idx="6">
                  <c:v>4.6993482862577709</c:v>
                </c:pt>
                <c:pt idx="7">
                  <c:v>1.3062159596219189</c:v>
                </c:pt>
                <c:pt idx="8">
                  <c:v>-8.8168752254183307</c:v>
                </c:pt>
                <c:pt idx="9">
                  <c:v>60.51031267420057</c:v>
                </c:pt>
                <c:pt idx="10">
                  <c:v>-16.479613651927817</c:v>
                </c:pt>
              </c:numCache>
            </c:numRef>
          </c:val>
        </c:ser>
        <c:marker val="1"/>
        <c:axId val="71940736"/>
        <c:axId val="59703680"/>
      </c:lineChart>
      <c:catAx>
        <c:axId val="7194073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9703680"/>
        <c:crosses val="autoZero"/>
        <c:auto val="1"/>
        <c:lblAlgn val="ctr"/>
        <c:lblOffset val="100"/>
      </c:catAx>
      <c:valAx>
        <c:axId val="597036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1940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6130002785179757E-2"/>
          <c:y val="5.2954618261478674E-2"/>
          <c:w val="0.24420749978808459"/>
          <c:h val="0.1726822804925294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Proportional</a:t>
            </a:r>
            <a:r>
              <a:rPr lang="en-ZA" baseline="0"/>
              <a:t> Contribution </a:t>
            </a:r>
            <a:endParaRPr lang="en-ZA"/>
          </a:p>
        </c:rich>
      </c:tx>
      <c:layout>
        <c:manualLayout>
          <c:xMode val="edge"/>
          <c:yMode val="edge"/>
          <c:x val="0.37513759951276832"/>
          <c:y val="1.9444444444444445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54523571293917E-2"/>
          <c:y val="2.7884514435695611E-2"/>
          <c:w val="0.90344548367918476"/>
          <c:h val="0.74201552930883663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Stats'!$A$165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Stats'!$B$164:$L$164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Stats'!$B$165:$L$165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Stats'!$A$166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Stats'!$B$164:$L$164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Stats'!$B$166:$L$166</c:f>
              <c:numCache>
                <c:formatCode>0.00</c:formatCode>
                <c:ptCount val="11"/>
                <c:pt idx="0">
                  <c:v>0.51873990047705287</c:v>
                </c:pt>
                <c:pt idx="1">
                  <c:v>1.1061779755478487</c:v>
                </c:pt>
                <c:pt idx="2">
                  <c:v>0.98720542021716073</c:v>
                </c:pt>
                <c:pt idx="3">
                  <c:v>0.21245193691785091</c:v>
                </c:pt>
                <c:pt idx="4">
                  <c:v>2.3503206826608225</c:v>
                </c:pt>
                <c:pt idx="5">
                  <c:v>5.8816129036620875E-2</c:v>
                </c:pt>
                <c:pt idx="6">
                  <c:v>13.340089897791826</c:v>
                </c:pt>
                <c:pt idx="7">
                  <c:v>57.002645178800826</c:v>
                </c:pt>
                <c:pt idx="8">
                  <c:v>23.901574058703268</c:v>
                </c:pt>
                <c:pt idx="9">
                  <c:v>0.25749905248209431</c:v>
                </c:pt>
                <c:pt idx="10">
                  <c:v>0.26447976736462619</c:v>
                </c:pt>
              </c:numCache>
            </c:numRef>
          </c:val>
        </c:ser>
        <c:ser>
          <c:idx val="2"/>
          <c:order val="2"/>
          <c:tx>
            <c:strRef>
              <c:f>'Air Stats'!$A$167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Stats'!$B$164:$L$164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Stats'!$B$167:$L$167</c:f>
              <c:numCache>
                <c:formatCode>0.00</c:formatCode>
                <c:ptCount val="11"/>
                <c:pt idx="0">
                  <c:v>0.62255018324302536</c:v>
                </c:pt>
                <c:pt idx="1">
                  <c:v>1.0774133009172908</c:v>
                </c:pt>
                <c:pt idx="2">
                  <c:v>0.95485344529755811</c:v>
                </c:pt>
                <c:pt idx="3">
                  <c:v>0.21849519717983368</c:v>
                </c:pt>
                <c:pt idx="4">
                  <c:v>2.1808015984639084</c:v>
                </c:pt>
                <c:pt idx="5">
                  <c:v>6.5539368418325167E-2</c:v>
                </c:pt>
                <c:pt idx="6">
                  <c:v>13.959744354592967</c:v>
                </c:pt>
                <c:pt idx="7">
                  <c:v>56.238867488797425</c:v>
                </c:pt>
                <c:pt idx="8">
                  <c:v>24.190658934653573</c:v>
                </c:pt>
                <c:pt idx="9">
                  <c:v>0.22841886488626029</c:v>
                </c:pt>
                <c:pt idx="10">
                  <c:v>0.26265726354981656</c:v>
                </c:pt>
              </c:numCache>
            </c:numRef>
          </c:val>
        </c:ser>
        <c:ser>
          <c:idx val="3"/>
          <c:order val="3"/>
          <c:tx>
            <c:strRef>
              <c:f>'Air Stats'!$A$168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Stats'!$B$164:$L$164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Stats'!$B$168:$L$168</c:f>
              <c:numCache>
                <c:formatCode>0.00</c:formatCode>
                <c:ptCount val="11"/>
                <c:pt idx="0">
                  <c:v>0.62981902376111654</c:v>
                </c:pt>
                <c:pt idx="1">
                  <c:v>1.0748514630512911</c:v>
                </c:pt>
                <c:pt idx="2">
                  <c:v>0.96275953705946271</c:v>
                </c:pt>
                <c:pt idx="3">
                  <c:v>0.23721742124557035</c:v>
                </c:pt>
                <c:pt idx="4">
                  <c:v>2.2306221986313317</c:v>
                </c:pt>
                <c:pt idx="5">
                  <c:v>7.2827636735065954E-2</c:v>
                </c:pt>
                <c:pt idx="6">
                  <c:v>13.53680695176163</c:v>
                </c:pt>
                <c:pt idx="7">
                  <c:v>56.171557619024234</c:v>
                </c:pt>
                <c:pt idx="8">
                  <c:v>24.523361161321748</c:v>
                </c:pt>
                <c:pt idx="9">
                  <c:v>0.22872563627073403</c:v>
                </c:pt>
                <c:pt idx="10">
                  <c:v>0.33145135113781088</c:v>
                </c:pt>
              </c:numCache>
            </c:numRef>
          </c:val>
        </c:ser>
        <c:ser>
          <c:idx val="4"/>
          <c:order val="4"/>
          <c:tx>
            <c:strRef>
              <c:f>'Air Stats'!$A$169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'Air Stats'!$B$164:$L$164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Stats'!$B$169:$L$169</c:f>
              <c:numCache>
                <c:formatCode>0.00</c:formatCode>
                <c:ptCount val="11"/>
                <c:pt idx="0">
                  <c:v>0.64015601574790881</c:v>
                </c:pt>
                <c:pt idx="1">
                  <c:v>0.92354972493181375</c:v>
                </c:pt>
                <c:pt idx="2">
                  <c:v>0.84289313047766279</c:v>
                </c:pt>
                <c:pt idx="3">
                  <c:v>0.21046708049563567</c:v>
                </c:pt>
                <c:pt idx="4">
                  <c:v>1.9913009646175126</c:v>
                </c:pt>
                <c:pt idx="5">
                  <c:v>6.6731760675678556E-2</c:v>
                </c:pt>
                <c:pt idx="6">
                  <c:v>13.79463054531041</c:v>
                </c:pt>
                <c:pt idx="7">
                  <c:v>56.254619169058515</c:v>
                </c:pt>
                <c:pt idx="8">
                  <c:v>24.751704803302133</c:v>
                </c:pt>
                <c:pt idx="9">
                  <c:v>0.19358882426112009</c:v>
                </c:pt>
                <c:pt idx="10">
                  <c:v>0.3303579811216063</c:v>
                </c:pt>
              </c:numCache>
            </c:numRef>
          </c:val>
        </c:ser>
        <c:ser>
          <c:idx val="5"/>
          <c:order val="5"/>
          <c:tx>
            <c:strRef>
              <c:f>'Air Stats'!$A$171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</c:spPr>
          <c:cat>
            <c:strRef>
              <c:f>'Air Stats'!$B$164:$L$164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Stats'!$B$171:$L$171</c:f>
              <c:numCache>
                <c:formatCode>0.00</c:formatCode>
                <c:ptCount val="11"/>
                <c:pt idx="0">
                  <c:v>0.65952817734817926</c:v>
                </c:pt>
                <c:pt idx="1">
                  <c:v>1.0288628515324769</c:v>
                </c:pt>
                <c:pt idx="2">
                  <c:v>0.82638909631407298</c:v>
                </c:pt>
                <c:pt idx="3">
                  <c:v>0.20069173199242507</c:v>
                </c:pt>
                <c:pt idx="4">
                  <c:v>2.0812235442075142</c:v>
                </c:pt>
                <c:pt idx="5">
                  <c:v>7.8040645048816526E-2</c:v>
                </c:pt>
                <c:pt idx="6">
                  <c:v>15.170359118048001</c:v>
                </c:pt>
                <c:pt idx="7">
                  <c:v>56.956482992821591</c:v>
                </c:pt>
                <c:pt idx="8">
                  <c:v>22.454059026810256</c:v>
                </c:pt>
                <c:pt idx="9">
                  <c:v>0.29169463900798803</c:v>
                </c:pt>
                <c:pt idx="10">
                  <c:v>0.25266817686867543</c:v>
                </c:pt>
              </c:numCache>
            </c:numRef>
          </c:val>
        </c:ser>
        <c:axId val="59761024"/>
        <c:axId val="59762560"/>
      </c:barChart>
      <c:catAx>
        <c:axId val="5976102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59762560"/>
        <c:crossesAt val="0"/>
        <c:auto val="1"/>
        <c:lblAlgn val="ctr"/>
        <c:lblOffset val="100"/>
      </c:catAx>
      <c:valAx>
        <c:axId val="59762560"/>
        <c:scaling>
          <c:orientation val="minMax"/>
          <c:max val="60"/>
          <c:min val="-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9761024"/>
        <c:crosses val="autoZero"/>
        <c:crossBetween val="between"/>
        <c:majorUnit val="5"/>
      </c:valAx>
      <c:spPr>
        <a:solidFill>
          <a:schemeClr val="bg1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8.1746610402981382E-2"/>
          <c:y val="2.1531277340332455E-2"/>
          <c:w val="0.22433073766331688"/>
          <c:h val="0.1624930008748914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6.4088835332504909E-2"/>
          <c:y val="4.5651939057944554E-2"/>
          <c:w val="0.90525865561959296"/>
          <c:h val="0.90393984253378756"/>
        </c:manualLayout>
      </c:layout>
      <c:lineChart>
        <c:grouping val="standard"/>
        <c:ser>
          <c:idx val="0"/>
          <c:order val="0"/>
          <c:tx>
            <c:strRef>
              <c:f>'Air Stats'!$B$83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Stats'!$A$95:$A$100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Stats'!$B$95:$B$100</c:f>
              <c:numCache>
                <c:formatCode>0.00</c:formatCode>
                <c:ptCount val="6"/>
                <c:pt idx="0">
                  <c:v>20.326457316511647</c:v>
                </c:pt>
                <c:pt idx="1">
                  <c:v>36.51455722440128</c:v>
                </c:pt>
                <c:pt idx="2">
                  <c:v>-3.0834205411870235</c:v>
                </c:pt>
                <c:pt idx="3">
                  <c:v>-3.7030966796498261</c:v>
                </c:pt>
                <c:pt idx="4">
                  <c:v>1.6559374468127563</c:v>
                </c:pt>
                <c:pt idx="5">
                  <c:v>5.7956705437426832</c:v>
                </c:pt>
              </c:numCache>
            </c:numRef>
          </c:val>
        </c:ser>
        <c:ser>
          <c:idx val="1"/>
          <c:order val="1"/>
          <c:tx>
            <c:strRef>
              <c:f>'Air Stats'!$C$83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Stats'!$A$95:$A$100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Stats'!$C$95:$C$100</c:f>
              <c:numCache>
                <c:formatCode>0.00</c:formatCode>
                <c:ptCount val="6"/>
                <c:pt idx="0">
                  <c:v>12.405296493359195</c:v>
                </c:pt>
                <c:pt idx="1">
                  <c:v>10.792810511468664</c:v>
                </c:pt>
                <c:pt idx="2">
                  <c:v>-4.4297354926186907</c:v>
                </c:pt>
                <c:pt idx="3">
                  <c:v>-18.594434755413875</c:v>
                </c:pt>
                <c:pt idx="4">
                  <c:v>11.611201279549837</c:v>
                </c:pt>
                <c:pt idx="5">
                  <c:v>4.1939595541945769</c:v>
                </c:pt>
              </c:numCache>
            </c:numRef>
          </c:val>
        </c:ser>
        <c:ser>
          <c:idx val="2"/>
          <c:order val="2"/>
          <c:tx>
            <c:strRef>
              <c:f>'Air Stats'!$D$83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Stats'!$A$95:$A$100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Stats'!$D$95:$D$100</c:f>
              <c:numCache>
                <c:formatCode>0.00</c:formatCode>
                <c:ptCount val="6"/>
                <c:pt idx="0">
                  <c:v>1.3236172987069532</c:v>
                </c:pt>
                <c:pt idx="1">
                  <c:v>10.022989738399559</c:v>
                </c:pt>
                <c:pt idx="2">
                  <c:v>-3.4087516981315935</c:v>
                </c:pt>
                <c:pt idx="3">
                  <c:v>-17.053713053158052</c:v>
                </c:pt>
                <c:pt idx="4">
                  <c:v>0.95530897784984048</c:v>
                </c:pt>
                <c:pt idx="5">
                  <c:v>1.3762034936520451</c:v>
                </c:pt>
              </c:numCache>
            </c:numRef>
          </c:val>
        </c:ser>
        <c:ser>
          <c:idx val="3"/>
          <c:order val="3"/>
          <c:tx>
            <c:strRef>
              <c:f>'Air Stats'!$E$83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Stats'!$A$95:$A$100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Stats'!$E$95:$E$100</c:f>
              <c:numCache>
                <c:formatCode>0.00</c:formatCode>
                <c:ptCount val="6"/>
                <c:pt idx="0">
                  <c:v>10.752885986294443</c:v>
                </c:pt>
                <c:pt idx="1">
                  <c:v>16.986420829699764</c:v>
                </c:pt>
                <c:pt idx="2">
                  <c:v>4.0067089079388847</c:v>
                </c:pt>
                <c:pt idx="3">
                  <c:v>-15.941843499628842</c:v>
                </c:pt>
                <c:pt idx="4">
                  <c:v>1.6763604251042965</c:v>
                </c:pt>
                <c:pt idx="5">
                  <c:v>-2.1009598825978282</c:v>
                </c:pt>
              </c:numCache>
            </c:numRef>
          </c:val>
        </c:ser>
        <c:ser>
          <c:idx val="4"/>
          <c:order val="4"/>
          <c:tx>
            <c:strRef>
              <c:f>'Air Stats'!$F$83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Stats'!$A$95:$A$100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Stats'!$F$95:$F$100</c:f>
              <c:numCache>
                <c:formatCode>0.00</c:formatCode>
                <c:ptCount val="6"/>
                <c:pt idx="0">
                  <c:v>9.7550839217883532</c:v>
                </c:pt>
                <c:pt idx="1">
                  <c:v>5.5463668214596904</c:v>
                </c:pt>
                <c:pt idx="2">
                  <c:v>-2.0134353498805626</c:v>
                </c:pt>
                <c:pt idx="3">
                  <c:v>-15.422830045895289</c:v>
                </c:pt>
                <c:pt idx="4">
                  <c:v>13.694516593123293</c:v>
                </c:pt>
                <c:pt idx="5">
                  <c:v>-4.038853503184713</c:v>
                </c:pt>
              </c:numCache>
            </c:numRef>
          </c:val>
        </c:ser>
        <c:ser>
          <c:idx val="5"/>
          <c:order val="5"/>
          <c:tx>
            <c:strRef>
              <c:f>'Air Stats'!$G$83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Stats'!$A$95:$A$100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Stats'!$G$95:$G$100</c:f>
              <c:numCache>
                <c:formatCode>0.00</c:formatCode>
                <c:ptCount val="6"/>
                <c:pt idx="0">
                  <c:v>7.9975700631783537</c:v>
                </c:pt>
                <c:pt idx="1">
                  <c:v>26.753531362640238</c:v>
                </c:pt>
                <c:pt idx="2">
                  <c:v>6.4512178020452655</c:v>
                </c:pt>
                <c:pt idx="3">
                  <c:v>-13.188225995257586</c:v>
                </c:pt>
                <c:pt idx="4">
                  <c:v>7.6776058624100685</c:v>
                </c:pt>
                <c:pt idx="5">
                  <c:v>13.374659947375466</c:v>
                </c:pt>
              </c:numCache>
            </c:numRef>
          </c:val>
        </c:ser>
        <c:ser>
          <c:idx val="6"/>
          <c:order val="6"/>
          <c:tx>
            <c:strRef>
              <c:f>'Air Stats'!$H$83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Stats'!$A$95:$A$100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Stats'!$H$95:$H$100</c:f>
              <c:numCache>
                <c:formatCode>0.00</c:formatCode>
                <c:ptCount val="6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4.6993482862577709</c:v>
                </c:pt>
              </c:numCache>
            </c:numRef>
          </c:val>
        </c:ser>
        <c:ser>
          <c:idx val="7"/>
          <c:order val="7"/>
          <c:tx>
            <c:strRef>
              <c:f>'Air Stats'!$I$83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Stats'!$A$95:$A$100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Stats'!$I$95:$I$100</c:f>
              <c:numCache>
                <c:formatCode>0.00</c:formatCode>
                <c:ptCount val="6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1.3062159596219189</c:v>
                </c:pt>
              </c:numCache>
            </c:numRef>
          </c:val>
        </c:ser>
        <c:ser>
          <c:idx val="8"/>
          <c:order val="8"/>
          <c:tx>
            <c:strRef>
              <c:f>'Air Stats'!$J$83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Stats'!$A$95:$A$100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Stats'!$J$95:$J$100</c:f>
              <c:numCache>
                <c:formatCode>0.00</c:formatCode>
                <c:ptCount val="6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-8.8168752254183307</c:v>
                </c:pt>
              </c:numCache>
            </c:numRef>
          </c:val>
        </c:ser>
        <c:ser>
          <c:idx val="9"/>
          <c:order val="9"/>
          <c:tx>
            <c:strRef>
              <c:f>'Air Stats'!$K$83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Stats'!$A$95:$A$100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Stats'!$K$95:$K$100</c:f>
              <c:numCache>
                <c:formatCode>0.00</c:formatCode>
                <c:ptCount val="6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60.51031267420057</c:v>
                </c:pt>
              </c:numCache>
            </c:numRef>
          </c:val>
        </c:ser>
        <c:ser>
          <c:idx val="10"/>
          <c:order val="10"/>
          <c:tx>
            <c:strRef>
              <c:f>'Air Stats'!$L$83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Stats'!$A$95:$A$100</c:f>
              <c:numCache>
                <c:formatCode>General</c:formatCode>
                <c:ptCount val="6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</c:numCache>
            </c:numRef>
          </c:cat>
          <c:val>
            <c:numRef>
              <c:f>'Air Stats'!$L$95:$L$100</c:f>
              <c:numCache>
                <c:formatCode>0.00</c:formatCode>
                <c:ptCount val="6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-16.479613651927817</c:v>
                </c:pt>
              </c:numCache>
            </c:numRef>
          </c:val>
        </c:ser>
        <c:marker val="1"/>
        <c:axId val="78648832"/>
        <c:axId val="78650368"/>
      </c:lineChart>
      <c:catAx>
        <c:axId val="786488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8650368"/>
        <c:crosses val="autoZero"/>
        <c:auto val="1"/>
        <c:lblAlgn val="ctr"/>
        <c:lblOffset val="100"/>
      </c:catAx>
      <c:valAx>
        <c:axId val="786503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8648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49709682086256946"/>
          <c:h val="0.3200564023114926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101</xdr:row>
      <xdr:rowOff>123824</xdr:rowOff>
    </xdr:from>
    <xdr:to>
      <xdr:col>9</xdr:col>
      <xdr:colOff>257174</xdr:colOff>
      <xdr:row>124</xdr:row>
      <xdr:rowOff>47625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409576</xdr:colOff>
      <xdr:row>175</xdr:row>
      <xdr:rowOff>104774</xdr:rowOff>
    </xdr:from>
    <xdr:to>
      <xdr:col>9</xdr:col>
      <xdr:colOff>76201</xdr:colOff>
      <xdr:row>200</xdr:row>
      <xdr:rowOff>152399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125</xdr:row>
      <xdr:rowOff>38100</xdr:rowOff>
    </xdr:from>
    <xdr:to>
      <xdr:col>9</xdr:col>
      <xdr:colOff>276224</xdr:colOff>
      <xdr:row>150</xdr:row>
      <xdr:rowOff>19051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174"/>
  <sheetViews>
    <sheetView tabSelected="1" workbookViewId="0">
      <selection activeCell="P73" sqref="P73"/>
    </sheetView>
  </sheetViews>
  <sheetFormatPr defaultRowHeight="1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43" customWidth="1"/>
  </cols>
  <sheetData>
    <row r="1" spans="1:115" ht="34.5" customHeight="1" thickBot="1">
      <c r="A1" s="44" t="s">
        <v>27</v>
      </c>
      <c r="B1" s="45"/>
      <c r="C1" s="45"/>
      <c r="D1" s="45"/>
      <c r="E1" s="45"/>
      <c r="F1" s="45"/>
      <c r="G1" s="45"/>
      <c r="H1" s="45"/>
      <c r="I1" s="45"/>
      <c r="J1" s="45"/>
      <c r="K1" s="46"/>
      <c r="L1" s="46"/>
      <c r="M1" s="47"/>
    </row>
    <row r="2" spans="1:115" s="1" customFormat="1" ht="48.75" customHeight="1" thickBot="1">
      <c r="A2" s="25"/>
      <c r="B2" s="26" t="s">
        <v>0</v>
      </c>
      <c r="C2" s="26" t="s">
        <v>5</v>
      </c>
      <c r="D2" s="26" t="s">
        <v>1</v>
      </c>
      <c r="E2" s="26" t="s">
        <v>2</v>
      </c>
      <c r="F2" s="27" t="s">
        <v>6</v>
      </c>
      <c r="G2" s="26" t="s">
        <v>4</v>
      </c>
      <c r="H2" s="27" t="s">
        <v>16</v>
      </c>
      <c r="I2" s="27" t="s">
        <v>7</v>
      </c>
      <c r="J2" s="27" t="s">
        <v>3</v>
      </c>
      <c r="K2" s="27" t="s">
        <v>15</v>
      </c>
      <c r="L2" s="27" t="s">
        <v>28</v>
      </c>
      <c r="M2" s="28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11">
        <v>4000</v>
      </c>
      <c r="L3" s="5">
        <v>6011</v>
      </c>
      <c r="M3" s="5">
        <f>SUM(B3:L3)</f>
        <v>2239964</v>
      </c>
    </row>
    <row r="4" spans="1:115" hidden="1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11">
        <v>4000</v>
      </c>
      <c r="L4" s="5">
        <v>6662</v>
      </c>
      <c r="M4" s="5">
        <f t="shared" ref="M4:M67" si="0">SUM(B4:L4)</f>
        <v>2127933</v>
      </c>
    </row>
    <row r="5" spans="1:115" hidden="1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11">
        <v>4000</v>
      </c>
      <c r="L5" s="5">
        <v>6657</v>
      </c>
      <c r="M5" s="5">
        <f t="shared" si="0"/>
        <v>2137718</v>
      </c>
    </row>
    <row r="6" spans="1:115" hidden="1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11">
        <v>4000</v>
      </c>
      <c r="L6" s="5">
        <v>6258</v>
      </c>
      <c r="M6" s="5">
        <f t="shared" si="0"/>
        <v>2275575</v>
      </c>
    </row>
    <row r="7" spans="1:115" hidden="1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11">
        <v>4000</v>
      </c>
      <c r="L7" s="5">
        <v>7090</v>
      </c>
      <c r="M7" s="5">
        <f t="shared" si="0"/>
        <v>2372526</v>
      </c>
    </row>
    <row r="8" spans="1:115" hidden="1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11">
        <v>4000</v>
      </c>
      <c r="L8" s="5">
        <v>6799</v>
      </c>
      <c r="M8" s="5">
        <f t="shared" si="0"/>
        <v>2424504</v>
      </c>
    </row>
    <row r="9" spans="1:115" hidden="1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11">
        <v>4000</v>
      </c>
      <c r="L9" s="5">
        <v>6612</v>
      </c>
      <c r="M9" s="5">
        <f t="shared" si="0"/>
        <v>2426705</v>
      </c>
    </row>
    <row r="10" spans="1:115" hidden="1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11">
        <v>4000</v>
      </c>
      <c r="L10" s="5">
        <v>7309</v>
      </c>
      <c r="M10" s="5">
        <f t="shared" si="0"/>
        <v>2451323</v>
      </c>
    </row>
    <row r="11" spans="1:115" hidden="1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11">
        <v>4000</v>
      </c>
      <c r="L11" s="5">
        <v>5060</v>
      </c>
      <c r="M11" s="5">
        <f t="shared" si="0"/>
        <v>2574362</v>
      </c>
    </row>
    <row r="12" spans="1:115" hidden="1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>
      <c r="A15" s="6">
        <v>38808</v>
      </c>
      <c r="B15" s="5">
        <v>10622</v>
      </c>
      <c r="C15" s="5">
        <v>26665</v>
      </c>
      <c r="D15" s="5">
        <v>27628</v>
      </c>
      <c r="E15" s="5">
        <v>4766</v>
      </c>
      <c r="F15" s="5">
        <v>61294</v>
      </c>
      <c r="G15" s="5">
        <v>1270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2496346</v>
      </c>
    </row>
    <row r="16" spans="1:115" hidden="1">
      <c r="A16" s="6">
        <v>38838</v>
      </c>
      <c r="B16" s="5">
        <v>12887</v>
      </c>
      <c r="C16" s="5">
        <v>26292</v>
      </c>
      <c r="D16" s="5">
        <v>22080</v>
      </c>
      <c r="E16" s="5">
        <v>5748</v>
      </c>
      <c r="F16" s="5">
        <v>53621</v>
      </c>
      <c r="G16" s="5">
        <v>1593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2312094</v>
      </c>
    </row>
    <row r="17" spans="1:13" hidden="1">
      <c r="A17" s="6">
        <v>38869</v>
      </c>
      <c r="B17" s="5">
        <v>13071</v>
      </c>
      <c r="C17" s="5">
        <v>27155</v>
      </c>
      <c r="D17" s="5">
        <v>21099</v>
      </c>
      <c r="E17" s="5">
        <v>5509</v>
      </c>
      <c r="F17" s="5">
        <v>57232</v>
      </c>
      <c r="G17" s="5">
        <v>1553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2333243</v>
      </c>
    </row>
    <row r="18" spans="1:13" hidden="1">
      <c r="A18" s="6">
        <v>38899</v>
      </c>
      <c r="B18" s="5">
        <v>13222</v>
      </c>
      <c r="C18" s="5">
        <v>29384</v>
      </c>
      <c r="D18" s="5">
        <v>25018</v>
      </c>
      <c r="E18" s="5">
        <v>5640</v>
      </c>
      <c r="F18" s="5">
        <v>58443</v>
      </c>
      <c r="G18" s="5">
        <v>1608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2528568</v>
      </c>
    </row>
    <row r="19" spans="1:13" hidden="1">
      <c r="A19" s="6">
        <v>38930</v>
      </c>
      <c r="B19" s="5">
        <v>14123</v>
      </c>
      <c r="C19" s="5">
        <v>27415</v>
      </c>
      <c r="D19" s="5">
        <v>22547</v>
      </c>
      <c r="E19" s="5">
        <v>5973</v>
      </c>
      <c r="F19" s="5">
        <v>58363</v>
      </c>
      <c r="G19" s="5">
        <v>1692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2508591</v>
      </c>
    </row>
    <row r="20" spans="1:13" hidden="1">
      <c r="A20" s="6">
        <v>38961</v>
      </c>
      <c r="B20" s="5">
        <v>14934</v>
      </c>
      <c r="C20" s="5">
        <v>30378</v>
      </c>
      <c r="D20" s="5">
        <v>22839</v>
      </c>
      <c r="E20" s="5">
        <v>5863</v>
      </c>
      <c r="F20" s="5">
        <v>62045</v>
      </c>
      <c r="G20" s="5">
        <v>1582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2603416</v>
      </c>
    </row>
    <row r="21" spans="1:13" hidden="1">
      <c r="A21" s="6">
        <v>38991</v>
      </c>
      <c r="B21" s="5">
        <v>15816</v>
      </c>
      <c r="C21" s="5">
        <v>29760</v>
      </c>
      <c r="D21" s="5">
        <v>25870</v>
      </c>
      <c r="E21" s="5">
        <v>6267</v>
      </c>
      <c r="F21" s="5">
        <v>61058</v>
      </c>
      <c r="G21" s="5">
        <v>1667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2652300</v>
      </c>
    </row>
    <row r="22" spans="1:13" hidden="1">
      <c r="A22" s="6">
        <v>39022</v>
      </c>
      <c r="B22" s="5">
        <v>15965</v>
      </c>
      <c r="C22" s="5">
        <v>30155</v>
      </c>
      <c r="D22" s="5">
        <v>24736</v>
      </c>
      <c r="E22" s="5">
        <v>6044</v>
      </c>
      <c r="F22" s="5">
        <v>65979</v>
      </c>
      <c r="G22" s="5">
        <v>1658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2710561</v>
      </c>
    </row>
    <row r="23" spans="1:13" hidden="1">
      <c r="A23" s="6">
        <v>39052</v>
      </c>
      <c r="B23" s="5">
        <v>16069</v>
      </c>
      <c r="C23" s="5">
        <v>30090</v>
      </c>
      <c r="D23" s="5">
        <v>28909</v>
      </c>
      <c r="E23" s="5">
        <v>4022</v>
      </c>
      <c r="F23" s="5">
        <v>61717</v>
      </c>
      <c r="G23" s="5">
        <v>1592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2916205</v>
      </c>
    </row>
    <row r="24" spans="1:13" hidden="1">
      <c r="A24" s="6">
        <v>39083</v>
      </c>
      <c r="B24" s="5">
        <v>13850</v>
      </c>
      <c r="C24" s="5">
        <v>28839</v>
      </c>
      <c r="D24" s="5">
        <v>28667</v>
      </c>
      <c r="E24" s="5">
        <v>4627</v>
      </c>
      <c r="F24" s="5">
        <v>60234</v>
      </c>
      <c r="G24" s="5">
        <v>1477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2681602</v>
      </c>
    </row>
    <row r="25" spans="1:13" hidden="1">
      <c r="A25" s="6">
        <v>39114</v>
      </c>
      <c r="B25" s="5">
        <v>18029</v>
      </c>
      <c r="C25" s="5">
        <f>AVERAGE(C20:C24)</f>
        <v>29844.400000000001</v>
      </c>
      <c r="D25" s="5">
        <v>23118</v>
      </c>
      <c r="E25" s="5">
        <v>6597</v>
      </c>
      <c r="F25" s="5">
        <v>57789</v>
      </c>
      <c r="G25" s="5">
        <f>AVERAGE(G20:G24)</f>
        <v>1595.2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2616606.6</v>
      </c>
    </row>
    <row r="26" spans="1:13" hidden="1">
      <c r="A26" s="6">
        <v>39142</v>
      </c>
      <c r="B26" s="5">
        <v>22990</v>
      </c>
      <c r="C26" s="5">
        <f>AVERAGE(C21:C25)</f>
        <v>29737.68</v>
      </c>
      <c r="D26" s="5">
        <v>27256</v>
      </c>
      <c r="E26" s="5">
        <v>6464</v>
      </c>
      <c r="F26" s="5">
        <v>66470</v>
      </c>
      <c r="G26" s="5">
        <f>AVERAGE(G21:G25)</f>
        <v>1597.84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3011107.52</v>
      </c>
    </row>
    <row r="27" spans="1:13" hidden="1">
      <c r="A27" s="6">
        <v>39173</v>
      </c>
      <c r="B27" s="5">
        <v>18289</v>
      </c>
      <c r="C27" s="5">
        <v>34212</v>
      </c>
      <c r="D27" s="5">
        <v>32123</v>
      </c>
      <c r="E27" s="5">
        <v>5463</v>
      </c>
      <c r="F27" s="5">
        <v>66477</v>
      </c>
      <c r="G27" s="5">
        <v>1807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2885873</v>
      </c>
    </row>
    <row r="28" spans="1:13" hidden="1">
      <c r="A28" s="6">
        <v>39203</v>
      </c>
      <c r="B28" s="5">
        <v>18136</v>
      </c>
      <c r="C28" s="5">
        <v>31046</v>
      </c>
      <c r="D28" s="5">
        <v>26131</v>
      </c>
      <c r="E28" s="5">
        <v>6705</v>
      </c>
      <c r="F28" s="5">
        <v>58361</v>
      </c>
      <c r="G28" s="5">
        <v>1938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2676426</v>
      </c>
    </row>
    <row r="29" spans="1:13" hidden="1">
      <c r="A29" s="6">
        <v>39234</v>
      </c>
      <c r="B29" s="5">
        <v>17360</v>
      </c>
      <c r="C29" s="5">
        <v>29284</v>
      </c>
      <c r="D29" s="5">
        <v>22471</v>
      </c>
      <c r="E29" s="5">
        <v>6455</v>
      </c>
      <c r="F29" s="5">
        <v>55489</v>
      </c>
      <c r="G29" s="5">
        <v>2002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2673912</v>
      </c>
    </row>
    <row r="30" spans="1:13" hidden="1">
      <c r="A30" s="6">
        <v>39264</v>
      </c>
      <c r="B30" s="5">
        <v>17730</v>
      </c>
      <c r="C30" s="5">
        <v>32944</v>
      </c>
      <c r="D30" s="5">
        <v>27774</v>
      </c>
      <c r="E30" s="5">
        <v>6624</v>
      </c>
      <c r="F30" s="5">
        <v>65144</v>
      </c>
      <c r="G30" s="5">
        <v>1959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2972857</v>
      </c>
    </row>
    <row r="31" spans="1:13" hidden="1">
      <c r="A31" s="6">
        <v>39295</v>
      </c>
      <c r="B31" s="5">
        <v>18789</v>
      </c>
      <c r="C31" s="5">
        <v>31012</v>
      </c>
      <c r="D31" s="5">
        <v>26516</v>
      </c>
      <c r="E31" s="5">
        <v>7157</v>
      </c>
      <c r="F31" s="5">
        <v>62276</v>
      </c>
      <c r="G31" s="5">
        <v>2136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2947443</v>
      </c>
    </row>
    <row r="32" spans="1:13" hidden="1">
      <c r="A32" s="6">
        <v>39326</v>
      </c>
      <c r="B32" s="5">
        <v>18255</v>
      </c>
      <c r="C32" s="5">
        <v>31952</v>
      </c>
      <c r="D32" s="5">
        <v>28238</v>
      </c>
      <c r="E32" s="5">
        <v>6629</v>
      </c>
      <c r="F32" s="5">
        <v>63294</v>
      </c>
      <c r="G32" s="5">
        <v>1982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2932649</v>
      </c>
    </row>
    <row r="33" spans="1:13" hidden="1">
      <c r="A33" s="6">
        <v>39356</v>
      </c>
      <c r="B33" s="5">
        <v>18791</v>
      </c>
      <c r="C33" s="5">
        <v>31482</v>
      </c>
      <c r="D33" s="5">
        <v>28491</v>
      </c>
      <c r="E33" s="5">
        <v>7355</v>
      </c>
      <c r="F33" s="5">
        <v>65692</v>
      </c>
      <c r="G33" s="5">
        <v>2164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3027990</v>
      </c>
    </row>
    <row r="34" spans="1:13" hidden="1">
      <c r="A34" s="6">
        <v>39387</v>
      </c>
      <c r="B34" s="5">
        <v>18459</v>
      </c>
      <c r="C34" s="5">
        <v>31466</v>
      </c>
      <c r="D34" s="5">
        <v>27199</v>
      </c>
      <c r="E34" s="5">
        <v>6848</v>
      </c>
      <c r="F34" s="5">
        <v>68910</v>
      </c>
      <c r="G34" s="5">
        <v>2084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3008760</v>
      </c>
    </row>
    <row r="35" spans="1:13" hidden="1">
      <c r="A35" s="6">
        <v>39417</v>
      </c>
      <c r="B35" s="5">
        <v>13370</v>
      </c>
      <c r="C35" s="5">
        <v>28622</v>
      </c>
      <c r="D35" s="5">
        <v>30318</v>
      </c>
      <c r="E35" s="5">
        <v>4200</v>
      </c>
      <c r="F35" s="5">
        <v>59677</v>
      </c>
      <c r="G35" s="5">
        <v>1792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2947223</v>
      </c>
    </row>
    <row r="36" spans="1:13" hidden="1">
      <c r="A36" s="6">
        <v>39448</v>
      </c>
      <c r="B36" s="5">
        <v>12891</v>
      </c>
      <c r="C36" s="5">
        <v>28021</v>
      </c>
      <c r="D36" s="5">
        <v>29502</v>
      </c>
      <c r="E36" s="5">
        <v>4627</v>
      </c>
      <c r="F36" s="5">
        <v>62721</v>
      </c>
      <c r="G36" s="5">
        <v>1642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2710291</v>
      </c>
    </row>
    <row r="37" spans="1:13" hidden="1">
      <c r="A37" s="6">
        <v>39479</v>
      </c>
      <c r="B37" s="5">
        <v>17275</v>
      </c>
      <c r="C37" s="5">
        <f>AVERAGE(C32:C36)</f>
        <v>30308.6</v>
      </c>
      <c r="D37" s="5">
        <v>26364</v>
      </c>
      <c r="E37" s="5">
        <v>6597</v>
      </c>
      <c r="F37" s="5">
        <v>62523</v>
      </c>
      <c r="G37" s="5">
        <f>AVERAGE(G32:G36)</f>
        <v>1932.8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2779192.4</v>
      </c>
    </row>
    <row r="38" spans="1:13" hidden="1">
      <c r="A38" s="6">
        <v>39508</v>
      </c>
      <c r="B38" s="5">
        <v>17823</v>
      </c>
      <c r="C38" s="5">
        <f>AVERAGE(C33:C37)</f>
        <v>29979.920000000002</v>
      </c>
      <c r="D38" s="5">
        <v>31476</v>
      </c>
      <c r="E38" s="5">
        <v>6464</v>
      </c>
      <c r="F38" s="5">
        <v>69718</v>
      </c>
      <c r="G38" s="5">
        <f>AVERAGE(G33:G37)</f>
        <v>1922.9599999999998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3057933.88</v>
      </c>
    </row>
    <row r="39" spans="1:13" hidden="1">
      <c r="A39" s="6">
        <v>39539</v>
      </c>
      <c r="B39" s="5">
        <v>16616</v>
      </c>
      <c r="C39" s="5">
        <v>30002</v>
      </c>
      <c r="D39" s="5">
        <v>29168</v>
      </c>
      <c r="E39" s="5">
        <v>6657</v>
      </c>
      <c r="F39" s="5">
        <v>65748</v>
      </c>
      <c r="G39" s="5">
        <v>2056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2840080</v>
      </c>
    </row>
    <row r="40" spans="1:13" hidden="1">
      <c r="A40" s="6">
        <v>39569</v>
      </c>
      <c r="B40" s="5">
        <v>17382</v>
      </c>
      <c r="C40" s="5">
        <v>29713</v>
      </c>
      <c r="D40" s="5">
        <v>25682</v>
      </c>
      <c r="E40" s="5">
        <v>7022</v>
      </c>
      <c r="F40" s="5">
        <v>59574</v>
      </c>
      <c r="G40" s="5">
        <v>2268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2600948</v>
      </c>
    </row>
    <row r="41" spans="1:13" hidden="1">
      <c r="A41" s="6">
        <v>39600</v>
      </c>
      <c r="B41" s="5">
        <v>17428</v>
      </c>
      <c r="C41" s="5">
        <v>28820</v>
      </c>
      <c r="D41" s="5">
        <v>23529</v>
      </c>
      <c r="E41" s="5">
        <v>6974</v>
      </c>
      <c r="F41" s="5">
        <v>56256</v>
      </c>
      <c r="G41" s="5">
        <v>2126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2545564</v>
      </c>
    </row>
    <row r="42" spans="1:13" hidden="1">
      <c r="A42" s="6">
        <v>39630</v>
      </c>
      <c r="B42" s="5">
        <v>18325</v>
      </c>
      <c r="C42" s="5">
        <v>31250</v>
      </c>
      <c r="D42" s="5">
        <v>26030</v>
      </c>
      <c r="E42" s="5">
        <v>7574</v>
      </c>
      <c r="F42" s="5">
        <v>62097</v>
      </c>
      <c r="G42" s="5">
        <v>2122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2771932</v>
      </c>
    </row>
    <row r="43" spans="1:13" hidden="1">
      <c r="A43" s="6">
        <v>39661</v>
      </c>
      <c r="B43" s="5">
        <v>18618</v>
      </c>
      <c r="C43" s="5">
        <v>29680</v>
      </c>
      <c r="D43" s="5">
        <v>25354</v>
      </c>
      <c r="E43" s="5">
        <v>7286</v>
      </c>
      <c r="F43" s="5">
        <v>59247</v>
      </c>
      <c r="G43" s="5">
        <v>2228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2765844</v>
      </c>
    </row>
    <row r="44" spans="1:13" hidden="1">
      <c r="A44" s="6">
        <v>39692</v>
      </c>
      <c r="B44" s="5">
        <v>18812</v>
      </c>
      <c r="C44" s="5">
        <v>29193</v>
      </c>
      <c r="D44" s="5">
        <v>23803</v>
      </c>
      <c r="E44" s="5">
        <v>7014</v>
      </c>
      <c r="F44" s="5">
        <v>58792</v>
      </c>
      <c r="G44" s="5">
        <v>2131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2634779</v>
      </c>
    </row>
    <row r="45" spans="1:13" hidden="1">
      <c r="A45" s="6">
        <v>39722</v>
      </c>
      <c r="B45" s="5">
        <v>20012</v>
      </c>
      <c r="C45" s="5">
        <v>30827</v>
      </c>
      <c r="D45" s="5">
        <v>26376</v>
      </c>
      <c r="E45" s="5">
        <v>7441</v>
      </c>
      <c r="F45" s="5">
        <v>63861</v>
      </c>
      <c r="G45" s="5">
        <v>2074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2835692.6</v>
      </c>
    </row>
    <row r="46" spans="1:13" hidden="1">
      <c r="A46" s="6">
        <v>39753</v>
      </c>
      <c r="B46" s="5">
        <v>18041</v>
      </c>
      <c r="C46" s="5">
        <v>28769</v>
      </c>
      <c r="D46" s="5">
        <v>23839</v>
      </c>
      <c r="E46" s="5">
        <v>6535</v>
      </c>
      <c r="F46" s="5">
        <v>60211</v>
      </c>
      <c r="G46" s="5">
        <v>1864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2669454.3199999998</v>
      </c>
    </row>
    <row r="47" spans="1:13" hidden="1">
      <c r="A47" s="6">
        <v>39783</v>
      </c>
      <c r="B47" s="5">
        <v>14225</v>
      </c>
      <c r="C47" s="5">
        <v>27468</v>
      </c>
      <c r="D47" s="5">
        <v>25988</v>
      </c>
      <c r="E47" s="5">
        <v>3943</v>
      </c>
      <c r="F47" s="5">
        <v>53968</v>
      </c>
      <c r="G47" s="5">
        <v>1621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2726004.5839999998</v>
      </c>
    </row>
    <row r="48" spans="1:13" hidden="1">
      <c r="A48" s="6">
        <v>39814</v>
      </c>
      <c r="B48" s="5">
        <v>12382</v>
      </c>
      <c r="C48" s="5">
        <v>27827</v>
      </c>
      <c r="D48" s="5">
        <v>24928</v>
      </c>
      <c r="E48" s="5">
        <v>3696</v>
      </c>
      <c r="F48" s="5">
        <v>57760</v>
      </c>
      <c r="G48" s="5">
        <v>1295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2478087</v>
      </c>
    </row>
    <row r="49" spans="1:13" hidden="1">
      <c r="A49" s="6">
        <v>39845</v>
      </c>
      <c r="B49" s="5">
        <v>15910</v>
      </c>
      <c r="C49" s="5">
        <f>AVERAGE(C44:C48)</f>
        <v>28816.799999999999</v>
      </c>
      <c r="D49" s="5">
        <v>18456</v>
      </c>
      <c r="E49" s="5">
        <v>5388</v>
      </c>
      <c r="F49" s="5">
        <v>51123</v>
      </c>
      <c r="G49" s="5">
        <f>AVERAGE(G44:G48)</f>
        <v>1797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2339629.7999999998</v>
      </c>
    </row>
    <row r="50" spans="1:13" hidden="1">
      <c r="A50" s="6">
        <v>39873</v>
      </c>
      <c r="B50" s="5">
        <v>17308</v>
      </c>
      <c r="C50" s="5">
        <f>AVERAGE(C45:C49)</f>
        <v>28741.559999999998</v>
      </c>
      <c r="D50" s="5">
        <v>23493</v>
      </c>
      <c r="E50" s="5">
        <v>6258</v>
      </c>
      <c r="F50" s="5">
        <v>56797</v>
      </c>
      <c r="G50" s="5">
        <f>AVERAGE(G45:G49)</f>
        <v>1730.2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2741938.76</v>
      </c>
    </row>
    <row r="51" spans="1:13" hidden="1">
      <c r="A51" s="6">
        <v>39904</v>
      </c>
      <c r="B51" s="5">
        <v>15188</v>
      </c>
      <c r="C51" s="5">
        <v>24899</v>
      </c>
      <c r="D51" s="5">
        <v>23523</v>
      </c>
      <c r="E51" s="5">
        <v>4825</v>
      </c>
      <c r="F51" s="5">
        <v>60986</v>
      </c>
      <c r="G51" s="5">
        <v>1418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2617919</v>
      </c>
    </row>
    <row r="52" spans="1:13" hidden="1">
      <c r="A52" s="6">
        <v>39934</v>
      </c>
      <c r="B52" s="5">
        <v>16523</v>
      </c>
      <c r="C52" s="5">
        <v>22795</v>
      </c>
      <c r="D52" s="5">
        <v>20417</v>
      </c>
      <c r="E52" s="5">
        <v>5827</v>
      </c>
      <c r="F52" s="5">
        <v>53392</v>
      </c>
      <c r="G52" s="5">
        <v>1619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2403976</v>
      </c>
    </row>
    <row r="53" spans="1:13" hidden="1">
      <c r="A53" s="6">
        <v>39965</v>
      </c>
      <c r="B53" s="5">
        <v>17977</v>
      </c>
      <c r="C53" s="5">
        <v>19527</v>
      </c>
      <c r="D53" s="5">
        <v>19928</v>
      </c>
      <c r="E53" s="5">
        <v>5321</v>
      </c>
      <c r="F53" s="5">
        <v>52723</v>
      </c>
      <c r="G53" s="5">
        <v>1711</v>
      </c>
      <c r="H53" s="5">
        <v>360745</v>
      </c>
      <c r="I53" s="5">
        <v>1390976</v>
      </c>
      <c r="J53" s="5">
        <v>576726</v>
      </c>
      <c r="K53" s="5">
        <v>6396</v>
      </c>
      <c r="L53" s="30">
        <f>AVERAGE(L6:L52)</f>
        <v>7798.351148936169</v>
      </c>
      <c r="M53" s="5">
        <f t="shared" si="0"/>
        <v>2459828.351148936</v>
      </c>
    </row>
    <row r="54" spans="1:13" hidden="1">
      <c r="A54" s="6">
        <v>39995</v>
      </c>
      <c r="B54" s="5">
        <v>17615</v>
      </c>
      <c r="C54" s="5">
        <v>22348</v>
      </c>
      <c r="D54" s="5">
        <v>20403</v>
      </c>
      <c r="E54" s="5">
        <v>5991</v>
      </c>
      <c r="F54" s="5">
        <v>5991</v>
      </c>
      <c r="G54" s="5">
        <v>1695</v>
      </c>
      <c r="H54" s="5">
        <v>388321</v>
      </c>
      <c r="I54" s="5">
        <v>1565658</v>
      </c>
      <c r="J54" s="5">
        <v>620354</v>
      </c>
      <c r="K54" s="5">
        <v>5935</v>
      </c>
      <c r="L54" s="30">
        <f t="shared" ref="L54:L71" si="1">AVERAGE(L7:L53)</f>
        <v>7831.1245776369378</v>
      </c>
      <c r="M54" s="5">
        <f t="shared" si="0"/>
        <v>2662142.1245776368</v>
      </c>
    </row>
    <row r="55" spans="1:13" hidden="1">
      <c r="A55" s="6">
        <v>40026</v>
      </c>
      <c r="B55" s="5">
        <v>17570</v>
      </c>
      <c r="C55" s="5">
        <v>22319</v>
      </c>
      <c r="D55" s="5">
        <v>21866</v>
      </c>
      <c r="E55" s="5">
        <v>5995</v>
      </c>
      <c r="F55" s="5">
        <v>55153</v>
      </c>
      <c r="G55" s="5">
        <v>1902</v>
      </c>
      <c r="H55" s="5">
        <v>360854</v>
      </c>
      <c r="I55" s="5">
        <v>1546773</v>
      </c>
      <c r="J55" s="5">
        <v>603618</v>
      </c>
      <c r="K55" s="5">
        <v>5253</v>
      </c>
      <c r="L55" s="30">
        <f t="shared" si="1"/>
        <v>7846.8931856717672</v>
      </c>
      <c r="M55" s="5">
        <f t="shared" si="0"/>
        <v>2649149.8931856719</v>
      </c>
    </row>
    <row r="56" spans="1:13" hidden="1">
      <c r="A56" s="6">
        <v>40057</v>
      </c>
      <c r="B56" s="5">
        <v>17193</v>
      </c>
      <c r="C56" s="5">
        <v>21275</v>
      </c>
      <c r="D56" s="5">
        <v>21939</v>
      </c>
      <c r="E56" s="5">
        <v>6099</v>
      </c>
      <c r="F56" s="5">
        <v>55466</v>
      </c>
      <c r="G56" s="5">
        <v>1799</v>
      </c>
      <c r="H56" s="5">
        <v>359982</v>
      </c>
      <c r="I56" s="5">
        <v>1464542</v>
      </c>
      <c r="J56" s="5">
        <v>612276</v>
      </c>
      <c r="K56" s="5">
        <v>4700</v>
      </c>
      <c r="L56" s="30">
        <f t="shared" si="1"/>
        <v>7869.1887853669114</v>
      </c>
      <c r="M56" s="5">
        <f t="shared" si="0"/>
        <v>2573140.1887853667</v>
      </c>
    </row>
    <row r="57" spans="1:13" hidden="1">
      <c r="A57" s="6">
        <v>40087</v>
      </c>
      <c r="B57" s="5">
        <v>19684</v>
      </c>
      <c r="C57" s="5">
        <v>23850</v>
      </c>
      <c r="D57" s="5">
        <v>24054</v>
      </c>
      <c r="E57" s="5">
        <v>6238</v>
      </c>
      <c r="F57" s="5">
        <v>59025</v>
      </c>
      <c r="G57" s="5">
        <v>2167</v>
      </c>
      <c r="H57" s="5">
        <v>382130</v>
      </c>
      <c r="I57" s="5">
        <v>1560691</v>
      </c>
      <c r="J57" s="5">
        <v>695973</v>
      </c>
      <c r="K57" s="5">
        <v>5045</v>
      </c>
      <c r="L57" s="30">
        <f t="shared" si="1"/>
        <v>7895.9374829279086</v>
      </c>
      <c r="M57" s="5">
        <f t="shared" si="0"/>
        <v>2786752.9374829279</v>
      </c>
    </row>
    <row r="58" spans="1:13" hidden="1">
      <c r="A58" s="6">
        <v>40118</v>
      </c>
      <c r="B58" s="5">
        <v>17904</v>
      </c>
      <c r="C58" s="5">
        <v>21894</v>
      </c>
      <c r="D58" s="5">
        <v>21977</v>
      </c>
      <c r="E58" s="5">
        <v>6035</v>
      </c>
      <c r="F58" s="5">
        <v>59516</v>
      </c>
      <c r="G58" s="5">
        <v>1927</v>
      </c>
      <c r="H58" s="5">
        <v>369088</v>
      </c>
      <c r="I58" s="5">
        <v>1450092</v>
      </c>
      <c r="J58" s="5">
        <v>689498</v>
      </c>
      <c r="K58" s="5">
        <v>4450</v>
      </c>
      <c r="L58" s="30">
        <f t="shared" si="1"/>
        <v>7908.4255144795661</v>
      </c>
      <c r="M58" s="5">
        <f t="shared" si="0"/>
        <v>2650289.4255144796</v>
      </c>
    </row>
    <row r="59" spans="1:13" hidden="1">
      <c r="A59" s="6">
        <v>40148</v>
      </c>
      <c r="B59" s="5">
        <v>14512</v>
      </c>
      <c r="C59" s="5">
        <v>23909</v>
      </c>
      <c r="D59" s="5">
        <f>AVERAGE(D54:D58)</f>
        <v>22047.8</v>
      </c>
      <c r="E59" s="5">
        <v>4005</v>
      </c>
      <c r="F59" s="5">
        <v>53470</v>
      </c>
      <c r="G59" s="5">
        <v>1764</v>
      </c>
      <c r="H59" s="5">
        <v>399406</v>
      </c>
      <c r="I59" s="5">
        <v>1577564</v>
      </c>
      <c r="J59" s="5">
        <v>736224</v>
      </c>
      <c r="K59" s="5">
        <v>2106</v>
      </c>
      <c r="L59" s="30">
        <f t="shared" si="1"/>
        <v>7969.0303126599829</v>
      </c>
      <c r="M59" s="5">
        <f t="shared" si="0"/>
        <v>2842976.83031266</v>
      </c>
    </row>
    <row r="60" spans="1:13" hidden="1">
      <c r="A60" s="6">
        <v>40179</v>
      </c>
      <c r="B60" s="5">
        <v>11344</v>
      </c>
      <c r="C60" s="5">
        <v>24928</v>
      </c>
      <c r="D60" s="5">
        <f>AVERAGE(D55:D59)</f>
        <v>22376.760000000002</v>
      </c>
      <c r="E60" s="5">
        <v>4115</v>
      </c>
      <c r="F60" s="5">
        <v>53735</v>
      </c>
      <c r="G60" s="5">
        <v>1288</v>
      </c>
      <c r="H60" s="5">
        <v>340474</v>
      </c>
      <c r="I60" s="5">
        <v>1379351</v>
      </c>
      <c r="J60" s="5">
        <v>652777</v>
      </c>
      <c r="K60" s="5">
        <v>1489</v>
      </c>
      <c r="L60" s="30">
        <f t="shared" si="1"/>
        <v>8044.9245746314718</v>
      </c>
      <c r="M60" s="5">
        <f t="shared" si="0"/>
        <v>2499922.684574631</v>
      </c>
    </row>
    <row r="61" spans="1:13" hidden="1">
      <c r="A61" s="6">
        <v>40210</v>
      </c>
      <c r="B61" s="5">
        <v>14822</v>
      </c>
      <c r="C61" s="5">
        <v>18456</v>
      </c>
      <c r="D61" s="5">
        <f>AVERAGE(D56:D60)</f>
        <v>22478.912</v>
      </c>
      <c r="E61" s="5">
        <v>5423</v>
      </c>
      <c r="F61" s="5">
        <v>52655</v>
      </c>
      <c r="G61" s="5">
        <f>AVERAGE(G56:G60)</f>
        <v>1789</v>
      </c>
      <c r="H61" s="5">
        <v>333138</v>
      </c>
      <c r="I61" s="5">
        <v>1294225</v>
      </c>
      <c r="J61" s="5">
        <v>641521</v>
      </c>
      <c r="K61" s="5">
        <v>3050</v>
      </c>
      <c r="L61" s="30">
        <f t="shared" si="1"/>
        <v>8093.4548847300157</v>
      </c>
      <c r="M61" s="5">
        <f t="shared" si="0"/>
        <v>2395651.3668847298</v>
      </c>
    </row>
    <row r="62" spans="1:13" hidden="1">
      <c r="A62" s="6">
        <v>40238</v>
      </c>
      <c r="B62" s="5">
        <v>18398</v>
      </c>
      <c r="C62" s="5">
        <v>23493</v>
      </c>
      <c r="D62" s="5">
        <f>AVERAGE(D57:D61)</f>
        <v>22586.894399999997</v>
      </c>
      <c r="E62" s="5">
        <v>6468</v>
      </c>
      <c r="F62" s="5">
        <v>62301</v>
      </c>
      <c r="G62" s="5">
        <f>AVERAGE(G57:G61)</f>
        <v>1787</v>
      </c>
      <c r="H62" s="5">
        <v>408244</v>
      </c>
      <c r="I62" s="5">
        <v>1541563</v>
      </c>
      <c r="J62" s="5">
        <v>763347</v>
      </c>
      <c r="K62" s="5">
        <v>4342</v>
      </c>
      <c r="L62" s="30">
        <f t="shared" si="1"/>
        <v>8121.868818447675</v>
      </c>
      <c r="M62" s="5">
        <f t="shared" si="0"/>
        <v>2860651.7632184476</v>
      </c>
    </row>
    <row r="63" spans="1:13" hidden="1">
      <c r="A63" s="6">
        <v>40269</v>
      </c>
      <c r="B63" s="5">
        <v>15619</v>
      </c>
      <c r="C63" s="5">
        <v>28815</v>
      </c>
      <c r="D63" s="5">
        <v>21088</v>
      </c>
      <c r="E63" s="5">
        <v>5419</v>
      </c>
      <c r="F63" s="5">
        <v>60243</v>
      </c>
      <c r="G63" s="5">
        <v>1516</v>
      </c>
      <c r="H63" s="5">
        <v>398248</v>
      </c>
      <c r="I63" s="5">
        <v>1471710</v>
      </c>
      <c r="J63" s="5">
        <v>671799</v>
      </c>
      <c r="K63" s="5">
        <v>3650</v>
      </c>
      <c r="L63" s="30">
        <f t="shared" si="1"/>
        <v>8177.2490060742221</v>
      </c>
      <c r="M63" s="5">
        <f t="shared" si="0"/>
        <v>2686284.2490060744</v>
      </c>
    </row>
    <row r="64" spans="1:13" ht="14.25" customHeight="1">
      <c r="A64" s="6">
        <v>40299</v>
      </c>
      <c r="B64" s="5">
        <v>17816</v>
      </c>
      <c r="C64" s="5">
        <v>26970</v>
      </c>
      <c r="D64" s="5">
        <v>18756</v>
      </c>
      <c r="E64" s="5">
        <v>6175</v>
      </c>
      <c r="F64" s="5">
        <v>52830</v>
      </c>
      <c r="G64" s="5">
        <v>1799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2535420.3819636502</v>
      </c>
    </row>
    <row r="65" spans="1:13">
      <c r="A65" s="6">
        <v>40330</v>
      </c>
      <c r="B65" s="5">
        <v>18600</v>
      </c>
      <c r="C65" s="5">
        <v>25094</v>
      </c>
      <c r="D65" s="5">
        <v>19902</v>
      </c>
      <c r="E65" s="5">
        <v>4818</v>
      </c>
      <c r="F65" s="5">
        <v>64741</v>
      </c>
      <c r="G65" s="5">
        <v>1661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2780002.5603033025</v>
      </c>
    </row>
    <row r="66" spans="1:13">
      <c r="A66" s="6">
        <v>40360</v>
      </c>
      <c r="B66" s="5">
        <v>15086</v>
      </c>
      <c r="C66" s="5">
        <v>28415</v>
      </c>
      <c r="D66" s="5">
        <v>17205</v>
      </c>
      <c r="E66" s="5">
        <v>5635</v>
      </c>
      <c r="F66" s="5">
        <v>61080</v>
      </c>
      <c r="G66" s="5">
        <v>1811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2752133.3169055004</v>
      </c>
    </row>
    <row r="67" spans="1:13">
      <c r="A67" s="6">
        <v>40391</v>
      </c>
      <c r="B67" s="5">
        <v>18409</v>
      </c>
      <c r="C67" s="5">
        <v>28747</v>
      </c>
      <c r="D67" s="5">
        <v>21427</v>
      </c>
      <c r="E67" s="5">
        <v>6071</v>
      </c>
      <c r="F67" s="5">
        <v>59643</v>
      </c>
      <c r="G67" s="5">
        <v>2011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2799956.5576907238</v>
      </c>
    </row>
    <row r="68" spans="1:13">
      <c r="A68" s="6">
        <v>40422</v>
      </c>
      <c r="B68" s="5">
        <v>18886</v>
      </c>
      <c r="C68" s="5">
        <v>28730</v>
      </c>
      <c r="D68" s="5">
        <v>21939</v>
      </c>
      <c r="E68" s="5">
        <v>5916</v>
      </c>
      <c r="F68" s="5">
        <v>60662</v>
      </c>
      <c r="G68" s="5">
        <v>2129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7" si="2">SUM(B68:L68)</f>
        <v>2852489.569556484</v>
      </c>
    </row>
    <row r="69" spans="1:13">
      <c r="A69" s="6">
        <v>40452</v>
      </c>
      <c r="B69" s="5">
        <v>20203</v>
      </c>
      <c r="C69" s="5">
        <v>30833</v>
      </c>
      <c r="D69" s="5">
        <v>24326</v>
      </c>
      <c r="E69" s="5">
        <v>6403</v>
      </c>
      <c r="F69" s="5">
        <v>60798</v>
      </c>
      <c r="G69" s="5">
        <v>2483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2983182.6029513027</v>
      </c>
    </row>
    <row r="70" spans="1:13">
      <c r="A70" s="6">
        <v>40483</v>
      </c>
      <c r="B70" s="5">
        <v>19618</v>
      </c>
      <c r="C70" s="5">
        <v>29118</v>
      </c>
      <c r="D70" s="5">
        <v>22272</v>
      </c>
      <c r="E70" s="5">
        <v>6453</v>
      </c>
      <c r="F70" s="5">
        <v>60166</v>
      </c>
      <c r="G70" s="5">
        <v>2233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2816896.6583332452</v>
      </c>
    </row>
    <row r="71" spans="1:13">
      <c r="A71" s="6">
        <v>40513</v>
      </c>
      <c r="B71" s="5">
        <v>14273</v>
      </c>
      <c r="C71" s="5">
        <v>28066</v>
      </c>
      <c r="D71" s="5">
        <v>31187</v>
      </c>
      <c r="E71" s="5">
        <v>3883</v>
      </c>
      <c r="F71" s="5">
        <v>57646</v>
      </c>
      <c r="G71" s="5">
        <v>1916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2837416.0510637397</v>
      </c>
    </row>
    <row r="72" spans="1:13">
      <c r="A72" s="6">
        <v>40544</v>
      </c>
      <c r="B72" s="5">
        <v>13094</v>
      </c>
      <c r="C72" s="5">
        <v>28113</v>
      </c>
      <c r="D72" s="5">
        <v>20270</v>
      </c>
      <c r="E72" s="5">
        <v>4045</v>
      </c>
      <c r="F72" s="5">
        <v>56252</v>
      </c>
      <c r="G72" s="5">
        <v>2066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2727483</v>
      </c>
    </row>
    <row r="73" spans="1:13">
      <c r="A73" s="6">
        <v>40575</v>
      </c>
      <c r="B73" s="5">
        <v>17018</v>
      </c>
      <c r="C73" s="5">
        <v>25883</v>
      </c>
      <c r="D73" s="5">
        <v>21788</v>
      </c>
      <c r="E73" s="5">
        <v>5197</v>
      </c>
      <c r="F73" s="5">
        <v>53566</v>
      </c>
      <c r="G73" s="5">
        <v>2349</v>
      </c>
      <c r="H73" s="5">
        <v>376166</v>
      </c>
      <c r="I73" s="5">
        <v>1373190</v>
      </c>
      <c r="J73" s="5">
        <v>687458</v>
      </c>
      <c r="K73" s="5">
        <v>6265</v>
      </c>
      <c r="L73" s="5">
        <v>6371</v>
      </c>
      <c r="M73" s="5">
        <f t="shared" si="2"/>
        <v>2575251</v>
      </c>
    </row>
    <row r="74" spans="1:13">
      <c r="A74" s="6">
        <v>40603</v>
      </c>
      <c r="B74" s="5">
        <v>20199</v>
      </c>
      <c r="C74" s="5">
        <v>30308</v>
      </c>
      <c r="D74" s="5">
        <v>23738</v>
      </c>
      <c r="E74" s="5">
        <v>6400</v>
      </c>
      <c r="F74" s="5">
        <v>60834</v>
      </c>
      <c r="G74" s="5">
        <v>2275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3023103</v>
      </c>
    </row>
    <row r="75" spans="1:13">
      <c r="A75" s="6">
        <v>40634</v>
      </c>
      <c r="B75" s="5">
        <v>17077</v>
      </c>
      <c r="C75" s="5">
        <v>27736</v>
      </c>
      <c r="D75" s="5">
        <v>24871</v>
      </c>
      <c r="E75" s="5">
        <v>5042</v>
      </c>
      <c r="F75" s="5">
        <v>60553</v>
      </c>
      <c r="G75" s="5">
        <v>1839</v>
      </c>
      <c r="H75" s="5">
        <v>422985</v>
      </c>
      <c r="I75" s="5">
        <v>1590663</v>
      </c>
      <c r="J75" s="5">
        <v>708336</v>
      </c>
      <c r="K75" s="5">
        <v>7388</v>
      </c>
      <c r="L75" s="5">
        <v>6206</v>
      </c>
      <c r="M75" s="5">
        <f>SUM(B75:L75)</f>
        <v>2872696</v>
      </c>
    </row>
    <row r="76" spans="1:13">
      <c r="A76" s="6">
        <v>40664</v>
      </c>
      <c r="B76" s="5">
        <v>18484</v>
      </c>
      <c r="C76" s="5">
        <v>27338</v>
      </c>
      <c r="D76" s="5">
        <v>23448</v>
      </c>
      <c r="E76" s="5">
        <v>5418</v>
      </c>
      <c r="F76" s="5">
        <v>54689</v>
      </c>
      <c r="G76" s="5">
        <v>2083</v>
      </c>
      <c r="H76" s="5">
        <v>405906</v>
      </c>
      <c r="I76" s="5">
        <v>1516484</v>
      </c>
      <c r="J76" s="5">
        <v>615991</v>
      </c>
      <c r="K76" s="5">
        <v>9543</v>
      </c>
      <c r="L76" s="5">
        <v>7529</v>
      </c>
      <c r="M76" s="5">
        <f t="shared" si="2"/>
        <v>2686913</v>
      </c>
    </row>
    <row r="77" spans="1:13">
      <c r="A77" s="6">
        <v>40695</v>
      </c>
      <c r="B77" s="5">
        <v>19397</v>
      </c>
      <c r="C77" s="5">
        <v>26791</v>
      </c>
      <c r="D77" s="5">
        <v>20012</v>
      </c>
      <c r="E77" s="5">
        <v>5515</v>
      </c>
      <c r="F77" s="5">
        <v>53281</v>
      </c>
      <c r="G77" s="5">
        <v>2109</v>
      </c>
      <c r="H77" s="5">
        <v>403318</v>
      </c>
      <c r="I77" s="5">
        <v>1449627</v>
      </c>
      <c r="J77" s="5">
        <v>74353</v>
      </c>
      <c r="K77" s="5">
        <v>10136</v>
      </c>
      <c r="L77" s="5">
        <v>7429</v>
      </c>
      <c r="M77" s="5">
        <f t="shared" si="2"/>
        <v>2071968</v>
      </c>
    </row>
    <row r="78" spans="1:13">
      <c r="A78" s="6">
        <v>40725</v>
      </c>
      <c r="B78" s="5">
        <v>18562</v>
      </c>
      <c r="C78" s="5">
        <v>29395</v>
      </c>
      <c r="D78" s="5">
        <v>22715</v>
      </c>
      <c r="E78" s="5">
        <v>5870</v>
      </c>
      <c r="F78" s="5">
        <v>56549</v>
      </c>
      <c r="G78" s="5">
        <v>1994</v>
      </c>
      <c r="H78" s="5">
        <v>449259</v>
      </c>
      <c r="I78" s="5">
        <v>1651390</v>
      </c>
      <c r="J78" s="5">
        <v>675602</v>
      </c>
      <c r="K78" s="5">
        <v>8668</v>
      </c>
      <c r="L78" s="5">
        <v>7406</v>
      </c>
      <c r="M78" s="5">
        <f t="shared" ref="M78:M79" si="4">SUM(B78:L78)</f>
        <v>2927410</v>
      </c>
    </row>
    <row r="79" spans="1:13" ht="15.75" thickBot="1">
      <c r="A79" s="6">
        <v>40756</v>
      </c>
      <c r="B79" s="5">
        <v>19398</v>
      </c>
      <c r="C79" s="5">
        <v>27873</v>
      </c>
      <c r="D79" s="5">
        <v>22624</v>
      </c>
      <c r="E79" s="5">
        <v>6097</v>
      </c>
      <c r="F79" s="5">
        <v>56253</v>
      </c>
      <c r="G79" s="5">
        <v>2233</v>
      </c>
      <c r="H79" s="5">
        <v>415435</v>
      </c>
      <c r="I79" s="5">
        <v>1614289</v>
      </c>
      <c r="J79" s="5">
        <v>651619</v>
      </c>
      <c r="K79" s="5">
        <v>8789</v>
      </c>
      <c r="L79" s="57">
        <f>AVERAGE(L76:L78)</f>
        <v>7454.666666666667</v>
      </c>
      <c r="M79" s="5">
        <f t="shared" si="4"/>
        <v>2832064.6666666665</v>
      </c>
    </row>
    <row r="80" spans="1:13" ht="15.75" thickBot="1">
      <c r="A80" s="7" t="s">
        <v>18</v>
      </c>
      <c r="B80" s="8">
        <f t="shared" ref="B80:J80" si="5">SUM(B3:B79)</f>
        <v>1222091</v>
      </c>
      <c r="C80" s="8">
        <f t="shared" si="5"/>
        <v>2115221.7600000002</v>
      </c>
      <c r="D80" s="8">
        <f t="shared" si="5"/>
        <v>1872721.3664000002</v>
      </c>
      <c r="E80" s="8">
        <f t="shared" si="5"/>
        <v>437001</v>
      </c>
      <c r="F80" s="8">
        <f t="shared" si="5"/>
        <v>4460271</v>
      </c>
      <c r="G80" s="8">
        <f t="shared" si="5"/>
        <v>136840.84</v>
      </c>
      <c r="H80" s="8">
        <f t="shared" si="5"/>
        <v>28377537.399999999</v>
      </c>
      <c r="I80" s="8">
        <f t="shared" si="5"/>
        <v>115389891.59999999</v>
      </c>
      <c r="J80" s="8">
        <f t="shared" si="5"/>
        <v>49243003.399999999</v>
      </c>
      <c r="K80" s="8">
        <f>SUM(K3:K77)</f>
        <v>433205</v>
      </c>
      <c r="L80" s="8">
        <f>SUM(L3:L76)</f>
        <v>572101.25105951075</v>
      </c>
      <c r="M80" s="8">
        <f>SUM(M3:M76)</f>
        <v>196468189.61745951</v>
      </c>
    </row>
    <row r="81" spans="1:13" ht="15.75" thickBot="1">
      <c r="M81" s="2"/>
    </row>
    <row r="82" spans="1:13" ht="24.75" customHeight="1" thickBot="1">
      <c r="A82" s="48" t="s">
        <v>19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50"/>
    </row>
    <row r="83" spans="1:13" ht="32.25" customHeight="1" thickBot="1">
      <c r="A83" s="12"/>
      <c r="B83" s="13" t="str">
        <f>B2</f>
        <v>Bloemfontein</v>
      </c>
      <c r="C83" s="13" t="str">
        <f t="shared" ref="C83:M83" si="6">C2</f>
        <v xml:space="preserve">East London </v>
      </c>
      <c r="D83" s="13" t="str">
        <f t="shared" si="6"/>
        <v xml:space="preserve">George </v>
      </c>
      <c r="E83" s="13" t="str">
        <f t="shared" si="6"/>
        <v>Kimberley</v>
      </c>
      <c r="F83" s="13" t="str">
        <f t="shared" si="6"/>
        <v xml:space="preserve">Port Elizabeth </v>
      </c>
      <c r="G83" s="13" t="str">
        <f t="shared" si="6"/>
        <v xml:space="preserve">Upington </v>
      </c>
      <c r="H83" s="13" t="str">
        <f t="shared" si="6"/>
        <v>King Shaka International</v>
      </c>
      <c r="I83" s="13" t="str">
        <f t="shared" si="6"/>
        <v xml:space="preserve">OR Tambo International </v>
      </c>
      <c r="J83" s="13" t="str">
        <f t="shared" si="6"/>
        <v xml:space="preserve">Cape Town International </v>
      </c>
      <c r="K83" s="13" t="str">
        <f t="shared" si="6"/>
        <v>Pietermaritzburg</v>
      </c>
      <c r="L83" s="13" t="str">
        <f t="shared" si="6"/>
        <v>Richards Bay</v>
      </c>
      <c r="M83" s="14" t="str">
        <f t="shared" si="6"/>
        <v>TOTAL</v>
      </c>
    </row>
    <row r="84" spans="1:13">
      <c r="A84" s="15" t="s">
        <v>8</v>
      </c>
      <c r="B84" s="16">
        <f>AVERAGE(B3:B11)</f>
        <v>10859</v>
      </c>
      <c r="C84" s="16">
        <f t="shared" ref="C84:K84" si="7">AVERAGE(C3:C11)</f>
        <v>24787.888888888891</v>
      </c>
      <c r="D84" s="16">
        <f t="shared" si="7"/>
        <v>24541.333333333332</v>
      </c>
      <c r="E84" s="16">
        <f t="shared" si="7"/>
        <v>4831.7777777777774</v>
      </c>
      <c r="F84" s="16">
        <f t="shared" si="7"/>
        <v>53939.111111111109</v>
      </c>
      <c r="G84" s="16">
        <f t="shared" si="7"/>
        <v>1371.7777777777778</v>
      </c>
      <c r="H84" s="16">
        <f t="shared" si="7"/>
        <v>307520.22222222225</v>
      </c>
      <c r="I84" s="16">
        <f t="shared" si="7"/>
        <v>1342648.4444444445</v>
      </c>
      <c r="J84" s="16">
        <f t="shared" si="7"/>
        <v>555739.5555555555</v>
      </c>
      <c r="K84" s="16">
        <f t="shared" si="7"/>
        <v>4000</v>
      </c>
      <c r="L84" s="16">
        <f t="shared" ref="L84" si="8">AVERAGE(L3:L11)</f>
        <v>6495.333333333333</v>
      </c>
      <c r="M84" s="16">
        <f t="shared" ref="M84" si="9">AVERAGE(M3:M11)</f>
        <v>2336734.4444444445</v>
      </c>
    </row>
    <row r="85" spans="1:13">
      <c r="A85" s="15" t="s">
        <v>9</v>
      </c>
      <c r="B85" s="16">
        <f>AVERAGE(B12:B23)</f>
        <v>13066.25</v>
      </c>
      <c r="C85" s="16">
        <f t="shared" ref="C85:K85" si="10">AVERAGE(C12:C23)</f>
        <v>27862.899999999998</v>
      </c>
      <c r="D85" s="16">
        <f t="shared" si="10"/>
        <v>24866.166666666668</v>
      </c>
      <c r="E85" s="16">
        <f t="shared" si="10"/>
        <v>5351.333333333333</v>
      </c>
      <c r="F85" s="16">
        <f t="shared" si="10"/>
        <v>59200.916666666664</v>
      </c>
      <c r="G85" s="16">
        <f t="shared" si="10"/>
        <v>1481.4866666666667</v>
      </c>
      <c r="H85" s="16">
        <f t="shared" si="10"/>
        <v>336016.08333333331</v>
      </c>
      <c r="I85" s="16">
        <f t="shared" si="10"/>
        <v>1435807.8333333333</v>
      </c>
      <c r="J85" s="16">
        <f t="shared" si="10"/>
        <v>602043.41666666663</v>
      </c>
      <c r="K85" s="16">
        <f t="shared" si="10"/>
        <v>6486</v>
      </c>
      <c r="L85" s="16">
        <f t="shared" ref="L85" si="11">AVERAGE(L12:L23)</f>
        <v>6661.833333333333</v>
      </c>
      <c r="M85" s="16">
        <f t="shared" ref="M85" si="12">AVERAGE(M12:M23)</f>
        <v>2518844.2200000002</v>
      </c>
    </row>
    <row r="86" spans="1:13">
      <c r="A86" s="15" t="s">
        <v>10</v>
      </c>
      <c r="B86" s="16">
        <f>AVERAGE(B24:B35)</f>
        <v>17837.333333333332</v>
      </c>
      <c r="C86" s="16">
        <f t="shared" ref="C86:K86" si="13">AVERAGE(C24:C35)</f>
        <v>30870.09</v>
      </c>
      <c r="D86" s="16">
        <f t="shared" si="13"/>
        <v>27358.5</v>
      </c>
      <c r="E86" s="16">
        <f t="shared" si="13"/>
        <v>6260.333333333333</v>
      </c>
      <c r="F86" s="16">
        <f t="shared" si="13"/>
        <v>62484.416666666664</v>
      </c>
      <c r="G86" s="16">
        <f t="shared" si="13"/>
        <v>1877.8366666666668</v>
      </c>
      <c r="H86" s="16">
        <f t="shared" si="13"/>
        <v>399975.16666666669</v>
      </c>
      <c r="I86" s="16">
        <f>AVERAGE(I24:I35)</f>
        <v>1611358.3333333333</v>
      </c>
      <c r="J86" s="16">
        <f t="shared" si="13"/>
        <v>693111.75</v>
      </c>
      <c r="K86" s="16">
        <f t="shared" si="13"/>
        <v>6544.666666666667</v>
      </c>
      <c r="L86" s="16">
        <f t="shared" ref="L86" si="14">AVERAGE(L24:L35)</f>
        <v>7525.666666666667</v>
      </c>
      <c r="M86" s="16">
        <f t="shared" ref="M86" si="15">AVERAGE(M24:M35)</f>
        <v>2865204.0933333333</v>
      </c>
    </row>
    <row r="87" spans="1:13">
      <c r="A87" s="15" t="s">
        <v>11</v>
      </c>
      <c r="B87" s="16">
        <f>AVERAGE(B36:B47)</f>
        <v>17287.333333333332</v>
      </c>
      <c r="C87" s="16">
        <f t="shared" ref="C87:K87" si="16">AVERAGE(C36:C47)</f>
        <v>29502.626666666667</v>
      </c>
      <c r="D87" s="16">
        <f t="shared" si="16"/>
        <v>26425.916666666668</v>
      </c>
      <c r="E87" s="16">
        <f t="shared" si="16"/>
        <v>6511.166666666667</v>
      </c>
      <c r="F87" s="16">
        <f t="shared" si="16"/>
        <v>61226.333333333336</v>
      </c>
      <c r="G87" s="16">
        <f t="shared" si="16"/>
        <v>1998.9800000000002</v>
      </c>
      <c r="H87" s="16">
        <f t="shared" si="16"/>
        <v>371559.58333333331</v>
      </c>
      <c r="I87" s="16">
        <f t="shared" si="16"/>
        <v>1541802.3333333333</v>
      </c>
      <c r="J87" s="16">
        <f t="shared" si="16"/>
        <v>673119.58333333337</v>
      </c>
      <c r="K87" s="16">
        <f t="shared" si="16"/>
        <v>6278.083333333333</v>
      </c>
      <c r="L87" s="16">
        <f t="shared" ref="L87" si="17">AVERAGE(L36:L47)</f>
        <v>9097.7086666666673</v>
      </c>
      <c r="M87" s="16">
        <f t="shared" ref="M87" si="18">AVERAGE(M36:M47)</f>
        <v>2744809.6486666668</v>
      </c>
    </row>
    <row r="88" spans="1:13">
      <c r="A88" s="15" t="s">
        <v>12</v>
      </c>
      <c r="B88" s="16">
        <f>AVERAGE(B48:B59)</f>
        <v>16647.166666666668</v>
      </c>
      <c r="C88" s="16">
        <f t="shared" ref="C88:K88" si="19">AVERAGE(C48:C59)</f>
        <v>24016.78</v>
      </c>
      <c r="D88" s="16">
        <f t="shared" si="19"/>
        <v>21919.316666666666</v>
      </c>
      <c r="E88" s="16">
        <f t="shared" si="19"/>
        <v>5473.166666666667</v>
      </c>
      <c r="F88" s="16">
        <f t="shared" si="19"/>
        <v>51783.5</v>
      </c>
      <c r="G88" s="16">
        <f t="shared" si="19"/>
        <v>1735.3500000000001</v>
      </c>
      <c r="H88" s="16">
        <f t="shared" si="19"/>
        <v>358727.41666666669</v>
      </c>
      <c r="I88" s="16">
        <f t="shared" si="19"/>
        <v>1462893.4166666667</v>
      </c>
      <c r="J88" s="16">
        <f t="shared" si="19"/>
        <v>643664.58333333337</v>
      </c>
      <c r="K88" s="16">
        <f t="shared" si="19"/>
        <v>5034.25</v>
      </c>
      <c r="L88" s="16">
        <f t="shared" ref="L88" si="20">AVERAGE(L48:L59)</f>
        <v>8590.9125839732715</v>
      </c>
      <c r="M88" s="16">
        <f t="shared" ref="M88" si="21">AVERAGE(M48:M59)</f>
        <v>2600485.85925064</v>
      </c>
    </row>
    <row r="89" spans="1:13">
      <c r="A89" s="15" t="s">
        <v>13</v>
      </c>
      <c r="B89" s="16">
        <f>AVERAGE(B60:B71)</f>
        <v>16922.833333333332</v>
      </c>
      <c r="C89" s="16">
        <f>AVERAGE(C60:C71)</f>
        <v>26805.416666666668</v>
      </c>
      <c r="D89" s="16">
        <f t="shared" ref="D89:K89" si="22">AVERAGE(D60:D71)</f>
        <v>22128.713866666669</v>
      </c>
      <c r="E89" s="16">
        <f t="shared" si="22"/>
        <v>5564.916666666667</v>
      </c>
      <c r="F89" s="16">
        <f t="shared" si="22"/>
        <v>58875</v>
      </c>
      <c r="G89" s="16">
        <f t="shared" si="22"/>
        <v>1868.5833333333333</v>
      </c>
      <c r="H89" s="16">
        <f t="shared" si="22"/>
        <v>393332.2</v>
      </c>
      <c r="I89" s="16">
        <f t="shared" si="22"/>
        <v>1526211.3833333335</v>
      </c>
      <c r="J89" s="16">
        <f t="shared" si="22"/>
        <v>668479.3666666667</v>
      </c>
      <c r="K89" s="16">
        <f t="shared" si="22"/>
        <v>4933.25</v>
      </c>
      <c r="L89" s="16">
        <f t="shared" ref="L89" si="23">AVERAGE(L60:L71)</f>
        <v>8212.3163376526354</v>
      </c>
      <c r="M89" s="16">
        <f t="shared" ref="M89" si="24">AVERAGE(M60:M71)</f>
        <v>2733333.9802043191</v>
      </c>
    </row>
    <row r="90" spans="1:13" ht="15.75" thickBot="1">
      <c r="A90" s="15" t="s">
        <v>26</v>
      </c>
      <c r="B90" s="16">
        <f>AVERAGE(B72:B79)</f>
        <v>17903.625</v>
      </c>
      <c r="C90" s="16">
        <f t="shared" ref="C90:M90" si="25">AVERAGE(C72:C79)</f>
        <v>27929.625</v>
      </c>
      <c r="D90" s="16">
        <f t="shared" si="25"/>
        <v>22433.25</v>
      </c>
      <c r="E90" s="16">
        <f t="shared" si="25"/>
        <v>5448</v>
      </c>
      <c r="F90" s="16">
        <f t="shared" si="25"/>
        <v>56497.125</v>
      </c>
      <c r="G90" s="16">
        <f t="shared" si="25"/>
        <v>2118.5</v>
      </c>
      <c r="H90" s="16">
        <f t="shared" si="25"/>
        <v>411816.25</v>
      </c>
      <c r="I90" s="16">
        <f t="shared" si="25"/>
        <v>1546147</v>
      </c>
      <c r="J90" s="16">
        <f t="shared" si="25"/>
        <v>609540.375</v>
      </c>
      <c r="K90" s="16">
        <f t="shared" si="25"/>
        <v>7918.375</v>
      </c>
      <c r="L90" s="16">
        <f t="shared" si="25"/>
        <v>6858.958333333333</v>
      </c>
      <c r="M90" s="16">
        <f t="shared" si="25"/>
        <v>2714611.0833333335</v>
      </c>
    </row>
    <row r="91" spans="1:13" ht="15.75" thickBot="1">
      <c r="A91" s="19" t="s">
        <v>17</v>
      </c>
      <c r="B91" s="22">
        <f>AVERAGE(B84:B90)</f>
        <v>15789.07738095238</v>
      </c>
      <c r="C91" s="23">
        <f>AVERAGE(C84:C90)</f>
        <v>27396.475317460314</v>
      </c>
      <c r="D91" s="23">
        <f t="shared" ref="D91:M91" si="26">AVERAGE(D84:D90)</f>
        <v>24239.02817142857</v>
      </c>
      <c r="E91" s="23">
        <f t="shared" si="26"/>
        <v>5634.3849206349205</v>
      </c>
      <c r="F91" s="23">
        <f t="shared" si="26"/>
        <v>57715.200396825392</v>
      </c>
      <c r="G91" s="23">
        <f t="shared" si="26"/>
        <v>1778.9306349206349</v>
      </c>
      <c r="H91" s="23">
        <f t="shared" si="26"/>
        <v>368420.98888888891</v>
      </c>
      <c r="I91" s="23">
        <f t="shared" si="26"/>
        <v>1495266.9634920636</v>
      </c>
      <c r="J91" s="23">
        <f>AVERAGE(J84:J90)</f>
        <v>635099.80436507927</v>
      </c>
      <c r="K91" s="23">
        <f>AVERAGE(K84:K90)</f>
        <v>5884.9464285714284</v>
      </c>
      <c r="L91" s="23">
        <f t="shared" ref="L91" si="27">AVERAGE(L84:L90)</f>
        <v>7634.6756078513208</v>
      </c>
      <c r="M91" s="24">
        <f t="shared" si="26"/>
        <v>2644860.4756046766</v>
      </c>
    </row>
    <row r="92" spans="1:13" ht="15.75" thickBot="1">
      <c r="A92" s="15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36"/>
    </row>
    <row r="93" spans="1:13" ht="24" thickBot="1">
      <c r="A93" s="51" t="s">
        <v>20</v>
      </c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0"/>
    </row>
    <row r="94" spans="1:13" ht="30.75" customHeight="1" thickBot="1">
      <c r="A94" s="12"/>
      <c r="B94" s="13" t="str">
        <f>B83</f>
        <v>Bloemfontein</v>
      </c>
      <c r="C94" s="13" t="str">
        <f t="shared" ref="C94:M94" si="28">C83</f>
        <v xml:space="preserve">East London </v>
      </c>
      <c r="D94" s="13" t="str">
        <f t="shared" si="28"/>
        <v xml:space="preserve">George </v>
      </c>
      <c r="E94" s="13" t="str">
        <f t="shared" si="28"/>
        <v>Kimberley</v>
      </c>
      <c r="F94" s="13" t="str">
        <f t="shared" si="28"/>
        <v xml:space="preserve">Port Elizabeth </v>
      </c>
      <c r="G94" s="13" t="str">
        <f t="shared" si="28"/>
        <v xml:space="preserve">Upington </v>
      </c>
      <c r="H94" s="13" t="str">
        <f t="shared" si="28"/>
        <v>King Shaka International</v>
      </c>
      <c r="I94" s="13" t="str">
        <f t="shared" si="28"/>
        <v xml:space="preserve">OR Tambo International </v>
      </c>
      <c r="J94" s="13" t="str">
        <f t="shared" si="28"/>
        <v xml:space="preserve">Cape Town International </v>
      </c>
      <c r="K94" s="13" t="str">
        <f t="shared" si="28"/>
        <v>Pietermaritzburg</v>
      </c>
      <c r="L94" s="13" t="str">
        <f t="shared" ref="L94" si="29">L83</f>
        <v>Richards Bay</v>
      </c>
      <c r="M94" s="14" t="str">
        <f t="shared" si="28"/>
        <v>TOTAL</v>
      </c>
    </row>
    <row r="95" spans="1:13">
      <c r="A95" s="17">
        <v>2006</v>
      </c>
      <c r="B95" s="18">
        <f t="shared" ref="B95:B98" si="30">(B85-B84)/B84*100</f>
        <v>20.326457316511647</v>
      </c>
      <c r="C95" s="18">
        <f t="shared" ref="C95:J95" si="31">(C85-C84)/C84*100</f>
        <v>12.405296493359195</v>
      </c>
      <c r="D95" s="18">
        <f t="shared" si="31"/>
        <v>1.3236172987069532</v>
      </c>
      <c r="E95" s="18">
        <f t="shared" si="31"/>
        <v>10.752885986294443</v>
      </c>
      <c r="F95" s="18">
        <f t="shared" si="31"/>
        <v>9.7550839217883532</v>
      </c>
      <c r="G95" s="18">
        <f t="shared" si="31"/>
        <v>7.9975700631783537</v>
      </c>
      <c r="H95" s="18">
        <f t="shared" si="31"/>
        <v>9.2663373176542532</v>
      </c>
      <c r="I95" s="18">
        <f t="shared" si="31"/>
        <v>6.938479635109239</v>
      </c>
      <c r="J95" s="18">
        <f t="shared" si="31"/>
        <v>8.3319354629746663</v>
      </c>
      <c r="K95" s="18">
        <f>(K85-K84)/K84*100</f>
        <v>62.150000000000006</v>
      </c>
      <c r="L95" s="18">
        <f t="shared" ref="L95" si="32">(L85-L84)/L84*100</f>
        <v>2.5633788360874474</v>
      </c>
      <c r="M95" s="18">
        <f t="shared" ref="M95" si="33">(M85-M84)/M84*100</f>
        <v>7.7933449386394473</v>
      </c>
    </row>
    <row r="96" spans="1:13">
      <c r="A96" s="17">
        <f>A95+1</f>
        <v>2007</v>
      </c>
      <c r="B96" s="18">
        <f t="shared" si="30"/>
        <v>36.51455722440128</v>
      </c>
      <c r="C96" s="18">
        <f t="shared" ref="C96:K96" si="34">(C86-C85)/C85*100</f>
        <v>10.792810511468664</v>
      </c>
      <c r="D96" s="18">
        <f t="shared" si="34"/>
        <v>10.022989738399559</v>
      </c>
      <c r="E96" s="18">
        <f t="shared" si="34"/>
        <v>16.986420829699764</v>
      </c>
      <c r="F96" s="18">
        <f t="shared" si="34"/>
        <v>5.5463668214596904</v>
      </c>
      <c r="G96" s="18">
        <f t="shared" si="34"/>
        <v>26.753531362640238</v>
      </c>
      <c r="H96" s="18">
        <f t="shared" si="34"/>
        <v>19.0345303411816</v>
      </c>
      <c r="I96" s="18">
        <f t="shared" si="34"/>
        <v>12.226601354614889</v>
      </c>
      <c r="J96" s="18">
        <f t="shared" si="34"/>
        <v>15.126539185089232</v>
      </c>
      <c r="K96" s="18">
        <f t="shared" si="34"/>
        <v>0.9045122828656641</v>
      </c>
      <c r="L96" s="18">
        <f t="shared" ref="L96" si="35">(L86-L85)/L85*100</f>
        <v>12.966901003227349</v>
      </c>
      <c r="M96" s="18">
        <f t="shared" ref="M96" si="36">(M86-M85)/M85*100</f>
        <v>13.75074609946831</v>
      </c>
    </row>
    <row r="97" spans="1:13">
      <c r="A97" s="17">
        <f t="shared" ref="A97:A100" si="37">A96+1</f>
        <v>2008</v>
      </c>
      <c r="B97" s="18">
        <f t="shared" si="30"/>
        <v>-3.0834205411870235</v>
      </c>
      <c r="C97" s="18">
        <f t="shared" ref="C97:K97" si="38">(C87-C86)/C86*100</f>
        <v>-4.4297354926186907</v>
      </c>
      <c r="D97" s="18">
        <f t="shared" si="38"/>
        <v>-3.4087516981315935</v>
      </c>
      <c r="E97" s="18">
        <f t="shared" si="38"/>
        <v>4.0067089079388847</v>
      </c>
      <c r="F97" s="18">
        <f t="shared" si="38"/>
        <v>-2.0134353498805626</v>
      </c>
      <c r="G97" s="18">
        <f t="shared" si="38"/>
        <v>6.4512178020452655</v>
      </c>
      <c r="H97" s="18">
        <f t="shared" si="38"/>
        <v>-7.1043368942488607</v>
      </c>
      <c r="I97" s="18">
        <f t="shared" si="38"/>
        <v>-4.3166065896784804</v>
      </c>
      <c r="J97" s="18">
        <f t="shared" si="38"/>
        <v>-2.8844074085696323</v>
      </c>
      <c r="K97" s="18">
        <f t="shared" si="38"/>
        <v>-4.0732912294998567</v>
      </c>
      <c r="L97" s="18">
        <f t="shared" ref="L97" si="39">(L87-L86)/L86*100</f>
        <v>20.889072950347703</v>
      </c>
      <c r="M97" s="18">
        <f t="shared" ref="M97" si="40">(M87-M86)/M86*100</f>
        <v>-4.2019500442148763</v>
      </c>
    </row>
    <row r="98" spans="1:13">
      <c r="A98" s="17">
        <f t="shared" si="37"/>
        <v>2009</v>
      </c>
      <c r="B98" s="18">
        <f t="shared" si="30"/>
        <v>-3.7030966796498261</v>
      </c>
      <c r="C98" s="18">
        <f t="shared" ref="C98:K98" si="41">(C88-C87)/C87*100</f>
        <v>-18.594434755413875</v>
      </c>
      <c r="D98" s="18">
        <f t="shared" si="41"/>
        <v>-17.053713053158052</v>
      </c>
      <c r="E98" s="18">
        <f t="shared" si="41"/>
        <v>-15.941843499628842</v>
      </c>
      <c r="F98" s="18">
        <f t="shared" si="41"/>
        <v>-15.422830045895289</v>
      </c>
      <c r="G98" s="18">
        <f t="shared" si="41"/>
        <v>-13.188225995257586</v>
      </c>
      <c r="H98" s="18">
        <f t="shared" si="41"/>
        <v>-3.4535959351517089</v>
      </c>
      <c r="I98" s="18">
        <f t="shared" si="41"/>
        <v>-5.1179658352227069</v>
      </c>
      <c r="J98" s="18">
        <f t="shared" si="41"/>
        <v>-4.3758940802371047</v>
      </c>
      <c r="K98" s="18">
        <f t="shared" si="41"/>
        <v>-19.812310020308743</v>
      </c>
      <c r="L98" s="18">
        <f t="shared" ref="L98" si="42">(L88-L87)/L87*100</f>
        <v>-5.5705903679929794</v>
      </c>
      <c r="M98" s="18">
        <f t="shared" ref="M98" si="43">(M88-M87)/M87*100</f>
        <v>-5.2580618654606619</v>
      </c>
    </row>
    <row r="99" spans="1:13">
      <c r="A99" s="17">
        <f t="shared" si="37"/>
        <v>2010</v>
      </c>
      <c r="B99" s="18">
        <f>(B89-B88)/B88*100</f>
        <v>1.6559374468127563</v>
      </c>
      <c r="C99" s="18">
        <f t="shared" ref="C99:K100" si="44">(C89-C88)/C88*100</f>
        <v>11.611201279549837</v>
      </c>
      <c r="D99" s="18">
        <f t="shared" si="44"/>
        <v>0.95530897784984048</v>
      </c>
      <c r="E99" s="18">
        <f t="shared" si="44"/>
        <v>1.6763604251042965</v>
      </c>
      <c r="F99" s="18">
        <f t="shared" si="44"/>
        <v>13.694516593123293</v>
      </c>
      <c r="G99" s="18">
        <f t="shared" si="44"/>
        <v>7.6776058624100685</v>
      </c>
      <c r="H99" s="18">
        <f t="shared" si="44"/>
        <v>9.6465398867152814</v>
      </c>
      <c r="I99" s="18">
        <f t="shared" si="44"/>
        <v>4.3282693014602822</v>
      </c>
      <c r="J99" s="18">
        <f t="shared" si="44"/>
        <v>3.8552351606523829</v>
      </c>
      <c r="K99" s="18">
        <f t="shared" si="44"/>
        <v>-2.0062571386005859</v>
      </c>
      <c r="L99" s="18">
        <f t="shared" ref="L99" si="45">(L89-L88)/L88*100</f>
        <v>-4.4069386415003704</v>
      </c>
      <c r="M99" s="18">
        <f t="shared" ref="M99:M100" si="46">(M89-M88)/M88*100</f>
        <v>5.1085884770763874</v>
      </c>
    </row>
    <row r="100" spans="1:13" ht="15.75" thickBot="1">
      <c r="A100" s="17">
        <f t="shared" si="37"/>
        <v>2011</v>
      </c>
      <c r="B100" s="18">
        <f>(B90-B89)/B89*100</f>
        <v>5.7956705437426832</v>
      </c>
      <c r="C100" s="18">
        <f t="shared" si="44"/>
        <v>4.1939595541945769</v>
      </c>
      <c r="D100" s="18">
        <f t="shared" si="44"/>
        <v>1.3762034936520451</v>
      </c>
      <c r="E100" s="18">
        <f t="shared" si="44"/>
        <v>-2.1009598825978282</v>
      </c>
      <c r="F100" s="18">
        <f t="shared" si="44"/>
        <v>-4.038853503184713</v>
      </c>
      <c r="G100" s="18">
        <f t="shared" si="44"/>
        <v>13.374659947375466</v>
      </c>
      <c r="H100" s="18">
        <f t="shared" si="44"/>
        <v>4.6993482862577709</v>
      </c>
      <c r="I100" s="18">
        <f t="shared" si="44"/>
        <v>1.3062159596219189</v>
      </c>
      <c r="J100" s="18">
        <f t="shared" si="44"/>
        <v>-8.8168752254183307</v>
      </c>
      <c r="K100" s="18">
        <f t="shared" si="44"/>
        <v>60.51031267420057</v>
      </c>
      <c r="L100" s="18">
        <f t="shared" ref="L100" si="47">(L90-L89)/L89*100</f>
        <v>-16.479613651927817</v>
      </c>
      <c r="M100" s="18">
        <f t="shared" si="46"/>
        <v>-0.68498386975696524</v>
      </c>
    </row>
    <row r="101" spans="1:13" ht="15.75" thickBot="1">
      <c r="A101" s="19" t="s">
        <v>17</v>
      </c>
      <c r="B101" s="29">
        <f>AVERAGE(B95:B100)</f>
        <v>9.5843508851052519</v>
      </c>
      <c r="C101" s="20">
        <f t="shared" ref="C101:M101" si="48">AVERAGE(C95:C100)</f>
        <v>2.663182931756618</v>
      </c>
      <c r="D101" s="20">
        <f t="shared" si="48"/>
        <v>-1.1307242071135415</v>
      </c>
      <c r="E101" s="20">
        <f t="shared" si="48"/>
        <v>2.5632621278017864</v>
      </c>
      <c r="F101" s="20">
        <f t="shared" si="48"/>
        <v>1.253474739568462</v>
      </c>
      <c r="G101" s="20">
        <f t="shared" si="48"/>
        <v>8.1777265070652998</v>
      </c>
      <c r="H101" s="20">
        <f t="shared" si="48"/>
        <v>5.3481371670680566</v>
      </c>
      <c r="I101" s="20">
        <f t="shared" si="48"/>
        <v>2.5608323043175236</v>
      </c>
      <c r="J101" s="20">
        <f t="shared" si="48"/>
        <v>1.8727555157485354</v>
      </c>
      <c r="K101" s="20">
        <f t="shared" si="48"/>
        <v>16.278827761442841</v>
      </c>
      <c r="L101" s="20">
        <f t="shared" ref="L101" si="49">AVERAGE(L95:L100)</f>
        <v>1.6603683547068886</v>
      </c>
      <c r="M101" s="21">
        <f t="shared" si="48"/>
        <v>2.751280622625274</v>
      </c>
    </row>
    <row r="102" spans="1:13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36"/>
    </row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spans="1:13" ht="13.5" customHeight="1"/>
    <row r="146" spans="1:13" ht="13.5" customHeight="1"/>
    <row r="147" spans="1:13" ht="13.5" customHeight="1"/>
    <row r="148" spans="1:13" ht="13.5" customHeight="1"/>
    <row r="149" spans="1:13" ht="13.5" customHeight="1"/>
    <row r="150" spans="1:13" ht="13.5" customHeight="1"/>
    <row r="151" spans="1:13" ht="13.5" customHeight="1" thickBot="1"/>
    <row r="152" spans="1:13" ht="30.75" customHeight="1" thickBot="1">
      <c r="A152" s="53" t="s">
        <v>21</v>
      </c>
      <c r="B152" s="54"/>
      <c r="C152" s="54"/>
      <c r="D152" s="54"/>
      <c r="E152" s="54"/>
      <c r="F152" s="54"/>
      <c r="G152" s="54"/>
      <c r="H152" s="54"/>
      <c r="I152" s="54"/>
      <c r="J152" s="54"/>
      <c r="K152" s="54"/>
      <c r="L152" s="54"/>
      <c r="M152" s="55"/>
    </row>
    <row r="153" spans="1:13" ht="28.5" customHeight="1" thickBot="1">
      <c r="A153" s="12"/>
      <c r="B153" s="13" t="str">
        <f>B94</f>
        <v>Bloemfontein</v>
      </c>
      <c r="C153" s="13" t="str">
        <f t="shared" ref="C153:M153" si="50">C94</f>
        <v xml:space="preserve">East London </v>
      </c>
      <c r="D153" s="13" t="str">
        <f t="shared" si="50"/>
        <v xml:space="preserve">George </v>
      </c>
      <c r="E153" s="13" t="str">
        <f t="shared" si="50"/>
        <v>Kimberley</v>
      </c>
      <c r="F153" s="13" t="str">
        <f t="shared" si="50"/>
        <v xml:space="preserve">Port Elizabeth </v>
      </c>
      <c r="G153" s="13" t="str">
        <f t="shared" si="50"/>
        <v xml:space="preserve">Upington </v>
      </c>
      <c r="H153" s="13" t="str">
        <f t="shared" si="50"/>
        <v>King Shaka International</v>
      </c>
      <c r="I153" s="13" t="str">
        <f t="shared" si="50"/>
        <v xml:space="preserve">OR Tambo International </v>
      </c>
      <c r="J153" s="13" t="str">
        <f t="shared" si="50"/>
        <v xml:space="preserve">Cape Town International </v>
      </c>
      <c r="K153" s="13" t="str">
        <f t="shared" si="50"/>
        <v>Pietermaritzburg</v>
      </c>
      <c r="L153" s="13" t="str">
        <f t="shared" ref="L153" si="51">L94</f>
        <v>Richards Bay</v>
      </c>
      <c r="M153" s="14" t="str">
        <f t="shared" si="50"/>
        <v>TOTAL</v>
      </c>
    </row>
    <row r="154" spans="1:13">
      <c r="A154" s="4">
        <v>2005</v>
      </c>
      <c r="B154" s="2">
        <f>SUM(B3:B11)/9*12</f>
        <v>130308</v>
      </c>
      <c r="C154" s="2">
        <f t="shared" ref="C154:K154" si="52">SUM(C3:C11)/9*12</f>
        <v>297454.66666666669</v>
      </c>
      <c r="D154" s="2">
        <f t="shared" si="52"/>
        <v>294496</v>
      </c>
      <c r="E154" s="2">
        <f t="shared" si="52"/>
        <v>57981.333333333328</v>
      </c>
      <c r="F154" s="2">
        <f t="shared" si="52"/>
        <v>647269.33333333326</v>
      </c>
      <c r="G154" s="2">
        <f t="shared" si="52"/>
        <v>16461.333333333336</v>
      </c>
      <c r="H154" s="2">
        <f t="shared" si="52"/>
        <v>3690242.666666667</v>
      </c>
      <c r="I154" s="2">
        <f t="shared" si="52"/>
        <v>16111781.333333334</v>
      </c>
      <c r="J154" s="2">
        <f t="shared" si="52"/>
        <v>6668874.666666666</v>
      </c>
      <c r="K154" s="2">
        <f t="shared" si="52"/>
        <v>48000</v>
      </c>
      <c r="L154" s="2">
        <f t="shared" ref="L154" si="53">SUM(L3:L11)/9*12</f>
        <v>77944</v>
      </c>
      <c r="M154" s="2">
        <f>SUM(B154:L154)</f>
        <v>28040813.333333336</v>
      </c>
    </row>
    <row r="155" spans="1:13">
      <c r="A155" s="4">
        <v>2006</v>
      </c>
      <c r="B155" s="2">
        <f>SUM(B12:B23)</f>
        <v>156795</v>
      </c>
      <c r="C155" s="2">
        <f t="shared" ref="C155:K155" si="54">SUM(C12:C23)</f>
        <v>334354.8</v>
      </c>
      <c r="D155" s="2">
        <f t="shared" si="54"/>
        <v>298394</v>
      </c>
      <c r="E155" s="2">
        <f t="shared" si="54"/>
        <v>64216</v>
      </c>
      <c r="F155" s="2">
        <f t="shared" si="54"/>
        <v>710411</v>
      </c>
      <c r="G155" s="2">
        <f t="shared" si="54"/>
        <v>17777.84</v>
      </c>
      <c r="H155" s="2">
        <f t="shared" si="54"/>
        <v>4032193</v>
      </c>
      <c r="I155" s="2">
        <f t="shared" si="54"/>
        <v>17229694</v>
      </c>
      <c r="J155" s="2">
        <f t="shared" si="54"/>
        <v>7224521</v>
      </c>
      <c r="K155" s="2">
        <f t="shared" si="54"/>
        <v>77832</v>
      </c>
      <c r="L155" s="2">
        <f t="shared" ref="L155" si="55">SUM(L12:L23)</f>
        <v>79942</v>
      </c>
      <c r="M155" s="2">
        <f t="shared" ref="M155:M159" si="56">SUM(B155:L155)</f>
        <v>30226130.640000001</v>
      </c>
    </row>
    <row r="156" spans="1:13">
      <c r="A156" s="4">
        <v>2007</v>
      </c>
      <c r="B156" s="2">
        <f>SUM(B24:B35)</f>
        <v>214048</v>
      </c>
      <c r="C156" s="2">
        <f t="shared" ref="C156:K156" si="57">SUM(C24:C35)</f>
        <v>370441.08</v>
      </c>
      <c r="D156" s="2">
        <f t="shared" si="57"/>
        <v>328302</v>
      </c>
      <c r="E156" s="2">
        <f t="shared" si="57"/>
        <v>75124</v>
      </c>
      <c r="F156" s="2">
        <f t="shared" si="57"/>
        <v>749813</v>
      </c>
      <c r="G156" s="2">
        <f t="shared" si="57"/>
        <v>22534.04</v>
      </c>
      <c r="H156" s="2">
        <f t="shared" si="57"/>
        <v>4799702</v>
      </c>
      <c r="I156" s="2">
        <f t="shared" si="57"/>
        <v>19336300</v>
      </c>
      <c r="J156" s="2">
        <f t="shared" si="57"/>
        <v>8317341</v>
      </c>
      <c r="K156" s="2">
        <f t="shared" si="57"/>
        <v>78536</v>
      </c>
      <c r="L156" s="2">
        <f t="shared" ref="L156" si="58">SUM(L24:L35)</f>
        <v>90308</v>
      </c>
      <c r="M156" s="2">
        <f t="shared" si="56"/>
        <v>34382449.120000005</v>
      </c>
    </row>
    <row r="157" spans="1:13">
      <c r="A157" s="4">
        <v>2008</v>
      </c>
      <c r="B157" s="2">
        <f>SUM(B36:B47)</f>
        <v>207448</v>
      </c>
      <c r="C157" s="2">
        <f t="shared" ref="C157:K157" si="59">SUM(C36:C47)</f>
        <v>354031.52</v>
      </c>
      <c r="D157" s="2">
        <f t="shared" si="59"/>
        <v>317111</v>
      </c>
      <c r="E157" s="2">
        <f t="shared" si="59"/>
        <v>78134</v>
      </c>
      <c r="F157" s="2">
        <f t="shared" si="59"/>
        <v>734716</v>
      </c>
      <c r="G157" s="2">
        <f t="shared" si="59"/>
        <v>23987.760000000002</v>
      </c>
      <c r="H157" s="2">
        <f t="shared" si="59"/>
        <v>4458715</v>
      </c>
      <c r="I157" s="2">
        <f t="shared" si="59"/>
        <v>18501628</v>
      </c>
      <c r="J157" s="2">
        <f t="shared" si="59"/>
        <v>8077435</v>
      </c>
      <c r="K157" s="2">
        <f t="shared" si="59"/>
        <v>75337</v>
      </c>
      <c r="L157" s="2">
        <f t="shared" ref="L157" si="60">SUM(L36:L47)</f>
        <v>109172.50400000002</v>
      </c>
      <c r="M157" s="2">
        <f t="shared" si="56"/>
        <v>32937715.784000002</v>
      </c>
    </row>
    <row r="158" spans="1:13">
      <c r="A158" s="4">
        <v>2009</v>
      </c>
      <c r="B158" s="2">
        <f>SUM(B48:B59)</f>
        <v>199766</v>
      </c>
      <c r="C158" s="2">
        <f t="shared" ref="C158:K158" si="61">SUM(C48:C59)</f>
        <v>288201.36</v>
      </c>
      <c r="D158" s="2">
        <f t="shared" si="61"/>
        <v>263031.8</v>
      </c>
      <c r="E158" s="2">
        <f t="shared" si="61"/>
        <v>65678</v>
      </c>
      <c r="F158" s="2">
        <f t="shared" si="61"/>
        <v>621402</v>
      </c>
      <c r="G158" s="2">
        <f t="shared" si="61"/>
        <v>20824.2</v>
      </c>
      <c r="H158" s="2">
        <f t="shared" si="61"/>
        <v>4304729</v>
      </c>
      <c r="I158" s="2">
        <f t="shared" si="61"/>
        <v>17554721</v>
      </c>
      <c r="J158" s="2">
        <f t="shared" si="61"/>
        <v>7723975</v>
      </c>
      <c r="K158" s="2">
        <f t="shared" si="61"/>
        <v>60411</v>
      </c>
      <c r="L158" s="2">
        <f t="shared" ref="L158" si="62">SUM(L48:L59)</f>
        <v>103090.95100767925</v>
      </c>
      <c r="M158" s="2">
        <f t="shared" si="56"/>
        <v>31205830.311007679</v>
      </c>
    </row>
    <row r="159" spans="1:13">
      <c r="A159" s="4">
        <v>2010</v>
      </c>
      <c r="B159" s="2">
        <f>SUM(B60:B71)</f>
        <v>203074</v>
      </c>
      <c r="C159" s="2">
        <f t="shared" ref="C159:K159" si="63">SUM(C60:C71)</f>
        <v>321665</v>
      </c>
      <c r="D159" s="2">
        <f t="shared" si="63"/>
        <v>265544.56640000001</v>
      </c>
      <c r="E159" s="2">
        <f t="shared" si="63"/>
        <v>66779</v>
      </c>
      <c r="F159" s="2">
        <f>SUM(F60:F71)</f>
        <v>706500</v>
      </c>
      <c r="G159" s="2">
        <f t="shared" si="63"/>
        <v>22423</v>
      </c>
      <c r="H159" s="2">
        <f t="shared" si="63"/>
        <v>4719986.4000000004</v>
      </c>
      <c r="I159" s="2">
        <f t="shared" si="63"/>
        <v>18314536.600000001</v>
      </c>
      <c r="J159" s="2">
        <f t="shared" si="63"/>
        <v>8021752.4000000004</v>
      </c>
      <c r="K159" s="2">
        <f t="shared" si="63"/>
        <v>59199</v>
      </c>
      <c r="L159" s="2">
        <f t="shared" ref="L159" si="64">SUM(L60:L71)</f>
        <v>98547.796051831625</v>
      </c>
      <c r="M159" s="2">
        <f t="shared" si="56"/>
        <v>32800007.762451835</v>
      </c>
    </row>
    <row r="160" spans="1:13" ht="15.75" thickBot="1">
      <c r="A160" s="4">
        <v>2011</v>
      </c>
      <c r="B160" s="2">
        <f>SUM(B72:B79)</f>
        <v>143229</v>
      </c>
      <c r="C160" s="2">
        <f t="shared" ref="C160:M160" si="65">SUM(C72:C79)</f>
        <v>223437</v>
      </c>
      <c r="D160" s="2">
        <f t="shared" si="65"/>
        <v>179466</v>
      </c>
      <c r="E160" s="2">
        <f t="shared" si="65"/>
        <v>43584</v>
      </c>
      <c r="F160" s="2">
        <f t="shared" si="65"/>
        <v>451977</v>
      </c>
      <c r="G160" s="2">
        <f t="shared" si="65"/>
        <v>16948</v>
      </c>
      <c r="H160" s="2">
        <f t="shared" si="65"/>
        <v>3294530</v>
      </c>
      <c r="I160" s="2">
        <f t="shared" si="65"/>
        <v>12369176</v>
      </c>
      <c r="J160" s="2">
        <f t="shared" si="65"/>
        <v>4876323</v>
      </c>
      <c r="K160" s="2">
        <f t="shared" si="65"/>
        <v>63347</v>
      </c>
      <c r="L160" s="2">
        <f t="shared" si="65"/>
        <v>54871.666666666664</v>
      </c>
      <c r="M160" s="2">
        <f t="shared" si="65"/>
        <v>21716888.666666668</v>
      </c>
    </row>
    <row r="161" spans="1:13" ht="15.75" thickBot="1">
      <c r="A161" s="19" t="s">
        <v>25</v>
      </c>
      <c r="B161" s="8">
        <f>SUM(B154:B160)</f>
        <v>1254668</v>
      </c>
      <c r="C161" s="9">
        <f t="shared" ref="C161:M161" si="66">SUM(C154:C160)</f>
        <v>2189585.4266666668</v>
      </c>
      <c r="D161" s="9">
        <f t="shared" si="66"/>
        <v>1946345.3664000002</v>
      </c>
      <c r="E161" s="9">
        <f t="shared" si="66"/>
        <v>451496.33333333331</v>
      </c>
      <c r="F161" s="9">
        <f t="shared" si="66"/>
        <v>4622088.333333333</v>
      </c>
      <c r="G161" s="9">
        <f t="shared" si="66"/>
        <v>140956.17333333334</v>
      </c>
      <c r="H161" s="9">
        <f t="shared" si="66"/>
        <v>29300098.06666667</v>
      </c>
      <c r="I161" s="9">
        <f t="shared" si="66"/>
        <v>119417836.93333334</v>
      </c>
      <c r="J161" s="9">
        <f t="shared" si="66"/>
        <v>50910222.066666663</v>
      </c>
      <c r="K161" s="9">
        <f t="shared" si="66"/>
        <v>462662</v>
      </c>
      <c r="L161" s="9">
        <f t="shared" ref="L161" si="67">SUM(L154:L160)</f>
        <v>613876.91772617761</v>
      </c>
      <c r="M161" s="10">
        <f t="shared" si="66"/>
        <v>211309835.61745951</v>
      </c>
    </row>
    <row r="162" spans="1:13" ht="15.75" thickBot="1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24" thickBot="1">
      <c r="A163" s="51" t="s">
        <v>22</v>
      </c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0"/>
    </row>
    <row r="164" spans="1:13" ht="29.25" customHeight="1" thickBot="1">
      <c r="A164" s="12"/>
      <c r="B164" s="13" t="str">
        <f>B153</f>
        <v>Bloemfontein</v>
      </c>
      <c r="C164" s="13" t="str">
        <f t="shared" ref="C164:M164" si="68">C153</f>
        <v xml:space="preserve">East London </v>
      </c>
      <c r="D164" s="13" t="str">
        <f t="shared" si="68"/>
        <v xml:space="preserve">George </v>
      </c>
      <c r="E164" s="13" t="str">
        <f t="shared" si="68"/>
        <v>Kimberley</v>
      </c>
      <c r="F164" s="13" t="str">
        <f t="shared" si="68"/>
        <v xml:space="preserve">Port Elizabeth </v>
      </c>
      <c r="G164" s="13" t="str">
        <f t="shared" si="68"/>
        <v xml:space="preserve">Upington </v>
      </c>
      <c r="H164" s="13" t="str">
        <f t="shared" si="68"/>
        <v>King Shaka International</v>
      </c>
      <c r="I164" s="13" t="str">
        <f t="shared" si="68"/>
        <v xml:space="preserve">OR Tambo International </v>
      </c>
      <c r="J164" s="13" t="str">
        <f t="shared" si="68"/>
        <v xml:space="preserve">Cape Town International </v>
      </c>
      <c r="K164" s="13" t="str">
        <f t="shared" si="68"/>
        <v>Pietermaritzburg</v>
      </c>
      <c r="L164" s="13" t="str">
        <f t="shared" ref="L164" si="69">L153</f>
        <v>Richards Bay</v>
      </c>
      <c r="M164" s="14" t="str">
        <f t="shared" si="68"/>
        <v>TOTAL</v>
      </c>
    </row>
    <row r="165" spans="1:13">
      <c r="A165" s="4">
        <v>2005</v>
      </c>
      <c r="B165" s="3">
        <f>B154/$M154*100</f>
        <v>0.46470834654819798</v>
      </c>
      <c r="C165" s="3">
        <f>C154/$M154*100</f>
        <v>1.0607918648103882</v>
      </c>
      <c r="D165" s="3">
        <f t="shared" ref="D165:I165" si="70">D154/$M154*100</f>
        <v>1.0502405779004984</v>
      </c>
      <c r="E165" s="3">
        <f>E154/$M154*100</f>
        <v>0.20677479160138482</v>
      </c>
      <c r="F165" s="3">
        <f t="shared" si="70"/>
        <v>2.3083115515907524</v>
      </c>
      <c r="G165" s="3">
        <f>G154/$M154*100</f>
        <v>5.8704906800135612E-2</v>
      </c>
      <c r="H165" s="3">
        <f>H154/$M154*100</f>
        <v>13.160255456213585</v>
      </c>
      <c r="I165" s="3">
        <f t="shared" si="70"/>
        <v>57.45832384319808</v>
      </c>
      <c r="J165" s="3">
        <f>J154/$M154*100</f>
        <v>23.782743344106514</v>
      </c>
      <c r="K165" s="3">
        <f>K154/$M154*100</f>
        <v>0.1711790575736985</v>
      </c>
      <c r="L165" s="3">
        <f>L154/$M154*100</f>
        <v>0.27796625965675742</v>
      </c>
      <c r="M165" s="3">
        <f>M154/$M154*100</f>
        <v>100</v>
      </c>
    </row>
    <row r="166" spans="1:13">
      <c r="A166" s="4">
        <v>2006</v>
      </c>
      <c r="B166" s="3">
        <f>B155/$M155*100</f>
        <v>0.51873990047705287</v>
      </c>
      <c r="C166" s="3">
        <f t="shared" ref="C166:K166" si="71">C155/$M155*100</f>
        <v>1.1061779755478487</v>
      </c>
      <c r="D166" s="3">
        <f t="shared" si="71"/>
        <v>0.98720542021716073</v>
      </c>
      <c r="E166" s="3">
        <f t="shared" si="71"/>
        <v>0.21245193691785091</v>
      </c>
      <c r="F166" s="3">
        <f t="shared" si="71"/>
        <v>2.3503206826608225</v>
      </c>
      <c r="G166" s="3">
        <f t="shared" si="71"/>
        <v>5.8816129036620875E-2</v>
      </c>
      <c r="H166" s="3">
        <f t="shared" si="71"/>
        <v>13.340089897791826</v>
      </c>
      <c r="I166" s="3">
        <f t="shared" si="71"/>
        <v>57.002645178800826</v>
      </c>
      <c r="J166" s="3">
        <f t="shared" si="71"/>
        <v>23.901574058703268</v>
      </c>
      <c r="K166" s="3">
        <f t="shared" si="71"/>
        <v>0.25749905248209431</v>
      </c>
      <c r="L166" s="3">
        <f t="shared" ref="L166" si="72">L155/$M155*100</f>
        <v>0.26447976736462619</v>
      </c>
      <c r="M166" s="3">
        <f t="shared" ref="M166" si="73">M155/$M155*100</f>
        <v>100</v>
      </c>
    </row>
    <row r="167" spans="1:13">
      <c r="A167" s="4">
        <v>2007</v>
      </c>
      <c r="B167" s="3">
        <f t="shared" ref="B167:K168" si="74">B156/$M156*100</f>
        <v>0.62255018324302536</v>
      </c>
      <c r="C167" s="3">
        <f t="shared" si="74"/>
        <v>1.0774133009172908</v>
      </c>
      <c r="D167" s="3">
        <f t="shared" si="74"/>
        <v>0.95485344529755811</v>
      </c>
      <c r="E167" s="3">
        <f t="shared" si="74"/>
        <v>0.21849519717983368</v>
      </c>
      <c r="F167" s="3">
        <f t="shared" si="74"/>
        <v>2.1808015984639084</v>
      </c>
      <c r="G167" s="3">
        <f t="shared" si="74"/>
        <v>6.5539368418325167E-2</v>
      </c>
      <c r="H167" s="3">
        <f t="shared" si="74"/>
        <v>13.959744354592967</v>
      </c>
      <c r="I167" s="3">
        <f t="shared" si="74"/>
        <v>56.238867488797425</v>
      </c>
      <c r="J167" s="3">
        <f t="shared" si="74"/>
        <v>24.190658934653573</v>
      </c>
      <c r="K167" s="3">
        <f t="shared" si="74"/>
        <v>0.22841886488626029</v>
      </c>
      <c r="L167" s="3">
        <f t="shared" ref="L167" si="75">L156/$M156*100</f>
        <v>0.26265726354981656</v>
      </c>
      <c r="M167" s="3">
        <f t="shared" ref="M167" si="76">M156/$M156*100</f>
        <v>100</v>
      </c>
    </row>
    <row r="168" spans="1:13">
      <c r="A168" s="4">
        <v>2008</v>
      </c>
      <c r="B168" s="3">
        <f t="shared" si="74"/>
        <v>0.62981902376111654</v>
      </c>
      <c r="C168" s="3">
        <f t="shared" si="74"/>
        <v>1.0748514630512911</v>
      </c>
      <c r="D168" s="3">
        <f t="shared" si="74"/>
        <v>0.96275953705946271</v>
      </c>
      <c r="E168" s="3">
        <f t="shared" si="74"/>
        <v>0.23721742124557035</v>
      </c>
      <c r="F168" s="3">
        <f>F157/$M157*100</f>
        <v>2.2306221986313317</v>
      </c>
      <c r="G168" s="3">
        <f t="shared" si="74"/>
        <v>7.2827636735065954E-2</v>
      </c>
      <c r="H168" s="3">
        <f t="shared" si="74"/>
        <v>13.53680695176163</v>
      </c>
      <c r="I168" s="3">
        <f t="shared" si="74"/>
        <v>56.171557619024234</v>
      </c>
      <c r="J168" s="3">
        <f t="shared" si="74"/>
        <v>24.523361161321748</v>
      </c>
      <c r="K168" s="3">
        <f t="shared" si="74"/>
        <v>0.22872563627073403</v>
      </c>
      <c r="L168" s="3">
        <f t="shared" ref="L168" si="77">L157/$M157*100</f>
        <v>0.33145135113781088</v>
      </c>
      <c r="M168" s="3">
        <f t="shared" ref="M168" si="78">M157/$M157*100</f>
        <v>100</v>
      </c>
    </row>
    <row r="169" spans="1:13">
      <c r="A169" s="4">
        <v>2009</v>
      </c>
      <c r="B169" s="3">
        <f>B158/$M158*100</f>
        <v>0.64015601574790881</v>
      </c>
      <c r="C169" s="3">
        <f t="shared" ref="C169:K169" si="79">C158/$M158*100</f>
        <v>0.92354972493181375</v>
      </c>
      <c r="D169" s="3">
        <f t="shared" si="79"/>
        <v>0.84289313047766279</v>
      </c>
      <c r="E169" s="3">
        <f t="shared" si="79"/>
        <v>0.21046708049563567</v>
      </c>
      <c r="F169" s="3">
        <f t="shared" si="79"/>
        <v>1.9913009646175126</v>
      </c>
      <c r="G169" s="3">
        <f t="shared" si="79"/>
        <v>6.6731760675678556E-2</v>
      </c>
      <c r="H169" s="3">
        <f t="shared" si="79"/>
        <v>13.79463054531041</v>
      </c>
      <c r="I169" s="3">
        <f t="shared" si="79"/>
        <v>56.254619169058515</v>
      </c>
      <c r="J169" s="3">
        <f t="shared" si="79"/>
        <v>24.751704803302133</v>
      </c>
      <c r="K169" s="3">
        <f t="shared" si="79"/>
        <v>0.19358882426112009</v>
      </c>
      <c r="L169" s="3">
        <f t="shared" ref="L169" si="80">L158/$M158*100</f>
        <v>0.3303579811216063</v>
      </c>
      <c r="M169" s="3">
        <f t="shared" ref="M169:M171" si="81">M158/$M158*100</f>
        <v>100</v>
      </c>
    </row>
    <row r="170" spans="1:13">
      <c r="A170" s="4">
        <v>2010</v>
      </c>
      <c r="B170" s="3">
        <f>B159/$M159*100</f>
        <v>0.61912790225760606</v>
      </c>
      <c r="C170" s="3">
        <f t="shared" ref="C170:K170" si="82">C159/$M159*100</f>
        <v>0.98068574352055338</v>
      </c>
      <c r="D170" s="3">
        <f t="shared" si="82"/>
        <v>0.80958690108599629</v>
      </c>
      <c r="E170" s="3">
        <f t="shared" si="82"/>
        <v>0.20359446401243231</v>
      </c>
      <c r="F170" s="3">
        <f t="shared" si="82"/>
        <v>2.1539629048770332</v>
      </c>
      <c r="G170" s="3">
        <f t="shared" si="82"/>
        <v>6.8362788699303206E-2</v>
      </c>
      <c r="H170" s="3">
        <f t="shared" si="82"/>
        <v>14.390199033438206</v>
      </c>
      <c r="I170" s="3">
        <f t="shared" si="82"/>
        <v>55.836988614880042</v>
      </c>
      <c r="J170" s="3">
        <f t="shared" si="82"/>
        <v>24.456556407230455</v>
      </c>
      <c r="K170" s="3">
        <f t="shared" si="82"/>
        <v>0.18048471338402761</v>
      </c>
      <c r="L170" s="3">
        <f t="shared" ref="L170" si="83">L159/$M159*100</f>
        <v>0.30045052661434207</v>
      </c>
      <c r="M170" s="3">
        <f t="shared" si="81"/>
        <v>100</v>
      </c>
    </row>
    <row r="171" spans="1:13" ht="15.75" thickBot="1">
      <c r="A171" s="4">
        <v>2011</v>
      </c>
      <c r="B171" s="3">
        <f>B160/$M160*100</f>
        <v>0.65952817734817926</v>
      </c>
      <c r="C171" s="3">
        <f t="shared" ref="C171:K171" si="84">C160/$M160*100</f>
        <v>1.0288628515324769</v>
      </c>
      <c r="D171" s="3">
        <f t="shared" si="84"/>
        <v>0.82638909631407298</v>
      </c>
      <c r="E171" s="3">
        <f t="shared" si="84"/>
        <v>0.20069173199242507</v>
      </c>
      <c r="F171" s="3">
        <f t="shared" si="84"/>
        <v>2.0812235442075142</v>
      </c>
      <c r="G171" s="3">
        <f t="shared" si="84"/>
        <v>7.8040645048816526E-2</v>
      </c>
      <c r="H171" s="3">
        <f t="shared" si="84"/>
        <v>15.170359118048001</v>
      </c>
      <c r="I171" s="3">
        <f t="shared" si="84"/>
        <v>56.956482992821591</v>
      </c>
      <c r="J171" s="3">
        <f t="shared" si="84"/>
        <v>22.454059026810256</v>
      </c>
      <c r="K171" s="3">
        <f t="shared" si="84"/>
        <v>0.29169463900798803</v>
      </c>
      <c r="L171" s="3">
        <f t="shared" ref="L171" si="85">L160/$M160*100</f>
        <v>0.25266817686867543</v>
      </c>
      <c r="M171" s="3">
        <f t="shared" si="81"/>
        <v>100</v>
      </c>
    </row>
    <row r="172" spans="1:13" s="36" customFormat="1">
      <c r="A172" s="31" t="s">
        <v>17</v>
      </c>
      <c r="B172" s="33">
        <f>AVERAGE(B165:B171)</f>
        <v>0.59351850705472675</v>
      </c>
      <c r="C172" s="34">
        <f t="shared" ref="C172:K172" si="86">AVERAGE(C165:C171)</f>
        <v>1.0360475606159518</v>
      </c>
      <c r="D172" s="34">
        <f t="shared" si="86"/>
        <v>0.91913258690748745</v>
      </c>
      <c r="E172" s="34">
        <f t="shared" si="86"/>
        <v>0.21281323192073326</v>
      </c>
      <c r="F172" s="34">
        <f t="shared" si="86"/>
        <v>2.1852204921498393</v>
      </c>
      <c r="G172" s="34">
        <f t="shared" si="86"/>
        <v>6.7003319344849419E-2</v>
      </c>
      <c r="H172" s="34">
        <f t="shared" si="86"/>
        <v>13.90744076530809</v>
      </c>
      <c r="I172" s="34">
        <f t="shared" si="86"/>
        <v>56.559926415225824</v>
      </c>
      <c r="J172" s="34">
        <f t="shared" si="86"/>
        <v>24.008665390875422</v>
      </c>
      <c r="K172" s="34">
        <f t="shared" si="86"/>
        <v>0.22165582683798896</v>
      </c>
      <c r="L172" s="35">
        <f t="shared" ref="L172" si="87">AVERAGE(L165:L171)</f>
        <v>0.28857590375909076</v>
      </c>
      <c r="M172" s="18"/>
    </row>
    <row r="173" spans="1:13" s="36" customFormat="1">
      <c r="A173" s="31" t="s">
        <v>24</v>
      </c>
      <c r="B173" s="37">
        <f>MAX(B165:B171)-MIN(B165:B171)</f>
        <v>0.19481983079998128</v>
      </c>
      <c r="C173" s="38">
        <f t="shared" ref="C173:L173" si="88">MAX(C165:C171)-MIN(C165:C171)</f>
        <v>0.18262825061603494</v>
      </c>
      <c r="D173" s="38">
        <f t="shared" si="88"/>
        <v>0.24065367681450212</v>
      </c>
      <c r="E173" s="38">
        <f t="shared" si="88"/>
        <v>3.6525689253145283E-2</v>
      </c>
      <c r="F173" s="38">
        <f t="shared" si="88"/>
        <v>0.3590197180433099</v>
      </c>
      <c r="G173" s="38">
        <f t="shared" si="88"/>
        <v>1.9335738248680914E-2</v>
      </c>
      <c r="H173" s="38">
        <f t="shared" si="88"/>
        <v>2.0101036618344157</v>
      </c>
      <c r="I173" s="38">
        <f t="shared" si="88"/>
        <v>1.6213352283180384</v>
      </c>
      <c r="J173" s="38">
        <f>MAX(J165:J171)-MIN(J165:J171)</f>
        <v>2.2976457764918763</v>
      </c>
      <c r="K173" s="38">
        <f>MAX(K165:K171)-MIN(K165:K171)</f>
        <v>0.12051558143428953</v>
      </c>
      <c r="L173" s="39">
        <f t="shared" si="88"/>
        <v>7.8783174269135448E-2</v>
      </c>
      <c r="M173" s="18"/>
    </row>
    <row r="174" spans="1:13" s="36" customFormat="1" ht="30.75" thickBot="1">
      <c r="A174" s="32" t="s">
        <v>23</v>
      </c>
      <c r="B174" s="40">
        <f>B171-B165</f>
        <v>0.19481983079998128</v>
      </c>
      <c r="C174" s="41">
        <f t="shared" ref="C174:K174" si="89">C171-C165</f>
        <v>-3.1929013277911311E-2</v>
      </c>
      <c r="D174" s="41">
        <f t="shared" si="89"/>
        <v>-0.22385148158642543</v>
      </c>
      <c r="E174" s="41">
        <f t="shared" si="89"/>
        <v>-6.0830596089597455E-3</v>
      </c>
      <c r="F174" s="41">
        <f t="shared" si="89"/>
        <v>-0.2270880073832382</v>
      </c>
      <c r="G174" s="41">
        <f t="shared" si="89"/>
        <v>1.9335738248680914E-2</v>
      </c>
      <c r="H174" s="41">
        <f t="shared" si="89"/>
        <v>2.0101036618344157</v>
      </c>
      <c r="I174" s="41">
        <f t="shared" si="89"/>
        <v>-0.50184085037648885</v>
      </c>
      <c r="J174" s="41">
        <f>J171-J165</f>
        <v>-1.3286843172962577</v>
      </c>
      <c r="K174" s="41">
        <f t="shared" si="89"/>
        <v>0.12051558143428953</v>
      </c>
      <c r="L174" s="42">
        <f t="shared" ref="L174" si="90">L171-L165</f>
        <v>-2.5298082788081988E-2</v>
      </c>
      <c r="M174" s="18"/>
    </row>
  </sheetData>
  <mergeCells count="5">
    <mergeCell ref="A1:M1"/>
    <mergeCell ref="A82:M82"/>
    <mergeCell ref="A93:M93"/>
    <mergeCell ref="A152:M152"/>
    <mergeCell ref="A163:M163"/>
  </mergeCells>
  <conditionalFormatting sqref="K64:L7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64:H7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 Stats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2011-10-05T18:53:02Z</dcterms:modified>
</cp:coreProperties>
</file>