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1295" windowHeight="4560"/>
  </bookViews>
  <sheets>
    <sheet name="R&amp;D Spent" sheetId="1" r:id="rId1"/>
    <sheet name="Graphs" sheetId="2" r:id="rId2"/>
    <sheet name="Graphs1" sheetId="3" r:id="rId3"/>
  </sheets>
  <calcPr calcId="125725"/>
</workbook>
</file>

<file path=xl/calcChain.xml><?xml version="1.0" encoding="utf-8"?>
<calcChain xmlns="http://schemas.openxmlformats.org/spreadsheetml/2006/main">
  <c r="B15" i="1"/>
  <c r="D15"/>
  <c r="C5" i="2" s="1"/>
  <c r="F15" i="1"/>
  <c r="C6" i="2" s="1"/>
  <c r="H15" i="1"/>
  <c r="J15"/>
  <c r="L15"/>
  <c r="L30"/>
  <c r="M14" s="1"/>
  <c r="M13"/>
  <c r="M12"/>
  <c r="M9"/>
  <c r="M8"/>
  <c r="K14"/>
  <c r="K13"/>
  <c r="K12"/>
  <c r="K11"/>
  <c r="K10"/>
  <c r="K9"/>
  <c r="K8"/>
  <c r="K7"/>
  <c r="K6"/>
  <c r="G14"/>
  <c r="G13"/>
  <c r="G12"/>
  <c r="G11"/>
  <c r="G10"/>
  <c r="G9"/>
  <c r="G8"/>
  <c r="G7"/>
  <c r="G6"/>
  <c r="G29"/>
  <c r="G28"/>
  <c r="G27"/>
  <c r="G26"/>
  <c r="G25"/>
  <c r="G24"/>
  <c r="G23"/>
  <c r="G22"/>
  <c r="G21"/>
  <c r="E14"/>
  <c r="E13"/>
  <c r="E12"/>
  <c r="E11"/>
  <c r="E10"/>
  <c r="E9"/>
  <c r="E8"/>
  <c r="E7"/>
  <c r="E6"/>
  <c r="C13"/>
  <c r="C12"/>
  <c r="C11"/>
  <c r="C10"/>
  <c r="C9"/>
  <c r="C8"/>
  <c r="C7"/>
  <c r="C6"/>
  <c r="A93"/>
  <c r="A95"/>
  <c r="D93"/>
  <c r="B6" i="2"/>
  <c r="B7"/>
  <c r="B8"/>
  <c r="B5"/>
  <c r="B4"/>
  <c r="S36"/>
  <c r="S35"/>
  <c r="S34"/>
  <c r="S33"/>
  <c r="S32"/>
  <c r="S31"/>
  <c r="N32"/>
  <c r="R32"/>
  <c r="R31"/>
  <c r="F24"/>
  <c r="E24"/>
  <c r="D24"/>
  <c r="C24"/>
  <c r="B24"/>
  <c r="B93" i="1"/>
  <c r="C7" i="2"/>
  <c r="C8"/>
  <c r="C4"/>
  <c r="C21" i="1"/>
  <c r="E21"/>
  <c r="I21"/>
  <c r="K21"/>
  <c r="L21"/>
  <c r="C22"/>
  <c r="E22"/>
  <c r="I22"/>
  <c r="K22"/>
  <c r="L22"/>
  <c r="C23"/>
  <c r="E23"/>
  <c r="I23"/>
  <c r="K23"/>
  <c r="L23"/>
  <c r="C24"/>
  <c r="E24"/>
  <c r="I24"/>
  <c r="K24"/>
  <c r="L24"/>
  <c r="B94" s="1"/>
  <c r="D94" s="1"/>
  <c r="C25"/>
  <c r="E25"/>
  <c r="I25"/>
  <c r="K25"/>
  <c r="L25"/>
  <c r="C26"/>
  <c r="E26"/>
  <c r="I26"/>
  <c r="K26"/>
  <c r="L26"/>
  <c r="C27"/>
  <c r="E27"/>
  <c r="I27"/>
  <c r="K27"/>
  <c r="L27"/>
  <c r="C28"/>
  <c r="E28"/>
  <c r="I28"/>
  <c r="K28"/>
  <c r="L28"/>
  <c r="C29"/>
  <c r="E29"/>
  <c r="I29"/>
  <c r="K29"/>
  <c r="L29"/>
  <c r="A98"/>
  <c r="A97"/>
  <c r="A96"/>
  <c r="A94"/>
  <c r="N36" i="2"/>
  <c r="O36"/>
  <c r="P36"/>
  <c r="Q36"/>
  <c r="R36"/>
  <c r="O32"/>
  <c r="P32"/>
  <c r="Q32"/>
  <c r="N33"/>
  <c r="O33"/>
  <c r="P33"/>
  <c r="Q33"/>
  <c r="R33"/>
  <c r="N34"/>
  <c r="O34"/>
  <c r="P34"/>
  <c r="Q34"/>
  <c r="R34"/>
  <c r="N35"/>
  <c r="O35"/>
  <c r="P35"/>
  <c r="Q35"/>
  <c r="R35"/>
  <c r="Q31"/>
  <c r="P31"/>
  <c r="O31"/>
  <c r="N31"/>
  <c r="F29"/>
  <c r="E29"/>
  <c r="D29"/>
  <c r="C29"/>
  <c r="B29"/>
  <c r="B28"/>
  <c r="F28"/>
  <c r="E28"/>
  <c r="D28"/>
  <c r="C28"/>
  <c r="F27"/>
  <c r="E27"/>
  <c r="D27"/>
  <c r="C27"/>
  <c r="B27"/>
  <c r="F26"/>
  <c r="E26"/>
  <c r="D26"/>
  <c r="C26"/>
  <c r="B26"/>
  <c r="F25"/>
  <c r="E25"/>
  <c r="D25"/>
  <c r="C25"/>
  <c r="B25"/>
  <c r="F23"/>
  <c r="E23"/>
  <c r="D23"/>
  <c r="C23"/>
  <c r="B23"/>
  <c r="A29"/>
  <c r="A28"/>
  <c r="A27"/>
  <c r="A26"/>
  <c r="A25"/>
  <c r="G8"/>
  <c r="G7"/>
  <c r="G6"/>
  <c r="G5"/>
  <c r="G4"/>
  <c r="J90" i="1"/>
  <c r="H8" i="2" s="1"/>
  <c r="H90" i="1"/>
  <c r="I82" s="1"/>
  <c r="F90"/>
  <c r="H6" i="2" s="1"/>
  <c r="D90" i="1"/>
  <c r="E83" s="1"/>
  <c r="B90"/>
  <c r="H4" i="2" s="1"/>
  <c r="L89" i="1"/>
  <c r="L88"/>
  <c r="L87"/>
  <c r="L86"/>
  <c r="L85"/>
  <c r="L84"/>
  <c r="B98" s="1"/>
  <c r="D98" s="1"/>
  <c r="L83"/>
  <c r="L82"/>
  <c r="L81"/>
  <c r="J75"/>
  <c r="K68" s="1"/>
  <c r="H75"/>
  <c r="I67" s="1"/>
  <c r="F75"/>
  <c r="G68" s="1"/>
  <c r="D75"/>
  <c r="E67" s="1"/>
  <c r="B75"/>
  <c r="C67" s="1"/>
  <c r="L74"/>
  <c r="L73"/>
  <c r="L72"/>
  <c r="L71"/>
  <c r="L70"/>
  <c r="L69"/>
  <c r="B97" s="1"/>
  <c r="D97" s="1"/>
  <c r="L68"/>
  <c r="L67"/>
  <c r="L66"/>
  <c r="J60"/>
  <c r="K53" s="1"/>
  <c r="H60"/>
  <c r="I52" s="1"/>
  <c r="F60"/>
  <c r="G53" s="1"/>
  <c r="D60"/>
  <c r="E52" s="1"/>
  <c r="B60"/>
  <c r="C53" s="1"/>
  <c r="L59"/>
  <c r="L58"/>
  <c r="L57"/>
  <c r="L56"/>
  <c r="L55"/>
  <c r="L54"/>
  <c r="B96" s="1"/>
  <c r="D96" s="1"/>
  <c r="L53"/>
  <c r="L52"/>
  <c r="L51"/>
  <c r="J45"/>
  <c r="K37" s="1"/>
  <c r="H45"/>
  <c r="I37" s="1"/>
  <c r="F45"/>
  <c r="G37" s="1"/>
  <c r="D45"/>
  <c r="E37" s="1"/>
  <c r="B45"/>
  <c r="C37" s="1"/>
  <c r="G44"/>
  <c r="K42"/>
  <c r="L44"/>
  <c r="L43"/>
  <c r="L42"/>
  <c r="L41"/>
  <c r="L40"/>
  <c r="L39"/>
  <c r="B95" s="1"/>
  <c r="D95" s="1"/>
  <c r="L38"/>
  <c r="L37"/>
  <c r="L36"/>
  <c r="A8" i="2"/>
  <c r="A7"/>
  <c r="A6"/>
  <c r="A5"/>
  <c r="A4"/>
  <c r="M7" i="1" l="1"/>
  <c r="M11"/>
  <c r="M6"/>
  <c r="M10"/>
  <c r="G27" i="2"/>
  <c r="K40" i="1"/>
  <c r="K44"/>
  <c r="K38"/>
  <c r="G29" i="2"/>
  <c r="G24"/>
  <c r="K36" i="1"/>
  <c r="K43"/>
  <c r="K41"/>
  <c r="K39"/>
  <c r="C44"/>
  <c r="C56"/>
  <c r="G58"/>
  <c r="K51"/>
  <c r="K52"/>
  <c r="C88"/>
  <c r="C86"/>
  <c r="C84"/>
  <c r="C82"/>
  <c r="E81"/>
  <c r="I81"/>
  <c r="E88"/>
  <c r="E84"/>
  <c r="G89"/>
  <c r="G87"/>
  <c r="G85"/>
  <c r="G83"/>
  <c r="I89"/>
  <c r="I87"/>
  <c r="I85"/>
  <c r="I83"/>
  <c r="K89"/>
  <c r="K87"/>
  <c r="K85"/>
  <c r="K83"/>
  <c r="I4" i="2"/>
  <c r="I6"/>
  <c r="I8"/>
  <c r="H5"/>
  <c r="H7"/>
  <c r="G40" i="1"/>
  <c r="C40"/>
  <c r="C51"/>
  <c r="C52"/>
  <c r="G54"/>
  <c r="K56"/>
  <c r="C81"/>
  <c r="C87"/>
  <c r="C85"/>
  <c r="C83"/>
  <c r="C89"/>
  <c r="G81"/>
  <c r="K81"/>
  <c r="E86"/>
  <c r="E82"/>
  <c r="G88"/>
  <c r="G86"/>
  <c r="G84"/>
  <c r="G82"/>
  <c r="I88"/>
  <c r="I86"/>
  <c r="I84"/>
  <c r="K88"/>
  <c r="K86"/>
  <c r="K84"/>
  <c r="K82"/>
  <c r="I5" i="2"/>
  <c r="I7"/>
  <c r="G26"/>
  <c r="G28"/>
  <c r="G25"/>
  <c r="E89" i="1"/>
  <c r="E87"/>
  <c r="E85"/>
  <c r="I38"/>
  <c r="I42"/>
  <c r="I44"/>
  <c r="I40"/>
  <c r="G42"/>
  <c r="G38"/>
  <c r="G36"/>
  <c r="G43"/>
  <c r="G41"/>
  <c r="G39"/>
  <c r="E40"/>
  <c r="E44"/>
  <c r="C42"/>
  <c r="C38"/>
  <c r="C36"/>
  <c r="C43"/>
  <c r="C41"/>
  <c r="C39"/>
  <c r="D4" i="2"/>
  <c r="D6"/>
  <c r="E42" i="1"/>
  <c r="E38"/>
  <c r="C58"/>
  <c r="C54"/>
  <c r="G51"/>
  <c r="G56"/>
  <c r="G52"/>
  <c r="K58"/>
  <c r="K54"/>
  <c r="E59"/>
  <c r="E57"/>
  <c r="E55"/>
  <c r="E53"/>
  <c r="I59"/>
  <c r="I57"/>
  <c r="I55"/>
  <c r="I53"/>
  <c r="D5" i="2"/>
  <c r="D7"/>
  <c r="D8"/>
  <c r="L45" i="1"/>
  <c r="M37" s="1"/>
  <c r="I36"/>
  <c r="I43"/>
  <c r="I41"/>
  <c r="I39"/>
  <c r="E36"/>
  <c r="E43"/>
  <c r="E41"/>
  <c r="E39"/>
  <c r="C59"/>
  <c r="C57"/>
  <c r="C55"/>
  <c r="E51"/>
  <c r="E58"/>
  <c r="E56"/>
  <c r="E54"/>
  <c r="G59"/>
  <c r="G57"/>
  <c r="G55"/>
  <c r="I51"/>
  <c r="I58"/>
  <c r="I56"/>
  <c r="I54"/>
  <c r="K59"/>
  <c r="K57"/>
  <c r="K55"/>
  <c r="L90"/>
  <c r="M81" s="1"/>
  <c r="K66"/>
  <c r="K73"/>
  <c r="K71"/>
  <c r="K69"/>
  <c r="K67"/>
  <c r="K74"/>
  <c r="K72"/>
  <c r="K70"/>
  <c r="I74"/>
  <c r="I72"/>
  <c r="I70"/>
  <c r="I68"/>
  <c r="I66"/>
  <c r="I73"/>
  <c r="I71"/>
  <c r="I69"/>
  <c r="G66"/>
  <c r="G73"/>
  <c r="G71"/>
  <c r="G69"/>
  <c r="G67"/>
  <c r="G74"/>
  <c r="G72"/>
  <c r="G70"/>
  <c r="E74"/>
  <c r="E72"/>
  <c r="E70"/>
  <c r="E68"/>
  <c r="E66"/>
  <c r="E73"/>
  <c r="E71"/>
  <c r="E69"/>
  <c r="C74"/>
  <c r="C70"/>
  <c r="C68"/>
  <c r="C72"/>
  <c r="L75"/>
  <c r="M66" s="1"/>
  <c r="C66"/>
  <c r="C73"/>
  <c r="C71"/>
  <c r="C69"/>
  <c r="M44"/>
  <c r="L60"/>
  <c r="M51" s="1"/>
  <c r="M21" l="1"/>
  <c r="M23"/>
  <c r="M25"/>
  <c r="M27"/>
  <c r="M29"/>
  <c r="M22"/>
  <c r="M26"/>
  <c r="M28"/>
  <c r="M24"/>
  <c r="M82"/>
  <c r="M88"/>
  <c r="M84"/>
  <c r="M89"/>
  <c r="M83"/>
  <c r="M87"/>
  <c r="M86"/>
  <c r="M85"/>
  <c r="M39"/>
  <c r="M38"/>
  <c r="M41"/>
  <c r="M40"/>
  <c r="M58"/>
  <c r="M54"/>
  <c r="M36"/>
  <c r="M57"/>
  <c r="M53"/>
  <c r="M43"/>
  <c r="M42"/>
  <c r="M56"/>
  <c r="M52"/>
  <c r="M59"/>
  <c r="M55"/>
  <c r="M74"/>
  <c r="M71"/>
  <c r="M68"/>
  <c r="M67"/>
  <c r="M72"/>
  <c r="M73"/>
  <c r="M69"/>
  <c r="M70"/>
</calcChain>
</file>

<file path=xl/sharedStrings.xml><?xml version="1.0" encoding="utf-8"?>
<sst xmlns="http://schemas.openxmlformats.org/spreadsheetml/2006/main" count="212" uniqueCount="31">
  <si>
    <t>Province</t>
  </si>
  <si>
    <t>Business enterprise</t>
  </si>
  <si>
    <t>R000</t>
  </si>
  <si>
    <t>%</t>
  </si>
  <si>
    <t>Government</t>
  </si>
  <si>
    <t>Higher education</t>
  </si>
  <si>
    <t>Not-for-profit</t>
  </si>
  <si>
    <t>Science Councils</t>
  </si>
  <si>
    <t>Total</t>
  </si>
  <si>
    <t>Eastern Cape</t>
  </si>
  <si>
    <t>Free State</t>
  </si>
  <si>
    <t>Gauteng</t>
  </si>
  <si>
    <t>KwaZulu-Natal</t>
  </si>
  <si>
    <t>Limpopo</t>
  </si>
  <si>
    <t>Mpumalanga</t>
  </si>
  <si>
    <t>North-West</t>
  </si>
  <si>
    <t>Northern Cape</t>
  </si>
  <si>
    <t>Western Cape</t>
  </si>
  <si>
    <t>2007/08.</t>
  </si>
  <si>
    <t xml:space="preserve">Provincial split of R&amp;D </t>
  </si>
  <si>
    <t>2006/07.</t>
  </si>
  <si>
    <t>2005/06.</t>
  </si>
  <si>
    <t>2004/05.</t>
  </si>
  <si>
    <t>2001/02.</t>
  </si>
  <si>
    <t>KZN R&amp;D STATISTICS</t>
  </si>
  <si>
    <t>KZN as a % of National, 2008</t>
  </si>
  <si>
    <t>KZN as a % of National, 2001</t>
  </si>
  <si>
    <t>KZN R&amp;D (R'000)</t>
  </si>
  <si>
    <t>KZN GDP (R'mil)</t>
  </si>
  <si>
    <t>R&amp;D as a % of GDP</t>
  </si>
  <si>
    <t>2008/09.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</si>
</sst>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/>
    <xf numFmtId="0" fontId="0" fillId="0" borderId="4" xfId="0" applyBorder="1"/>
    <xf numFmtId="0" fontId="1" fillId="0" borderId="4" xfId="0" applyFont="1" applyBorder="1"/>
    <xf numFmtId="0" fontId="1" fillId="0" borderId="6" xfId="0" applyFont="1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3" fontId="0" fillId="0" borderId="0" xfId="0" applyNumberFormat="1"/>
    <xf numFmtId="17" fontId="0" fillId="0" borderId="0" xfId="0" applyNumberFormat="1"/>
    <xf numFmtId="2" fontId="0" fillId="0" borderId="0" xfId="0" applyNumberFormat="1"/>
    <xf numFmtId="0" fontId="5" fillId="5" borderId="12" xfId="0" applyFont="1" applyFill="1" applyBorder="1"/>
    <xf numFmtId="0" fontId="1" fillId="6" borderId="1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wrapText="1"/>
    </xf>
    <xf numFmtId="3" fontId="1" fillId="6" borderId="4" xfId="0" applyNumberFormat="1" applyFont="1" applyFill="1" applyBorder="1" applyAlignment="1">
      <alignment horizontal="center"/>
    </xf>
    <xf numFmtId="3" fontId="1" fillId="6" borderId="0" xfId="0" applyNumberFormat="1" applyFont="1" applyFill="1" applyBorder="1" applyAlignment="1">
      <alignment horizontal="center"/>
    </xf>
    <xf numFmtId="2" fontId="1" fillId="6" borderId="5" xfId="0" applyNumberFormat="1" applyFont="1" applyFill="1" applyBorder="1" applyAlignment="1">
      <alignment horizontal="center"/>
    </xf>
    <xf numFmtId="3" fontId="1" fillId="6" borderId="6" xfId="0" applyNumberFormat="1" applyFont="1" applyFill="1" applyBorder="1" applyAlignment="1">
      <alignment horizontal="center"/>
    </xf>
    <xf numFmtId="3" fontId="1" fillId="6" borderId="7" xfId="0" applyNumberFormat="1" applyFont="1" applyFill="1" applyBorder="1" applyAlignment="1">
      <alignment horizontal="center"/>
    </xf>
    <xf numFmtId="2" fontId="1" fillId="6" borderId="8" xfId="0" applyNumberFormat="1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0" xfId="0" applyFont="1" applyFill="1" applyBorder="1"/>
    <xf numFmtId="3" fontId="1" fillId="6" borderId="4" xfId="0" applyNumberFormat="1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6532763912985427E-3"/>
          <c:y val="7.2970491091714371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Graphs!$B$3</c:f>
              <c:strCache>
                <c:ptCount val="1"/>
                <c:pt idx="0">
                  <c:v>2008/09.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  <c:showLeaderLines val="1"/>
          </c:dLbls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Graphs!$B$4:$B$8</c:f>
              <c:numCache>
                <c:formatCode>#,##0</c:formatCode>
                <c:ptCount val="5"/>
                <c:pt idx="0">
                  <c:v>1255509</c:v>
                </c:pt>
                <c:pt idx="1">
                  <c:v>115302</c:v>
                </c:pt>
                <c:pt idx="2">
                  <c:v>567999</c:v>
                </c:pt>
                <c:pt idx="3">
                  <c:v>40492</c:v>
                </c:pt>
                <c:pt idx="4">
                  <c:v>231033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77592206058988478"/>
          <c:y val="3.5849084755878405E-2"/>
          <c:w val="0.21729827839316707"/>
          <c:h val="0.3115058292132090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9.6532763912985427E-3"/>
          <c:y val="7.2970491091714398E-2"/>
          <c:w val="0.80633302193158052"/>
          <c:h val="0.91598852469022751"/>
        </c:manualLayout>
      </c:layout>
      <c:pie3DChart>
        <c:varyColors val="1"/>
        <c:ser>
          <c:idx val="0"/>
          <c:order val="0"/>
          <c:tx>
            <c:strRef>
              <c:f>Graphs!$G$3</c:f>
              <c:strCache>
                <c:ptCount val="1"/>
                <c:pt idx="0">
                  <c:v>2001/02.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lang="en-ZA" sz="1200" b="1"/>
                </a:pPr>
                <a:endParaRPr lang="en-US"/>
              </a:p>
            </c:txPr>
            <c:showPercent val="1"/>
            <c:showLeaderLines val="1"/>
          </c:dLbls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Graphs!$G$4:$G$8</c:f>
              <c:numCache>
                <c:formatCode>General</c:formatCode>
                <c:ptCount val="5"/>
                <c:pt idx="0" formatCode="#,##0">
                  <c:v>309403</c:v>
                </c:pt>
                <c:pt idx="1">
                  <c:v>55362</c:v>
                </c:pt>
                <c:pt idx="2" formatCode="#,##0">
                  <c:v>310589</c:v>
                </c:pt>
                <c:pt idx="3" formatCode="#,##0">
                  <c:v>11014</c:v>
                </c:pt>
                <c:pt idx="4" formatCode="#,##0">
                  <c:v>123037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77592206058988522"/>
          <c:y val="3.5849084755878405E-2"/>
          <c:w val="0.21729827839316718"/>
          <c:h val="0.31150582921320913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637669143284264"/>
          <c:y val="3.7691592898713766E-2"/>
          <c:w val="0.84834825095252631"/>
          <c:h val="0.79797786146296901"/>
        </c:manualLayout>
      </c:layout>
      <c:lineChart>
        <c:grouping val="standard"/>
        <c:ser>
          <c:idx val="5"/>
          <c:order val="0"/>
          <c:tx>
            <c:strRef>
              <c:f>Graphs!$A$24</c:f>
              <c:strCache>
                <c:ptCount val="1"/>
                <c:pt idx="0">
                  <c:v>2008/09.</c:v>
                </c:pt>
              </c:strCache>
            </c:strRef>
          </c:tx>
          <c:marker>
            <c:symbol val="none"/>
          </c:marker>
          <c:cat>
            <c:strRef>
              <c:f>Graphs!$A$45:$A$49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Graphs!$B$24:$F$24</c:f>
              <c:numCache>
                <c:formatCode>#,##0</c:formatCode>
                <c:ptCount val="5"/>
                <c:pt idx="0">
                  <c:v>1255509</c:v>
                </c:pt>
                <c:pt idx="1">
                  <c:v>115302</c:v>
                </c:pt>
                <c:pt idx="2">
                  <c:v>567999</c:v>
                </c:pt>
                <c:pt idx="3">
                  <c:v>40492</c:v>
                </c:pt>
                <c:pt idx="4">
                  <c:v>231033</c:v>
                </c:pt>
              </c:numCache>
            </c:numRef>
          </c:val>
        </c:ser>
        <c:ser>
          <c:idx val="0"/>
          <c:order val="1"/>
          <c:tx>
            <c:strRef>
              <c:f>Graphs!$A$25</c:f>
              <c:strCache>
                <c:ptCount val="1"/>
                <c:pt idx="0">
                  <c:v>2007/08.</c:v>
                </c:pt>
              </c:strCache>
            </c:strRef>
          </c:tx>
          <c:marker>
            <c:symbol val="none"/>
          </c:marker>
          <c:cat>
            <c:strRef>
              <c:f>Graphs!$A$45:$A$49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Graphs!$B$25:$F$25</c:f>
              <c:numCache>
                <c:formatCode>#,##0</c:formatCode>
                <c:ptCount val="5"/>
                <c:pt idx="0">
                  <c:v>1302260</c:v>
                </c:pt>
                <c:pt idx="1">
                  <c:v>76458</c:v>
                </c:pt>
                <c:pt idx="2">
                  <c:v>459299</c:v>
                </c:pt>
                <c:pt idx="3">
                  <c:v>42141</c:v>
                </c:pt>
                <c:pt idx="4">
                  <c:v>201009</c:v>
                </c:pt>
              </c:numCache>
            </c:numRef>
          </c:val>
        </c:ser>
        <c:ser>
          <c:idx val="1"/>
          <c:order val="2"/>
          <c:tx>
            <c:strRef>
              <c:f>Graphs!$A$26</c:f>
              <c:strCache>
                <c:ptCount val="1"/>
                <c:pt idx="0">
                  <c:v>2006/07.</c:v>
                </c:pt>
              </c:strCache>
            </c:strRef>
          </c:tx>
          <c:marker>
            <c:symbol val="none"/>
          </c:marker>
          <c:cat>
            <c:strRef>
              <c:f>Graphs!$A$45:$A$49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Graphs!$B$26:$F$26</c:f>
              <c:numCache>
                <c:formatCode>#,##0</c:formatCode>
                <c:ptCount val="5"/>
                <c:pt idx="0">
                  <c:v>962308</c:v>
                </c:pt>
                <c:pt idx="1">
                  <c:v>84192</c:v>
                </c:pt>
                <c:pt idx="2">
                  <c:v>451992</c:v>
                </c:pt>
                <c:pt idx="3">
                  <c:v>42902</c:v>
                </c:pt>
                <c:pt idx="4">
                  <c:v>267620</c:v>
                </c:pt>
              </c:numCache>
            </c:numRef>
          </c:val>
        </c:ser>
        <c:ser>
          <c:idx val="2"/>
          <c:order val="3"/>
          <c:tx>
            <c:strRef>
              <c:f>Graphs!$A$27</c:f>
              <c:strCache>
                <c:ptCount val="1"/>
                <c:pt idx="0">
                  <c:v>2005/06.</c:v>
                </c:pt>
              </c:strCache>
            </c:strRef>
          </c:tx>
          <c:marker>
            <c:symbol val="none"/>
          </c:marker>
          <c:cat>
            <c:strRef>
              <c:f>Graphs!$A$45:$A$49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Graphs!$B$27:$F$27</c:f>
              <c:numCache>
                <c:formatCode>#,##0</c:formatCode>
                <c:ptCount val="5"/>
                <c:pt idx="0">
                  <c:v>843499</c:v>
                </c:pt>
                <c:pt idx="1">
                  <c:v>72131</c:v>
                </c:pt>
                <c:pt idx="2">
                  <c:v>379681</c:v>
                </c:pt>
                <c:pt idx="3">
                  <c:v>35036</c:v>
                </c:pt>
                <c:pt idx="4">
                  <c:v>201811</c:v>
                </c:pt>
              </c:numCache>
            </c:numRef>
          </c:val>
        </c:ser>
        <c:ser>
          <c:idx val="3"/>
          <c:order val="4"/>
          <c:tx>
            <c:strRef>
              <c:f>Graphs!$A$28</c:f>
              <c:strCache>
                <c:ptCount val="1"/>
                <c:pt idx="0">
                  <c:v>2004/05.</c:v>
                </c:pt>
              </c:strCache>
            </c:strRef>
          </c:tx>
          <c:marker>
            <c:symbol val="none"/>
          </c:marker>
          <c:cat>
            <c:strRef>
              <c:f>Graphs!$A$45:$A$49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Graphs!$B$28:$F$28</c:f>
              <c:numCache>
                <c:formatCode>#,##0</c:formatCode>
                <c:ptCount val="5"/>
                <c:pt idx="0">
                  <c:v>615437</c:v>
                </c:pt>
                <c:pt idx="1">
                  <c:v>31213</c:v>
                </c:pt>
                <c:pt idx="2">
                  <c:v>373595</c:v>
                </c:pt>
                <c:pt idx="3">
                  <c:v>37729</c:v>
                </c:pt>
                <c:pt idx="4">
                  <c:v>171424</c:v>
                </c:pt>
              </c:numCache>
            </c:numRef>
          </c:val>
        </c:ser>
        <c:ser>
          <c:idx val="4"/>
          <c:order val="5"/>
          <c:tx>
            <c:strRef>
              <c:f>Graphs!$A$29</c:f>
              <c:strCache>
                <c:ptCount val="1"/>
                <c:pt idx="0">
                  <c:v>2001/02.</c:v>
                </c:pt>
              </c:strCache>
            </c:strRef>
          </c:tx>
          <c:marker>
            <c:symbol val="none"/>
          </c:marker>
          <c:cat>
            <c:strRef>
              <c:f>Graphs!$A$45:$A$49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Graphs!$B$29:$F$29</c:f>
              <c:numCache>
                <c:formatCode>#,##0</c:formatCode>
                <c:ptCount val="5"/>
                <c:pt idx="0">
                  <c:v>309403</c:v>
                </c:pt>
                <c:pt idx="1">
                  <c:v>55362</c:v>
                </c:pt>
                <c:pt idx="2">
                  <c:v>310589</c:v>
                </c:pt>
                <c:pt idx="3">
                  <c:v>11014</c:v>
                </c:pt>
                <c:pt idx="4">
                  <c:v>123037</c:v>
                </c:pt>
              </c:numCache>
            </c:numRef>
          </c:val>
        </c:ser>
        <c:marker val="1"/>
        <c:axId val="80540032"/>
        <c:axId val="80541568"/>
      </c:lineChart>
      <c:catAx>
        <c:axId val="805400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541568"/>
        <c:crosses val="autoZero"/>
        <c:auto val="1"/>
        <c:lblAlgn val="ctr"/>
        <c:lblOffset val="100"/>
      </c:catAx>
      <c:valAx>
        <c:axId val="8054156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540032"/>
        <c:crosses val="autoZero"/>
        <c:crossBetween val="between"/>
      </c:valAx>
      <c:spPr>
        <a:noFill/>
        <a:ln w="25400">
          <a:noFill/>
        </a:ln>
      </c:spPr>
    </c:plotArea>
    <c:legend>
      <c:legendPos val="tr"/>
      <c:layout/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330748011820861"/>
          <c:y val="2.1190310638377844E-2"/>
          <c:w val="0.84757141675698533"/>
          <c:h val="0.85435794209934279"/>
        </c:manualLayout>
      </c:layout>
      <c:lineChart>
        <c:grouping val="standard"/>
        <c:ser>
          <c:idx val="0"/>
          <c:order val="0"/>
          <c:tx>
            <c:strRef>
              <c:f>Graphs!$L$32</c:f>
              <c:strCache>
                <c:ptCount val="1"/>
                <c:pt idx="0">
                  <c:v>Business enterprise</c:v>
                </c:pt>
              </c:strCache>
            </c:strRef>
          </c:tx>
          <c:marker>
            <c:symbol val="none"/>
          </c:marker>
          <c:cat>
            <c:strRef>
              <c:f>Graphs!$N$31:$S$31</c:f>
              <c:strCache>
                <c:ptCount val="6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</c:strCache>
            </c:strRef>
          </c:cat>
          <c:val>
            <c:numRef>
              <c:f>Graphs!$N$32:$S$32</c:f>
              <c:numCache>
                <c:formatCode>#,##0</c:formatCode>
                <c:ptCount val="6"/>
                <c:pt idx="0">
                  <c:v>309403</c:v>
                </c:pt>
                <c:pt idx="1">
                  <c:v>615437</c:v>
                </c:pt>
                <c:pt idx="2">
                  <c:v>843499</c:v>
                </c:pt>
                <c:pt idx="3">
                  <c:v>962308</c:v>
                </c:pt>
                <c:pt idx="4">
                  <c:v>1302260</c:v>
                </c:pt>
                <c:pt idx="5" formatCode="General">
                  <c:v>1255509</c:v>
                </c:pt>
              </c:numCache>
            </c:numRef>
          </c:val>
        </c:ser>
        <c:ser>
          <c:idx val="1"/>
          <c:order val="1"/>
          <c:tx>
            <c:strRef>
              <c:f>Graphs!$L$33</c:f>
              <c:strCache>
                <c:ptCount val="1"/>
                <c:pt idx="0">
                  <c:v>Government</c:v>
                </c:pt>
              </c:strCache>
            </c:strRef>
          </c:tx>
          <c:marker>
            <c:symbol val="none"/>
          </c:marker>
          <c:cat>
            <c:strRef>
              <c:f>Graphs!$N$31:$S$31</c:f>
              <c:strCache>
                <c:ptCount val="6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</c:strCache>
            </c:strRef>
          </c:cat>
          <c:val>
            <c:numRef>
              <c:f>Graphs!$N$33:$S$33</c:f>
              <c:numCache>
                <c:formatCode>#,##0</c:formatCode>
                <c:ptCount val="6"/>
                <c:pt idx="0">
                  <c:v>55362</c:v>
                </c:pt>
                <c:pt idx="1">
                  <c:v>31213</c:v>
                </c:pt>
                <c:pt idx="2">
                  <c:v>72131</c:v>
                </c:pt>
                <c:pt idx="3">
                  <c:v>84192</c:v>
                </c:pt>
                <c:pt idx="4">
                  <c:v>76458</c:v>
                </c:pt>
                <c:pt idx="5" formatCode="General">
                  <c:v>115302</c:v>
                </c:pt>
              </c:numCache>
            </c:numRef>
          </c:val>
        </c:ser>
        <c:ser>
          <c:idx val="2"/>
          <c:order val="2"/>
          <c:tx>
            <c:strRef>
              <c:f>Graphs!$L$34</c:f>
              <c:strCache>
                <c:ptCount val="1"/>
                <c:pt idx="0">
                  <c:v>Higher education</c:v>
                </c:pt>
              </c:strCache>
            </c:strRef>
          </c:tx>
          <c:marker>
            <c:symbol val="none"/>
          </c:marker>
          <c:cat>
            <c:strRef>
              <c:f>Graphs!$N$31:$S$31</c:f>
              <c:strCache>
                <c:ptCount val="6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</c:strCache>
            </c:strRef>
          </c:cat>
          <c:val>
            <c:numRef>
              <c:f>Graphs!$N$34:$S$34</c:f>
              <c:numCache>
                <c:formatCode>#,##0</c:formatCode>
                <c:ptCount val="6"/>
                <c:pt idx="0">
                  <c:v>310589</c:v>
                </c:pt>
                <c:pt idx="1">
                  <c:v>373595</c:v>
                </c:pt>
                <c:pt idx="2">
                  <c:v>379681</c:v>
                </c:pt>
                <c:pt idx="3">
                  <c:v>451992</c:v>
                </c:pt>
                <c:pt idx="4">
                  <c:v>459299</c:v>
                </c:pt>
                <c:pt idx="5" formatCode="General">
                  <c:v>567999</c:v>
                </c:pt>
              </c:numCache>
            </c:numRef>
          </c:val>
        </c:ser>
        <c:ser>
          <c:idx val="3"/>
          <c:order val="3"/>
          <c:tx>
            <c:strRef>
              <c:f>Graphs!$L$35</c:f>
              <c:strCache>
                <c:ptCount val="1"/>
                <c:pt idx="0">
                  <c:v>Not-for-profit</c:v>
                </c:pt>
              </c:strCache>
            </c:strRef>
          </c:tx>
          <c:marker>
            <c:symbol val="none"/>
          </c:marker>
          <c:cat>
            <c:strRef>
              <c:f>Graphs!$N$31:$S$31</c:f>
              <c:strCache>
                <c:ptCount val="6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</c:strCache>
            </c:strRef>
          </c:cat>
          <c:val>
            <c:numRef>
              <c:f>Graphs!$N$35:$S$35</c:f>
              <c:numCache>
                <c:formatCode>#,##0</c:formatCode>
                <c:ptCount val="6"/>
                <c:pt idx="0">
                  <c:v>11014</c:v>
                </c:pt>
                <c:pt idx="1">
                  <c:v>37729</c:v>
                </c:pt>
                <c:pt idx="2">
                  <c:v>35036</c:v>
                </c:pt>
                <c:pt idx="3">
                  <c:v>42902</c:v>
                </c:pt>
                <c:pt idx="4">
                  <c:v>42141</c:v>
                </c:pt>
                <c:pt idx="5" formatCode="General">
                  <c:v>40492</c:v>
                </c:pt>
              </c:numCache>
            </c:numRef>
          </c:val>
        </c:ser>
        <c:ser>
          <c:idx val="4"/>
          <c:order val="4"/>
          <c:tx>
            <c:strRef>
              <c:f>Graphs!$L$36</c:f>
              <c:strCache>
                <c:ptCount val="1"/>
                <c:pt idx="0">
                  <c:v>Science Councils</c:v>
                </c:pt>
              </c:strCache>
            </c:strRef>
          </c:tx>
          <c:marker>
            <c:symbol val="none"/>
          </c:marker>
          <c:cat>
            <c:strRef>
              <c:f>Graphs!$N$31:$S$31</c:f>
              <c:strCache>
                <c:ptCount val="6"/>
                <c:pt idx="0">
                  <c:v>2001/02.</c:v>
                </c:pt>
                <c:pt idx="1">
                  <c:v>2004/05.</c:v>
                </c:pt>
                <c:pt idx="2">
                  <c:v>2005/06.</c:v>
                </c:pt>
                <c:pt idx="3">
                  <c:v>2006/07.</c:v>
                </c:pt>
                <c:pt idx="4">
                  <c:v>2007/08.</c:v>
                </c:pt>
                <c:pt idx="5">
                  <c:v>2008/09.</c:v>
                </c:pt>
              </c:strCache>
            </c:strRef>
          </c:cat>
          <c:val>
            <c:numRef>
              <c:f>Graphs!$N$36:$S$36</c:f>
              <c:numCache>
                <c:formatCode>#,##0</c:formatCode>
                <c:ptCount val="6"/>
                <c:pt idx="0">
                  <c:v>123037</c:v>
                </c:pt>
                <c:pt idx="1">
                  <c:v>171424</c:v>
                </c:pt>
                <c:pt idx="2">
                  <c:v>201811</c:v>
                </c:pt>
                <c:pt idx="3">
                  <c:v>267620</c:v>
                </c:pt>
                <c:pt idx="4">
                  <c:v>201009</c:v>
                </c:pt>
                <c:pt idx="5" formatCode="General">
                  <c:v>231033</c:v>
                </c:pt>
              </c:numCache>
            </c:numRef>
          </c:val>
        </c:ser>
        <c:marker val="1"/>
        <c:axId val="80564608"/>
        <c:axId val="80566144"/>
      </c:lineChart>
      <c:catAx>
        <c:axId val="8056460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566144"/>
        <c:crosses val="autoZero"/>
        <c:auto val="1"/>
        <c:lblAlgn val="ctr"/>
        <c:lblOffset val="100"/>
      </c:catAx>
      <c:valAx>
        <c:axId val="805661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564608"/>
        <c:crosses val="autoZero"/>
        <c:crossBetween val="between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74312880044223362"/>
          <c:y val="0.24868075701063683"/>
          <c:w val="0.24524046434494204"/>
          <c:h val="0.30213723284589428"/>
        </c:manualLayout>
      </c:layout>
      <c:txPr>
        <a:bodyPr/>
        <a:lstStyle/>
        <a:p>
          <a:pPr>
            <a:defRPr lang="en-ZA" b="1"/>
          </a:pPr>
          <a:endParaRPr lang="en-US"/>
        </a:p>
      </c:txPr>
    </c:legend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KZN as a % of National -</a:t>
            </a:r>
            <a:r>
              <a:rPr lang="en-US" baseline="0"/>
              <a:t> </a:t>
            </a:r>
            <a:r>
              <a:rPr lang="en-US"/>
              <a:t>2009</a:t>
            </a:r>
          </a:p>
          <a:p>
            <a:pPr>
              <a:defRPr lang="en-ZA"/>
            </a:pPr>
            <a:endParaRPr lang="en-US"/>
          </a:p>
        </c:rich>
      </c:tx>
      <c:layout>
        <c:manualLayout>
          <c:xMode val="edge"/>
          <c:yMode val="edge"/>
          <c:x val="0.11661818162082065"/>
          <c:y val="2.4242424242424229E-2"/>
        </c:manualLayout>
      </c:layout>
    </c:title>
    <c:plotArea>
      <c:layout>
        <c:manualLayout>
          <c:layoutTarget val="inner"/>
          <c:xMode val="edge"/>
          <c:yMode val="edge"/>
          <c:x val="9.2796680312131494E-2"/>
          <c:y val="4.5290247809932904E-2"/>
          <c:w val="0.88762437296216945"/>
          <c:h val="0.79995364215836662"/>
        </c:manualLayout>
      </c:layout>
      <c:barChart>
        <c:barDir val="col"/>
        <c:grouping val="clustered"/>
        <c:ser>
          <c:idx val="0"/>
          <c:order val="0"/>
          <c:tx>
            <c:strRef>
              <c:f>Graphs!$D$3</c:f>
              <c:strCache>
                <c:ptCount val="1"/>
                <c:pt idx="0">
                  <c:v>KZN as a % of National, 2008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Graphs!$D$4:$D$8</c:f>
              <c:numCache>
                <c:formatCode>0.00</c:formatCode>
                <c:ptCount val="5"/>
                <c:pt idx="0">
                  <c:v>10.180894259662923</c:v>
                </c:pt>
                <c:pt idx="1">
                  <c:v>10.117077031474707</c:v>
                </c:pt>
                <c:pt idx="2">
                  <c:v>13.551647255726953</c:v>
                </c:pt>
                <c:pt idx="3">
                  <c:v>16.826165909685891</c:v>
                </c:pt>
                <c:pt idx="4">
                  <c:v>7.363972432715336</c:v>
                </c:pt>
              </c:numCache>
            </c:numRef>
          </c:val>
        </c:ser>
        <c:axId val="80705024"/>
        <c:axId val="80706560"/>
      </c:barChart>
      <c:catAx>
        <c:axId val="8070502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706560"/>
        <c:crosses val="autoZero"/>
        <c:auto val="1"/>
        <c:lblAlgn val="ctr"/>
        <c:lblOffset val="100"/>
      </c:catAx>
      <c:valAx>
        <c:axId val="807065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705024"/>
        <c:crosses val="autoZero"/>
        <c:crossBetween val="between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KZN as a % of National</a:t>
            </a:r>
            <a:r>
              <a:rPr lang="en-US" baseline="0"/>
              <a:t> - </a:t>
            </a:r>
            <a:r>
              <a:rPr lang="en-US"/>
              <a:t>2001</a:t>
            </a:r>
          </a:p>
          <a:p>
            <a:pPr>
              <a:defRPr lang="en-ZA"/>
            </a:pPr>
            <a:endParaRPr lang="en-US"/>
          </a:p>
          <a:p>
            <a:pPr>
              <a:defRPr lang="en-ZA"/>
            </a:pPr>
            <a:r>
              <a:rPr lang="en-US"/>
              <a:t> </a:t>
            </a:r>
          </a:p>
        </c:rich>
      </c:tx>
      <c:layout>
        <c:manualLayout>
          <c:xMode val="edge"/>
          <c:yMode val="edge"/>
          <c:x val="0.11661818162082065"/>
          <c:y val="2.4242424242424229E-2"/>
        </c:manualLayout>
      </c:layout>
    </c:title>
    <c:plotArea>
      <c:layout>
        <c:manualLayout>
          <c:layoutTarget val="inner"/>
          <c:xMode val="edge"/>
          <c:yMode val="edge"/>
          <c:x val="9.2796680312131494E-2"/>
          <c:y val="4.5290247809932904E-2"/>
          <c:w val="0.88762437296216945"/>
          <c:h val="0.79995364215836662"/>
        </c:manualLayout>
      </c:layout>
      <c:barChart>
        <c:barDir val="col"/>
        <c:grouping val="clustered"/>
        <c:ser>
          <c:idx val="0"/>
          <c:order val="0"/>
          <c:tx>
            <c:strRef>
              <c:f>Graphs!$D$3</c:f>
              <c:strCache>
                <c:ptCount val="1"/>
                <c:pt idx="0">
                  <c:v>KZN as a % of National, 2008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Graphs!$A$4:$A$8</c:f>
              <c:strCache>
                <c:ptCount val="5"/>
                <c:pt idx="0">
                  <c:v>Business enterprise</c:v>
                </c:pt>
                <c:pt idx="1">
                  <c:v>Government</c:v>
                </c:pt>
                <c:pt idx="2">
                  <c:v>Higher education</c:v>
                </c:pt>
                <c:pt idx="3">
                  <c:v>Not-for-profit</c:v>
                </c:pt>
                <c:pt idx="4">
                  <c:v>Science Councils</c:v>
                </c:pt>
              </c:strCache>
            </c:strRef>
          </c:cat>
          <c:val>
            <c:numRef>
              <c:f>Graphs!$I$4:$I$8</c:f>
              <c:numCache>
                <c:formatCode>0.00</c:formatCode>
                <c:ptCount val="5"/>
                <c:pt idx="0">
                  <c:v>7.689749692872784</c:v>
                </c:pt>
                <c:pt idx="1">
                  <c:v>27.257017099024672</c:v>
                </c:pt>
                <c:pt idx="2">
                  <c:v>16.379928655659135</c:v>
                </c:pt>
                <c:pt idx="3">
                  <c:v>15.561332617480009</c:v>
                </c:pt>
                <c:pt idx="4">
                  <c:v>9.5049341266665319</c:v>
                </c:pt>
              </c:numCache>
            </c:numRef>
          </c:val>
        </c:ser>
        <c:axId val="80972032"/>
        <c:axId val="86310912"/>
      </c:barChart>
      <c:catAx>
        <c:axId val="809720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6310912"/>
        <c:crosses val="autoZero"/>
        <c:auto val="1"/>
        <c:lblAlgn val="ctr"/>
        <c:lblOffset val="100"/>
      </c:catAx>
      <c:valAx>
        <c:axId val="863109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0972032"/>
        <c:crosses val="autoZero"/>
        <c:crossBetween val="between"/>
      </c:valAx>
      <c:spPr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c:spPr>
    </c:plotArea>
    <c:plotVisOnly val="1"/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lin ang="5400000" scaled="0"/>
    </a:gradFill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180975</xdr:rowOff>
    </xdr:from>
    <xdr:to>
      <xdr:col>7</xdr:col>
      <xdr:colOff>561975</xdr:colOff>
      <xdr:row>21</xdr:row>
      <xdr:rowOff>19051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</xdr:row>
      <xdr:rowOff>19050</xdr:rowOff>
    </xdr:from>
    <xdr:to>
      <xdr:col>19</xdr:col>
      <xdr:colOff>0</xdr:colOff>
      <xdr:row>21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9526</xdr:colOff>
      <xdr:row>22</xdr:row>
      <xdr:rowOff>1</xdr:rowOff>
    </xdr:from>
    <xdr:to>
      <xdr:col>7</xdr:col>
      <xdr:colOff>514351</xdr:colOff>
      <xdr:row>42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581025</xdr:colOff>
      <xdr:row>22</xdr:row>
      <xdr:rowOff>9524</xdr:rowOff>
    </xdr:from>
    <xdr:to>
      <xdr:col>19</xdr:col>
      <xdr:colOff>85724</xdr:colOff>
      <xdr:row>43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180975</xdr:rowOff>
    </xdr:from>
    <xdr:to>
      <xdr:col>9</xdr:col>
      <xdr:colOff>457200</xdr:colOff>
      <xdr:row>21</xdr:row>
      <xdr:rowOff>38100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542925</xdr:colOff>
      <xdr:row>2</xdr:row>
      <xdr:rowOff>0</xdr:rowOff>
    </xdr:from>
    <xdr:to>
      <xdr:col>19</xdr:col>
      <xdr:colOff>342901</xdr:colOff>
      <xdr:row>21</xdr:row>
      <xdr:rowOff>47625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8"/>
  <sheetViews>
    <sheetView tabSelected="1" workbookViewId="0">
      <selection sqref="A1:M1"/>
    </sheetView>
  </sheetViews>
  <sheetFormatPr defaultRowHeight="15"/>
  <cols>
    <col min="1" max="1" width="23.85546875" customWidth="1"/>
    <col min="2" max="2" width="17.85546875" customWidth="1"/>
    <col min="3" max="3" width="9.7109375" customWidth="1"/>
    <col min="4" max="4" width="13.42578125" customWidth="1"/>
    <col min="6" max="6" width="17.7109375" customWidth="1"/>
    <col min="7" max="7" width="8.28515625" customWidth="1"/>
    <col min="8" max="8" width="14.85546875" customWidth="1"/>
    <col min="10" max="10" width="15.7109375" bestFit="1" customWidth="1"/>
    <col min="11" max="11" width="8.28515625" customWidth="1"/>
    <col min="12" max="12" width="13.7109375" customWidth="1"/>
  </cols>
  <sheetData>
    <row r="1" spans="1:15" ht="29.25" customHeight="1" thickBot="1">
      <c r="A1" s="36" t="s">
        <v>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</row>
    <row r="2" spans="1:15" ht="19.5" thickBot="1">
      <c r="A2" s="23" t="s">
        <v>30</v>
      </c>
    </row>
    <row r="3" spans="1:15">
      <c r="A3" s="19" t="s">
        <v>0</v>
      </c>
      <c r="B3" s="14" t="s">
        <v>1</v>
      </c>
      <c r="C3" s="14"/>
      <c r="D3" s="14" t="s">
        <v>4</v>
      </c>
      <c r="E3" s="14"/>
      <c r="F3" s="14" t="s">
        <v>5</v>
      </c>
      <c r="G3" s="14"/>
      <c r="H3" s="14" t="s">
        <v>6</v>
      </c>
      <c r="I3" s="14"/>
      <c r="J3" s="14" t="s">
        <v>7</v>
      </c>
      <c r="K3" s="14"/>
      <c r="L3" s="14" t="s">
        <v>8</v>
      </c>
      <c r="M3" s="15"/>
      <c r="N3" s="1"/>
      <c r="O3" s="1"/>
    </row>
    <row r="4" spans="1:15">
      <c r="A4" s="18"/>
      <c r="B4" s="16" t="s">
        <v>2</v>
      </c>
      <c r="C4" s="16" t="s">
        <v>3</v>
      </c>
      <c r="D4" s="16" t="s">
        <v>2</v>
      </c>
      <c r="E4" s="16" t="s">
        <v>3</v>
      </c>
      <c r="F4" s="16" t="s">
        <v>2</v>
      </c>
      <c r="G4" s="16" t="s">
        <v>3</v>
      </c>
      <c r="H4" s="16" t="s">
        <v>2</v>
      </c>
      <c r="I4" s="16" t="s">
        <v>3</v>
      </c>
      <c r="J4" s="16" t="s">
        <v>2</v>
      </c>
      <c r="K4" s="16" t="s">
        <v>3</v>
      </c>
      <c r="L4" s="16" t="s">
        <v>2</v>
      </c>
      <c r="M4" s="17" t="s">
        <v>3</v>
      </c>
    </row>
    <row r="5" spans="1:15">
      <c r="A5" s="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1:15">
      <c r="A6" s="3" t="s">
        <v>9</v>
      </c>
      <c r="B6" s="7">
        <v>316089</v>
      </c>
      <c r="C6" s="10">
        <f t="shared" ref="C6:C13" si="0">B6/B$30*100</f>
        <v>2.9435237244534966</v>
      </c>
      <c r="D6" s="7">
        <v>107929</v>
      </c>
      <c r="E6" s="10">
        <f>D6/D$30*100</f>
        <v>9.3493670732563015</v>
      </c>
      <c r="F6" s="7">
        <v>286605</v>
      </c>
      <c r="G6" s="10">
        <f>F6/F$30*100</f>
        <v>7.9131949257039604</v>
      </c>
      <c r="H6" s="7">
        <v>6790</v>
      </c>
      <c r="I6" s="10">
        <v>2.8</v>
      </c>
      <c r="J6" s="7">
        <v>171669</v>
      </c>
      <c r="K6" s="10">
        <f>J6/J$30*100</f>
        <v>5.9481430611754158</v>
      </c>
      <c r="L6" s="9">
        <v>889081</v>
      </c>
      <c r="M6" s="12">
        <f>L6/L$30*100</f>
        <v>4.7738419870174065</v>
      </c>
    </row>
    <row r="7" spans="1:15">
      <c r="A7" s="3" t="s">
        <v>10</v>
      </c>
      <c r="B7" s="7">
        <v>1213808</v>
      </c>
      <c r="C7" s="10">
        <f t="shared" si="0"/>
        <v>11.303375457328317</v>
      </c>
      <c r="D7" s="7">
        <v>58697</v>
      </c>
      <c r="E7" s="10">
        <f t="shared" ref="E7:E14" si="1">D7/D$30*100</f>
        <v>5.0846371142040141</v>
      </c>
      <c r="F7" s="7">
        <v>226892</v>
      </c>
      <c r="G7" s="10">
        <f t="shared" ref="G7:G14" si="2">F7/F$30*100</f>
        <v>6.264512562875117</v>
      </c>
      <c r="H7" s="7">
        <v>4763</v>
      </c>
      <c r="I7" s="10">
        <v>2</v>
      </c>
      <c r="J7" s="7">
        <v>58561</v>
      </c>
      <c r="K7" s="10">
        <f t="shared" ref="K7:K14" si="3">J7/J$30*100</f>
        <v>2.0290745900861165</v>
      </c>
      <c r="L7" s="9">
        <v>1562720</v>
      </c>
      <c r="M7" s="12">
        <f t="shared" ref="M7:M14" si="4">L7/L$30*100</f>
        <v>8.3908871632076742</v>
      </c>
    </row>
    <row r="8" spans="1:15">
      <c r="A8" s="3" t="s">
        <v>11</v>
      </c>
      <c r="B8" s="7">
        <v>7131411</v>
      </c>
      <c r="C8" s="10">
        <f t="shared" si="0"/>
        <v>66.410022073936886</v>
      </c>
      <c r="D8" s="7">
        <v>264273</v>
      </c>
      <c r="E8" s="10">
        <f t="shared" si="1"/>
        <v>22.892691348485229</v>
      </c>
      <c r="F8" s="7">
        <v>1467914</v>
      </c>
      <c r="G8" s="10">
        <f t="shared" si="2"/>
        <v>40.529263677081019</v>
      </c>
      <c r="H8" s="7">
        <v>126136</v>
      </c>
      <c r="I8" s="10">
        <v>52.4</v>
      </c>
      <c r="J8" s="7">
        <v>1991853</v>
      </c>
      <c r="K8" s="10">
        <f t="shared" si="3"/>
        <v>69.015527560779375</v>
      </c>
      <c r="L8" s="9">
        <v>10981587</v>
      </c>
      <c r="M8" s="12">
        <f t="shared" si="4"/>
        <v>58.964662505086174</v>
      </c>
    </row>
    <row r="9" spans="1:15">
      <c r="A9" s="3" t="s">
        <v>12</v>
      </c>
      <c r="B9" s="7">
        <v>1255509</v>
      </c>
      <c r="C9" s="10">
        <f t="shared" si="0"/>
        <v>11.691708752170703</v>
      </c>
      <c r="D9" s="7">
        <v>115302</v>
      </c>
      <c r="E9" s="10">
        <f t="shared" si="1"/>
        <v>9.9880543902065071</v>
      </c>
      <c r="F9" s="7">
        <v>567999</v>
      </c>
      <c r="G9" s="10">
        <f t="shared" si="2"/>
        <v>15.682513580031488</v>
      </c>
      <c r="H9" s="7">
        <v>40492</v>
      </c>
      <c r="I9" s="10">
        <v>16.8</v>
      </c>
      <c r="J9" s="7">
        <v>231033</v>
      </c>
      <c r="K9" s="10">
        <f t="shared" si="3"/>
        <v>8.0050407228593379</v>
      </c>
      <c r="L9" s="9">
        <v>2210336</v>
      </c>
      <c r="M9" s="12">
        <f t="shared" si="4"/>
        <v>11.868204136874038</v>
      </c>
    </row>
    <row r="10" spans="1:15">
      <c r="A10" s="3" t="s">
        <v>13</v>
      </c>
      <c r="B10" s="7">
        <v>75675</v>
      </c>
      <c r="C10" s="10">
        <f t="shared" si="0"/>
        <v>0.70471024884769284</v>
      </c>
      <c r="D10" s="7">
        <v>55252</v>
      </c>
      <c r="E10" s="10">
        <f t="shared" si="1"/>
        <v>4.7862134322708183</v>
      </c>
      <c r="F10" s="7">
        <v>86635</v>
      </c>
      <c r="G10" s="10">
        <f t="shared" si="2"/>
        <v>2.3920016831121669</v>
      </c>
      <c r="H10" s="7">
        <v>5138</v>
      </c>
      <c r="I10" s="10">
        <v>2.1</v>
      </c>
      <c r="J10" s="7">
        <v>63455</v>
      </c>
      <c r="K10" s="10">
        <f t="shared" si="3"/>
        <v>2.1986463365365094</v>
      </c>
      <c r="L10" s="9">
        <v>286157</v>
      </c>
      <c r="M10" s="12">
        <f t="shared" si="4"/>
        <v>1.5364947642328879</v>
      </c>
    </row>
    <row r="11" spans="1:15">
      <c r="A11" s="3" t="s">
        <v>14</v>
      </c>
      <c r="B11" s="7">
        <v>201550</v>
      </c>
      <c r="C11" s="10">
        <f t="shared" si="0"/>
        <v>1.8768992488305583</v>
      </c>
      <c r="D11" s="7">
        <v>39103</v>
      </c>
      <c r="E11" s="10">
        <f t="shared" si="1"/>
        <v>3.3873036965555237</v>
      </c>
      <c r="F11" s="7">
        <v>72590</v>
      </c>
      <c r="G11" s="10">
        <f t="shared" si="2"/>
        <v>2.0042177200567002</v>
      </c>
      <c r="H11" s="7">
        <v>10332</v>
      </c>
      <c r="I11" s="10">
        <v>4.3</v>
      </c>
      <c r="J11" s="7">
        <v>55547</v>
      </c>
      <c r="K11" s="10">
        <f t="shared" si="3"/>
        <v>1.9246427871025682</v>
      </c>
      <c r="L11" s="9">
        <v>379123</v>
      </c>
      <c r="M11" s="12">
        <f t="shared" si="4"/>
        <v>2.0356674989612871</v>
      </c>
    </row>
    <row r="12" spans="1:15">
      <c r="A12" s="3" t="s">
        <v>15</v>
      </c>
      <c r="B12" s="7">
        <v>7319</v>
      </c>
      <c r="C12" s="10">
        <f t="shared" si="0"/>
        <v>6.8156911943392975E-2</v>
      </c>
      <c r="D12" s="7">
        <v>52907</v>
      </c>
      <c r="E12" s="10">
        <f t="shared" si="1"/>
        <v>4.5830774281682505</v>
      </c>
      <c r="F12" s="7">
        <v>68443</v>
      </c>
      <c r="G12" s="10">
        <f t="shared" si="2"/>
        <v>1.8897186033040463</v>
      </c>
      <c r="H12" s="7">
        <v>2159</v>
      </c>
      <c r="I12" s="10">
        <v>0.9</v>
      </c>
      <c r="J12" s="7">
        <v>43624</v>
      </c>
      <c r="K12" s="10">
        <f t="shared" si="3"/>
        <v>1.5115238796795947</v>
      </c>
      <c r="L12" s="9">
        <v>174453</v>
      </c>
      <c r="M12" s="12">
        <f t="shared" si="4"/>
        <v>0.93670999173432745</v>
      </c>
    </row>
    <row r="13" spans="1:15">
      <c r="A13" s="3" t="s">
        <v>16</v>
      </c>
      <c r="B13" s="7">
        <v>222630</v>
      </c>
      <c r="C13" s="10">
        <f t="shared" si="0"/>
        <v>2.0732030750044514</v>
      </c>
      <c r="D13" s="7">
        <v>70741</v>
      </c>
      <c r="E13" s="10">
        <f t="shared" si="1"/>
        <v>6.1279505612877347</v>
      </c>
      <c r="F13" s="7">
        <v>150125</v>
      </c>
      <c r="G13" s="10">
        <f t="shared" si="2"/>
        <v>4.14496742283389</v>
      </c>
      <c r="H13" s="7">
        <v>2339</v>
      </c>
      <c r="I13" s="10">
        <v>1</v>
      </c>
      <c r="J13" s="7">
        <v>41541</v>
      </c>
      <c r="K13" s="10">
        <f t="shared" si="3"/>
        <v>1.4393502082745746</v>
      </c>
      <c r="L13" s="9">
        <v>487376</v>
      </c>
      <c r="M13" s="12">
        <f t="shared" si="4"/>
        <v>2.6169224314371755</v>
      </c>
    </row>
    <row r="14" spans="1:15">
      <c r="A14" s="3" t="s">
        <v>17</v>
      </c>
      <c r="B14" s="7">
        <v>1908020</v>
      </c>
      <c r="C14" s="10">
        <v>15.5</v>
      </c>
      <c r="D14" s="7">
        <v>375473</v>
      </c>
      <c r="E14" s="10">
        <f t="shared" si="1"/>
        <v>32.525409325545155</v>
      </c>
      <c r="F14" s="7">
        <v>1264162</v>
      </c>
      <c r="G14" s="10">
        <f t="shared" si="2"/>
        <v>34.903649007057695</v>
      </c>
      <c r="H14" s="7">
        <v>42500</v>
      </c>
      <c r="I14" s="10">
        <v>17.7</v>
      </c>
      <c r="J14" s="7">
        <v>480059</v>
      </c>
      <c r="K14" s="10">
        <f t="shared" si="3"/>
        <v>16.63351921316492</v>
      </c>
      <c r="L14" s="9">
        <v>4070214</v>
      </c>
      <c r="M14" s="12">
        <f t="shared" si="4"/>
        <v>21.8546549632104</v>
      </c>
    </row>
    <row r="15" spans="1:15" ht="15.75" thickBot="1">
      <c r="A15" s="4" t="s">
        <v>8</v>
      </c>
      <c r="B15" s="8">
        <f>SUM(B6:B14)</f>
        <v>12332011</v>
      </c>
      <c r="C15" s="8"/>
      <c r="D15" s="8">
        <f t="shared" ref="D15:L15" si="5">SUM(D6:D14)</f>
        <v>1139677</v>
      </c>
      <c r="E15" s="8"/>
      <c r="F15" s="8">
        <f t="shared" si="5"/>
        <v>4191365</v>
      </c>
      <c r="G15" s="8"/>
      <c r="H15" s="8">
        <f t="shared" si="5"/>
        <v>240649</v>
      </c>
      <c r="I15" s="8"/>
      <c r="J15" s="8">
        <f t="shared" si="5"/>
        <v>3137342</v>
      </c>
      <c r="K15" s="8"/>
      <c r="L15" s="8">
        <f t="shared" si="5"/>
        <v>21041047</v>
      </c>
      <c r="M15" s="13"/>
    </row>
    <row r="16" spans="1:15" ht="15.75" thickBot="1">
      <c r="A16" s="4"/>
      <c r="B16" s="9"/>
      <c r="C16" s="10"/>
      <c r="D16" s="9"/>
      <c r="E16" s="10"/>
      <c r="F16" s="9"/>
      <c r="G16" s="10"/>
      <c r="H16" s="9"/>
      <c r="I16" s="10"/>
      <c r="J16" s="9"/>
      <c r="K16" s="10"/>
      <c r="L16" s="9"/>
      <c r="M16" s="33"/>
    </row>
    <row r="17" spans="1:13" ht="19.5" thickBot="1">
      <c r="A17" s="23" t="s">
        <v>18</v>
      </c>
    </row>
    <row r="18" spans="1:13">
      <c r="A18" s="19" t="s">
        <v>0</v>
      </c>
      <c r="B18" s="14" t="s">
        <v>1</v>
      </c>
      <c r="C18" s="14"/>
      <c r="D18" s="14" t="s">
        <v>4</v>
      </c>
      <c r="E18" s="14"/>
      <c r="F18" s="14" t="s">
        <v>5</v>
      </c>
      <c r="G18" s="14"/>
      <c r="H18" s="14" t="s">
        <v>6</v>
      </c>
      <c r="I18" s="14"/>
      <c r="J18" s="14" t="s">
        <v>7</v>
      </c>
      <c r="K18" s="14"/>
      <c r="L18" s="14" t="s">
        <v>8</v>
      </c>
      <c r="M18" s="15"/>
    </row>
    <row r="19" spans="1:13">
      <c r="A19" s="18"/>
      <c r="B19" s="16" t="s">
        <v>2</v>
      </c>
      <c r="C19" s="16" t="s">
        <v>3</v>
      </c>
      <c r="D19" s="16" t="s">
        <v>2</v>
      </c>
      <c r="E19" s="16" t="s">
        <v>3</v>
      </c>
      <c r="F19" s="16" t="s">
        <v>2</v>
      </c>
      <c r="G19" s="16" t="s">
        <v>3</v>
      </c>
      <c r="H19" s="16" t="s">
        <v>2</v>
      </c>
      <c r="I19" s="16" t="s">
        <v>3</v>
      </c>
      <c r="J19" s="16" t="s">
        <v>2</v>
      </c>
      <c r="K19" s="16" t="s">
        <v>3</v>
      </c>
      <c r="L19" s="16" t="s">
        <v>2</v>
      </c>
      <c r="M19" s="17" t="s">
        <v>3</v>
      </c>
    </row>
    <row r="20" spans="1:13">
      <c r="A20" s="2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1:13">
      <c r="A21" s="3" t="s">
        <v>9</v>
      </c>
      <c r="B21" s="7">
        <v>283488</v>
      </c>
      <c r="C21" s="10">
        <f>B21/B$30*100</f>
        <v>2.6399325936615097</v>
      </c>
      <c r="D21" s="7">
        <v>122191</v>
      </c>
      <c r="E21" s="10">
        <f>D21/D$30*100</f>
        <v>10.584815128911234</v>
      </c>
      <c r="F21" s="7">
        <v>276740</v>
      </c>
      <c r="G21" s="10">
        <f>F21/F$30*100</f>
        <v>7.640821212956209</v>
      </c>
      <c r="H21" s="7">
        <v>6164</v>
      </c>
      <c r="I21" s="10">
        <f>H21/H$30*100</f>
        <v>2.7616116270838651</v>
      </c>
      <c r="J21" s="7">
        <v>138342</v>
      </c>
      <c r="K21" s="10">
        <f>J21/J$30*100</f>
        <v>4.7933989676011937</v>
      </c>
      <c r="L21" s="9">
        <f>B21+D21+F21+H21+J21</f>
        <v>826925</v>
      </c>
      <c r="M21" s="12">
        <f>L21/L$30*100</f>
        <v>4.4401008289620059</v>
      </c>
    </row>
    <row r="22" spans="1:13">
      <c r="A22" s="3" t="s">
        <v>10</v>
      </c>
      <c r="B22" s="7">
        <v>786225</v>
      </c>
      <c r="C22" s="10">
        <f t="shared" ref="C22:G29" si="6">B22/B$30*100</f>
        <v>7.3215832890687444</v>
      </c>
      <c r="D22" s="7">
        <v>62116</v>
      </c>
      <c r="E22" s="10">
        <f t="shared" si="6"/>
        <v>5.3808085419339413</v>
      </c>
      <c r="F22" s="7">
        <v>180713</v>
      </c>
      <c r="G22" s="10">
        <f t="shared" si="6"/>
        <v>4.9895053980521622</v>
      </c>
      <c r="H22" s="7">
        <v>1255</v>
      </c>
      <c r="I22" s="10">
        <f t="shared" ref="I22" si="7">H22/H$30*100</f>
        <v>0.5622684282917344</v>
      </c>
      <c r="J22" s="7">
        <v>67901</v>
      </c>
      <c r="K22" s="10">
        <f t="shared" ref="K22" si="8">J22/J$30*100</f>
        <v>2.3526953730543774</v>
      </c>
      <c r="L22" s="9">
        <f t="shared" ref="L22:L30" si="9">B22+D22+F22+H22+J22</f>
        <v>1098210</v>
      </c>
      <c r="M22" s="12">
        <f t="shared" ref="M22" si="10">L22/L$30*100</f>
        <v>5.8967417013324841</v>
      </c>
    </row>
    <row r="23" spans="1:13">
      <c r="A23" s="3" t="s">
        <v>11</v>
      </c>
      <c r="B23" s="7">
        <v>6142233</v>
      </c>
      <c r="C23" s="10">
        <f t="shared" si="6"/>
        <v>57.198474343052673</v>
      </c>
      <c r="D23" s="7">
        <v>292757</v>
      </c>
      <c r="E23" s="10">
        <f t="shared" si="6"/>
        <v>25.360122453328525</v>
      </c>
      <c r="F23" s="7">
        <v>1260991</v>
      </c>
      <c r="G23" s="10">
        <f t="shared" si="6"/>
        <v>34.816097355448662</v>
      </c>
      <c r="H23" s="7">
        <v>115499</v>
      </c>
      <c r="I23" s="10">
        <f t="shared" ref="I23" si="11">H23/H$30*100</f>
        <v>51.746168286268556</v>
      </c>
      <c r="J23" s="7">
        <v>1809272</v>
      </c>
      <c r="K23" s="10">
        <f t="shared" ref="K23" si="12">J23/J$30*100</f>
        <v>62.689295636247465</v>
      </c>
      <c r="L23" s="9">
        <f t="shared" si="9"/>
        <v>9620752</v>
      </c>
      <c r="M23" s="12">
        <f t="shared" ref="M23" si="13">L23/L$30*100</f>
        <v>51.657779037322463</v>
      </c>
    </row>
    <row r="24" spans="1:13">
      <c r="A24" s="3" t="s">
        <v>12</v>
      </c>
      <c r="B24" s="7">
        <v>1302260</v>
      </c>
      <c r="C24" s="10">
        <f t="shared" si="6"/>
        <v>12.127069291898202</v>
      </c>
      <c r="D24" s="7">
        <v>76458</v>
      </c>
      <c r="E24" s="10">
        <f t="shared" si="6"/>
        <v>6.6231866105220121</v>
      </c>
      <c r="F24" s="7">
        <v>459299</v>
      </c>
      <c r="G24" s="10">
        <f t="shared" si="6"/>
        <v>12.681294869876321</v>
      </c>
      <c r="H24" s="7">
        <v>42141</v>
      </c>
      <c r="I24" s="10">
        <f t="shared" ref="I24" si="14">H24/H$30*100</f>
        <v>18.880122578997593</v>
      </c>
      <c r="J24" s="7">
        <v>201009</v>
      </c>
      <c r="K24" s="10">
        <f t="shared" ref="K24" si="15">J24/J$30*100</f>
        <v>6.9647419661313865</v>
      </c>
      <c r="L24" s="9">
        <f t="shared" si="9"/>
        <v>2081167</v>
      </c>
      <c r="M24" s="12">
        <f t="shared" ref="M24" si="16">L24/L$30*100</f>
        <v>11.174642587790151</v>
      </c>
    </row>
    <row r="25" spans="1:13">
      <c r="A25" s="3" t="s">
        <v>13</v>
      </c>
      <c r="B25" s="7">
        <v>71687</v>
      </c>
      <c r="C25" s="10">
        <f t="shared" si="6"/>
        <v>0.66757269387703411</v>
      </c>
      <c r="D25" s="7">
        <v>40217</v>
      </c>
      <c r="E25" s="10">
        <f t="shared" si="6"/>
        <v>3.4838041266494515</v>
      </c>
      <c r="F25" s="7">
        <v>79716</v>
      </c>
      <c r="G25" s="10">
        <f t="shared" si="6"/>
        <v>2.2009673477343972</v>
      </c>
      <c r="H25" s="7">
        <v>4602</v>
      </c>
      <c r="I25" s="10">
        <f t="shared" ref="I25" si="17">H25/H$30*100</f>
        <v>2.0618002446203683</v>
      </c>
      <c r="J25" s="7">
        <v>67562</v>
      </c>
      <c r="K25" s="10">
        <f t="shared" ref="K25" si="18">J25/J$30*100</f>
        <v>2.3409493938866857</v>
      </c>
      <c r="L25" s="9">
        <f t="shared" si="9"/>
        <v>263784</v>
      </c>
      <c r="M25" s="12">
        <f t="shared" ref="M25" si="19">L25/L$30*100</f>
        <v>1.4163649146741406</v>
      </c>
    </row>
    <row r="26" spans="1:13">
      <c r="A26" s="3" t="s">
        <v>14</v>
      </c>
      <c r="B26" s="7">
        <v>196368</v>
      </c>
      <c r="C26" s="10">
        <f t="shared" si="6"/>
        <v>1.8286427769504294</v>
      </c>
      <c r="D26" s="7">
        <v>74690</v>
      </c>
      <c r="E26" s="10">
        <f t="shared" si="6"/>
        <v>6.4700333246996919</v>
      </c>
      <c r="F26" s="7">
        <v>105629</v>
      </c>
      <c r="G26" s="10">
        <f t="shared" si="6"/>
        <v>2.916428069319041</v>
      </c>
      <c r="H26" s="7">
        <v>9930</v>
      </c>
      <c r="I26" s="10">
        <f t="shared" ref="I26" si="20">H26/H$30*100</f>
        <v>4.4488649346110938</v>
      </c>
      <c r="J26" s="7">
        <v>66333</v>
      </c>
      <c r="K26" s="10">
        <f t="shared" ref="K26" si="21">J26/J$30*100</f>
        <v>2.2983658882905411</v>
      </c>
      <c r="L26" s="9">
        <f t="shared" si="9"/>
        <v>452950</v>
      </c>
      <c r="M26" s="12">
        <f t="shared" ref="M26" si="22">L26/L$30*100</f>
        <v>2.4320750617992446</v>
      </c>
    </row>
    <row r="27" spans="1:13">
      <c r="A27" s="3" t="s">
        <v>15</v>
      </c>
      <c r="B27" s="7">
        <v>193339</v>
      </c>
      <c r="C27" s="10">
        <f t="shared" si="6"/>
        <v>1.8004357423450821</v>
      </c>
      <c r="D27" s="7">
        <v>42500</v>
      </c>
      <c r="E27" s="10">
        <f t="shared" si="6"/>
        <v>3.6815693707288384</v>
      </c>
      <c r="F27" s="7">
        <v>166137</v>
      </c>
      <c r="G27" s="10">
        <f t="shared" si="6"/>
        <v>4.5870604677925328</v>
      </c>
      <c r="H27" s="7">
        <v>2207</v>
      </c>
      <c r="I27" s="10">
        <f t="shared" ref="I27" si="23">H27/H$30*100</f>
        <v>0.98878599301980707</v>
      </c>
      <c r="J27" s="7">
        <v>49390</v>
      </c>
      <c r="K27" s="10">
        <f t="shared" ref="K27" si="24">J27/J$30*100</f>
        <v>1.7113094722486517</v>
      </c>
      <c r="L27" s="9">
        <f t="shared" si="9"/>
        <v>453573</v>
      </c>
      <c r="M27" s="12">
        <f t="shared" ref="M27" si="25">L27/L$30*100</f>
        <v>2.4354202053327492</v>
      </c>
    </row>
    <row r="28" spans="1:13">
      <c r="A28" s="3" t="s">
        <v>16</v>
      </c>
      <c r="B28" s="7">
        <v>7450</v>
      </c>
      <c r="C28" s="10">
        <f t="shared" si="6"/>
        <v>6.9376826612689943E-2</v>
      </c>
      <c r="D28" s="7">
        <v>66921</v>
      </c>
      <c r="E28" s="10">
        <f t="shared" si="6"/>
        <v>5.7970424437304606</v>
      </c>
      <c r="F28" s="7">
        <v>48277</v>
      </c>
      <c r="G28" s="10">
        <f t="shared" si="6"/>
        <v>1.332933170838646</v>
      </c>
      <c r="H28" s="7">
        <v>2038</v>
      </c>
      <c r="I28" s="10">
        <f t="shared" ref="I28" si="26">H28/H$30*100</f>
        <v>0.91307016482753356</v>
      </c>
      <c r="J28" s="7">
        <v>45250</v>
      </c>
      <c r="K28" s="10">
        <f t="shared" ref="K28" si="27">J28/J$30*100</f>
        <v>1.5678630009971957</v>
      </c>
      <c r="L28" s="9">
        <f t="shared" si="9"/>
        <v>169936</v>
      </c>
      <c r="M28" s="12">
        <f t="shared" ref="M28" si="28">L28/L$30*100</f>
        <v>0.91245635876347608</v>
      </c>
    </row>
    <row r="29" spans="1:13">
      <c r="A29" s="3" t="s">
        <v>17</v>
      </c>
      <c r="B29" s="7">
        <v>1755404</v>
      </c>
      <c r="C29" s="10">
        <f t="shared" si="6"/>
        <v>16.346893817882201</v>
      </c>
      <c r="D29" s="7">
        <v>376550</v>
      </c>
      <c r="E29" s="10">
        <f t="shared" si="6"/>
        <v>32.618704624657511</v>
      </c>
      <c r="F29" s="7">
        <v>1044360</v>
      </c>
      <c r="G29" s="10">
        <f t="shared" si="6"/>
        <v>28.834892107982025</v>
      </c>
      <c r="H29" s="7">
        <v>39367</v>
      </c>
      <c r="I29" s="10">
        <f t="shared" ref="I29" si="29">H29/H$30*100</f>
        <v>17.637307742279447</v>
      </c>
      <c r="J29" s="7">
        <v>441036</v>
      </c>
      <c r="K29" s="10">
        <f t="shared" ref="K29" si="30">J29/J$30*100</f>
        <v>15.2814149504486</v>
      </c>
      <c r="L29" s="9">
        <f t="shared" si="9"/>
        <v>3656717</v>
      </c>
      <c r="M29" s="12">
        <f t="shared" ref="M29" si="31">L29/L$30*100</f>
        <v>19.634419304023289</v>
      </c>
    </row>
    <row r="30" spans="1:13" ht="15.75" thickBot="1">
      <c r="A30" s="4" t="s">
        <v>8</v>
      </c>
      <c r="B30" s="8">
        <v>10738456</v>
      </c>
      <c r="C30" s="11"/>
      <c r="D30" s="8">
        <v>1154399</v>
      </c>
      <c r="E30" s="11"/>
      <c r="F30" s="8">
        <v>3621862</v>
      </c>
      <c r="G30" s="11"/>
      <c r="H30" s="8">
        <v>223203</v>
      </c>
      <c r="I30" s="11"/>
      <c r="J30" s="8">
        <v>2886094</v>
      </c>
      <c r="K30" s="11"/>
      <c r="L30" s="8">
        <f t="shared" si="9"/>
        <v>18624014</v>
      </c>
      <c r="M30" s="13"/>
    </row>
    <row r="31" spans="1:13" ht="15.75" thickBot="1"/>
    <row r="32" spans="1:13" ht="19.5" thickBot="1">
      <c r="A32" s="23" t="s">
        <v>20</v>
      </c>
    </row>
    <row r="33" spans="1:13">
      <c r="A33" s="19" t="s">
        <v>0</v>
      </c>
      <c r="B33" s="14" t="s">
        <v>1</v>
      </c>
      <c r="C33" s="14"/>
      <c r="D33" s="14" t="s">
        <v>4</v>
      </c>
      <c r="E33" s="14"/>
      <c r="F33" s="14" t="s">
        <v>5</v>
      </c>
      <c r="G33" s="14"/>
      <c r="H33" s="14" t="s">
        <v>6</v>
      </c>
      <c r="I33" s="14"/>
      <c r="J33" s="14" t="s">
        <v>7</v>
      </c>
      <c r="K33" s="14"/>
      <c r="L33" s="14" t="s">
        <v>8</v>
      </c>
      <c r="M33" s="15"/>
    </row>
    <row r="34" spans="1:13">
      <c r="A34" s="18"/>
      <c r="B34" s="16" t="s">
        <v>2</v>
      </c>
      <c r="C34" s="16" t="s">
        <v>3</v>
      </c>
      <c r="D34" s="16" t="s">
        <v>2</v>
      </c>
      <c r="E34" s="16" t="s">
        <v>3</v>
      </c>
      <c r="F34" s="16" t="s">
        <v>2</v>
      </c>
      <c r="G34" s="16" t="s">
        <v>3</v>
      </c>
      <c r="H34" s="16" t="s">
        <v>2</v>
      </c>
      <c r="I34" s="16" t="s">
        <v>3</v>
      </c>
      <c r="J34" s="16" t="s">
        <v>2</v>
      </c>
      <c r="K34" s="16" t="s">
        <v>3</v>
      </c>
      <c r="L34" s="16" t="s">
        <v>2</v>
      </c>
      <c r="M34" s="17" t="s">
        <v>3</v>
      </c>
    </row>
    <row r="35" spans="1:13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</row>
    <row r="36" spans="1:13">
      <c r="A36" s="3" t="s">
        <v>9</v>
      </c>
      <c r="B36" s="7">
        <v>247295</v>
      </c>
      <c r="C36" s="10">
        <f>B36/B$45*100</f>
        <v>2.6754363900244127</v>
      </c>
      <c r="D36" s="7">
        <v>109779</v>
      </c>
      <c r="E36" s="10">
        <f>D36/D$45*100</f>
        <v>10.748368588786466</v>
      </c>
      <c r="F36" s="7">
        <v>259254</v>
      </c>
      <c r="G36" s="10">
        <f>F36/F$45*100</f>
        <v>7.8590205916803892</v>
      </c>
      <c r="H36" s="7">
        <v>4850</v>
      </c>
      <c r="I36" s="10">
        <f>H36/H$45*100</f>
        <v>2.2819341391462271</v>
      </c>
      <c r="J36" s="7">
        <v>131126</v>
      </c>
      <c r="K36" s="10">
        <f>J36/J$45*100</f>
        <v>4.7773942532529752</v>
      </c>
      <c r="L36" s="9">
        <f>B36+D36+F36+H36+J36</f>
        <v>752304</v>
      </c>
      <c r="M36" s="12">
        <f>L36/L$45*100</f>
        <v>4.5537370498683911</v>
      </c>
    </row>
    <row r="37" spans="1:13">
      <c r="A37" s="3" t="s">
        <v>10</v>
      </c>
      <c r="B37" s="7">
        <v>665443</v>
      </c>
      <c r="C37" s="10">
        <f t="shared" ref="C37:C44" si="32">B37/B$45*100</f>
        <v>7.1992980759296197</v>
      </c>
      <c r="D37" s="7">
        <v>69314</v>
      </c>
      <c r="E37" s="10">
        <f t="shared" ref="E37:E44" si="33">D37/D$45*100</f>
        <v>6.7864748300052389</v>
      </c>
      <c r="F37" s="7">
        <v>155326</v>
      </c>
      <c r="G37" s="10">
        <f t="shared" ref="G37:G44" si="34">F37/F$45*100</f>
        <v>4.7085492699181035</v>
      </c>
      <c r="H37" s="7">
        <v>1974</v>
      </c>
      <c r="I37" s="10">
        <f t="shared" ref="I37:I44" si="35">H37/H$45*100</f>
        <v>0.92877071972673253</v>
      </c>
      <c r="J37" s="7">
        <v>52773</v>
      </c>
      <c r="K37" s="10">
        <f t="shared" ref="K37:K44" si="36">J37/J$45*100</f>
        <v>1.922711185629999</v>
      </c>
      <c r="L37" s="9">
        <f t="shared" ref="L37:L45" si="37">B37+D37+F37+H37+J37</f>
        <v>944830</v>
      </c>
      <c r="M37" s="12">
        <f t="shared" ref="M37:M44" si="38">L37/L$45*100</f>
        <v>5.7191074044896109</v>
      </c>
    </row>
    <row r="38" spans="1:13">
      <c r="A38" s="3" t="s">
        <v>11</v>
      </c>
      <c r="B38" s="7">
        <v>5263546</v>
      </c>
      <c r="C38" s="10">
        <f t="shared" si="32"/>
        <v>56.945277943215331</v>
      </c>
      <c r="D38" s="7">
        <v>321176</v>
      </c>
      <c r="E38" s="10">
        <f t="shared" si="33"/>
        <v>31.446069192396376</v>
      </c>
      <c r="F38" s="7">
        <v>1214575</v>
      </c>
      <c r="G38" s="10">
        <f t="shared" si="34"/>
        <v>36.818602355760021</v>
      </c>
      <c r="H38" s="7">
        <v>102141</v>
      </c>
      <c r="I38" s="10">
        <f t="shared" si="35"/>
        <v>48.057532970419544</v>
      </c>
      <c r="J38" s="7">
        <v>1546032</v>
      </c>
      <c r="K38" s="10">
        <f t="shared" si="36"/>
        <v>56.327535287778197</v>
      </c>
      <c r="L38" s="9">
        <f t="shared" si="37"/>
        <v>8447470</v>
      </c>
      <c r="M38" s="12">
        <f t="shared" si="38"/>
        <v>51.13299559307373</v>
      </c>
    </row>
    <row r="39" spans="1:13">
      <c r="A39" s="3" t="s">
        <v>12</v>
      </c>
      <c r="B39" s="7">
        <v>962308</v>
      </c>
      <c r="C39" s="10">
        <f t="shared" si="32"/>
        <v>10.411022631317303</v>
      </c>
      <c r="D39" s="7">
        <v>84192</v>
      </c>
      <c r="E39" s="10">
        <f t="shared" si="33"/>
        <v>8.2431671651874225</v>
      </c>
      <c r="F39" s="7">
        <v>451992</v>
      </c>
      <c r="G39" s="10">
        <f t="shared" si="34"/>
        <v>13.701676484354349</v>
      </c>
      <c r="H39" s="7">
        <v>42902</v>
      </c>
      <c r="I39" s="10">
        <f t="shared" si="35"/>
        <v>20.185471842814732</v>
      </c>
      <c r="J39" s="7">
        <v>267620</v>
      </c>
      <c r="K39" s="10">
        <f t="shared" si="36"/>
        <v>9.7503641539859469</v>
      </c>
      <c r="L39" s="9">
        <f t="shared" si="37"/>
        <v>1809014</v>
      </c>
      <c r="M39" s="12">
        <f t="shared" si="38"/>
        <v>10.950060182493537</v>
      </c>
    </row>
    <row r="40" spans="1:13">
      <c r="A40" s="3" t="s">
        <v>13</v>
      </c>
      <c r="B40" s="7">
        <v>72813</v>
      </c>
      <c r="C40" s="10">
        <f t="shared" si="32"/>
        <v>0.78774965068783254</v>
      </c>
      <c r="D40" s="7">
        <v>31118</v>
      </c>
      <c r="E40" s="10">
        <f t="shared" si="33"/>
        <v>3.0467369328000546</v>
      </c>
      <c r="F40" s="7">
        <v>63233</v>
      </c>
      <c r="G40" s="10">
        <f t="shared" si="34"/>
        <v>1.9168439024035349</v>
      </c>
      <c r="H40" s="7">
        <v>3979</v>
      </c>
      <c r="I40" s="10">
        <f t="shared" si="35"/>
        <v>1.8721269978686266</v>
      </c>
      <c r="J40" s="7">
        <v>69808</v>
      </c>
      <c r="K40" s="10">
        <f t="shared" si="36"/>
        <v>2.5433578240096071</v>
      </c>
      <c r="L40" s="9">
        <f t="shared" si="37"/>
        <v>240951</v>
      </c>
      <c r="M40" s="12">
        <f t="shared" si="38"/>
        <v>1.4584895147478132</v>
      </c>
    </row>
    <row r="41" spans="1:13">
      <c r="A41" s="3" t="s">
        <v>14</v>
      </c>
      <c r="B41" s="7">
        <v>172948</v>
      </c>
      <c r="C41" s="10">
        <f t="shared" si="32"/>
        <v>1.8710906924197503</v>
      </c>
      <c r="D41" s="7">
        <v>50568</v>
      </c>
      <c r="E41" s="10">
        <f t="shared" si="33"/>
        <v>4.9510699022377134</v>
      </c>
      <c r="F41" s="7">
        <v>67029</v>
      </c>
      <c r="G41" s="10">
        <f t="shared" si="34"/>
        <v>2.0319157707875086</v>
      </c>
      <c r="H41" s="7">
        <v>9131</v>
      </c>
      <c r="I41" s="10">
        <f t="shared" si="35"/>
        <v>4.2961527060915872</v>
      </c>
      <c r="J41" s="7">
        <v>69859</v>
      </c>
      <c r="K41" s="10">
        <f t="shared" si="36"/>
        <v>2.5452159383951281</v>
      </c>
      <c r="L41" s="9">
        <f t="shared" si="37"/>
        <v>369535</v>
      </c>
      <c r="M41" s="12">
        <f t="shared" si="38"/>
        <v>2.2368154638591791</v>
      </c>
    </row>
    <row r="42" spans="1:13">
      <c r="A42" s="3" t="s">
        <v>15</v>
      </c>
      <c r="B42" s="7">
        <v>15834</v>
      </c>
      <c r="C42" s="10">
        <f t="shared" si="32"/>
        <v>0.17130495885337979</v>
      </c>
      <c r="D42" s="7">
        <v>64733</v>
      </c>
      <c r="E42" s="10">
        <f t="shared" si="33"/>
        <v>6.3379530133988666</v>
      </c>
      <c r="F42" s="7">
        <v>42944</v>
      </c>
      <c r="G42" s="10">
        <f t="shared" si="34"/>
        <v>1.3018035605588443</v>
      </c>
      <c r="H42" s="7">
        <v>1736</v>
      </c>
      <c r="I42" s="10">
        <f t="shared" si="35"/>
        <v>0.81679127124904127</v>
      </c>
      <c r="J42" s="7">
        <v>55676</v>
      </c>
      <c r="K42" s="10">
        <f t="shared" si="36"/>
        <v>2.0284779711431189</v>
      </c>
      <c r="L42" s="9">
        <f t="shared" si="37"/>
        <v>180923</v>
      </c>
      <c r="M42" s="12">
        <f t="shared" si="38"/>
        <v>1.0951367642247534</v>
      </c>
    </row>
    <row r="43" spans="1:13">
      <c r="A43" s="3" t="s">
        <v>16</v>
      </c>
      <c r="B43" s="7">
        <v>197383</v>
      </c>
      <c r="C43" s="10">
        <f t="shared" si="32"/>
        <v>2.135448193340701</v>
      </c>
      <c r="D43" s="7">
        <v>32889</v>
      </c>
      <c r="E43" s="10">
        <f t="shared" si="33"/>
        <v>3.2201340376264862</v>
      </c>
      <c r="F43" s="7">
        <v>97246</v>
      </c>
      <c r="G43" s="10">
        <f t="shared" si="34"/>
        <v>2.9479133068672079</v>
      </c>
      <c r="H43" s="7">
        <v>1974</v>
      </c>
      <c r="I43" s="10">
        <f t="shared" si="35"/>
        <v>0.92877071972673253</v>
      </c>
      <c r="J43" s="7">
        <v>72968</v>
      </c>
      <c r="K43" s="10">
        <f t="shared" si="36"/>
        <v>2.6584880486811393</v>
      </c>
      <c r="L43" s="9">
        <f t="shared" si="37"/>
        <v>402460</v>
      </c>
      <c r="M43" s="12">
        <f t="shared" si="38"/>
        <v>2.4361122805275963</v>
      </c>
    </row>
    <row r="44" spans="1:13">
      <c r="A44" s="3" t="s">
        <v>17</v>
      </c>
      <c r="B44" s="7">
        <v>1645595</v>
      </c>
      <c r="C44" s="10">
        <f t="shared" si="32"/>
        <v>17.803371464211665</v>
      </c>
      <c r="D44" s="7">
        <v>257586</v>
      </c>
      <c r="E44" s="10">
        <f t="shared" si="33"/>
        <v>25.220026337561375</v>
      </c>
      <c r="F44" s="7">
        <v>947209</v>
      </c>
      <c r="G44" s="10">
        <f t="shared" si="34"/>
        <v>28.713674757670045</v>
      </c>
      <c r="H44" s="7">
        <v>43852</v>
      </c>
      <c r="I44" s="10">
        <f t="shared" si="35"/>
        <v>20.632448632956777</v>
      </c>
      <c r="J44" s="7">
        <v>478856</v>
      </c>
      <c r="K44" s="10">
        <f t="shared" si="36"/>
        <v>17.446455337123886</v>
      </c>
      <c r="L44" s="9">
        <f t="shared" si="37"/>
        <v>3373098</v>
      </c>
      <c r="M44" s="12">
        <f t="shared" si="38"/>
        <v>20.417545746715383</v>
      </c>
    </row>
    <row r="45" spans="1:13" ht="15.75" thickBot="1">
      <c r="A45" s="4" t="s">
        <v>8</v>
      </c>
      <c r="B45" s="8">
        <f>SUM(B36:B44)</f>
        <v>9243165</v>
      </c>
      <c r="C45" s="11"/>
      <c r="D45" s="8">
        <f>SUM(D36:D44)</f>
        <v>1021355</v>
      </c>
      <c r="E45" s="11"/>
      <c r="F45" s="8">
        <f>SUM(F36:F44)</f>
        <v>3298808</v>
      </c>
      <c r="G45" s="11"/>
      <c r="H45" s="8">
        <f>SUM(H36:H44)</f>
        <v>212539</v>
      </c>
      <c r="I45" s="11"/>
      <c r="J45" s="8">
        <f>SUM(J36:J44)</f>
        <v>2744718</v>
      </c>
      <c r="K45" s="11"/>
      <c r="L45" s="8">
        <f t="shared" si="37"/>
        <v>16520585</v>
      </c>
      <c r="M45" s="13"/>
    </row>
    <row r="46" spans="1:13" ht="15.75" thickBot="1"/>
    <row r="47" spans="1:13" ht="19.5" thickBot="1">
      <c r="A47" s="23" t="s">
        <v>21</v>
      </c>
    </row>
    <row r="48" spans="1:13">
      <c r="A48" s="19" t="s">
        <v>0</v>
      </c>
      <c r="B48" s="14" t="s">
        <v>1</v>
      </c>
      <c r="C48" s="14"/>
      <c r="D48" s="14" t="s">
        <v>4</v>
      </c>
      <c r="E48" s="14"/>
      <c r="F48" s="14" t="s">
        <v>5</v>
      </c>
      <c r="G48" s="14"/>
      <c r="H48" s="14" t="s">
        <v>6</v>
      </c>
      <c r="I48" s="14"/>
      <c r="J48" s="14" t="s">
        <v>7</v>
      </c>
      <c r="K48" s="14"/>
      <c r="L48" s="14" t="s">
        <v>8</v>
      </c>
      <c r="M48" s="15"/>
    </row>
    <row r="49" spans="1:13">
      <c r="A49" s="18"/>
      <c r="B49" s="16" t="s">
        <v>2</v>
      </c>
      <c r="C49" s="16" t="s">
        <v>3</v>
      </c>
      <c r="D49" s="16" t="s">
        <v>2</v>
      </c>
      <c r="E49" s="16" t="s">
        <v>3</v>
      </c>
      <c r="F49" s="16" t="s">
        <v>2</v>
      </c>
      <c r="G49" s="16" t="s">
        <v>3</v>
      </c>
      <c r="H49" s="16" t="s">
        <v>2</v>
      </c>
      <c r="I49" s="16" t="s">
        <v>3</v>
      </c>
      <c r="J49" s="16" t="s">
        <v>2</v>
      </c>
      <c r="K49" s="16" t="s">
        <v>3</v>
      </c>
      <c r="L49" s="16" t="s">
        <v>2</v>
      </c>
      <c r="M49" s="17" t="s">
        <v>3</v>
      </c>
    </row>
    <row r="50" spans="1:13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6"/>
    </row>
    <row r="51" spans="1:13">
      <c r="A51" s="3" t="s">
        <v>9</v>
      </c>
      <c r="B51" s="7">
        <v>242692</v>
      </c>
      <c r="C51" s="10">
        <f>B51/B$60*100</f>
        <v>2.9439421934802694</v>
      </c>
      <c r="D51" s="7">
        <v>84071</v>
      </c>
      <c r="E51" s="10">
        <f>D51/D$60*100</f>
        <v>9.953459517120292</v>
      </c>
      <c r="F51" s="7">
        <v>214701</v>
      </c>
      <c r="G51" s="10">
        <f>F51/F$60*100</f>
        <v>7.8581240069877323</v>
      </c>
      <c r="H51" s="7">
        <v>6589</v>
      </c>
      <c r="I51" s="10">
        <f>H51/H$60*100</f>
        <v>2.9088709748624808</v>
      </c>
      <c r="J51" s="7">
        <v>123956</v>
      </c>
      <c r="K51" s="10">
        <f>J51/J$60*100</f>
        <v>5.8967867279008459</v>
      </c>
      <c r="L51" s="9">
        <f>B51+D51+F51+H51+J51</f>
        <v>672009</v>
      </c>
      <c r="M51" s="12">
        <f>L51/L$60*100</f>
        <v>4.7494346340249187</v>
      </c>
    </row>
    <row r="52" spans="1:13">
      <c r="A52" s="3" t="s">
        <v>10</v>
      </c>
      <c r="B52" s="7">
        <v>476346</v>
      </c>
      <c r="C52" s="10">
        <f t="shared" ref="C52:C59" si="39">B52/B$60*100</f>
        <v>5.7782501610912282</v>
      </c>
      <c r="D52" s="7">
        <v>41856</v>
      </c>
      <c r="E52" s="10">
        <f t="shared" ref="E52:E59" si="40">D52/D$60*100</f>
        <v>4.9554781262098331</v>
      </c>
      <c r="F52" s="7">
        <v>146823</v>
      </c>
      <c r="G52" s="10">
        <f t="shared" ref="G52:G59" si="41">F52/F$60*100</f>
        <v>5.3737678961810138</v>
      </c>
      <c r="H52" s="7">
        <v>3687</v>
      </c>
      <c r="I52" s="10">
        <f t="shared" ref="I52:I59" si="42">H52/H$60*100</f>
        <v>1.6277139602850155</v>
      </c>
      <c r="J52" s="7">
        <v>50197</v>
      </c>
      <c r="K52" s="10">
        <f t="shared" ref="K52:K59" si="43">J52/J$60*100</f>
        <v>2.3879522038500656</v>
      </c>
      <c r="L52" s="9">
        <f t="shared" ref="L52:L60" si="44">B52+D52+F52+H52+J52</f>
        <v>718909</v>
      </c>
      <c r="M52" s="12">
        <f t="shared" ref="M52:M59" si="45">L52/L$60*100</f>
        <v>5.0809011535741631</v>
      </c>
    </row>
    <row r="53" spans="1:13">
      <c r="A53" s="3" t="s">
        <v>11</v>
      </c>
      <c r="B53" s="7">
        <v>4643864</v>
      </c>
      <c r="C53" s="10">
        <f t="shared" si="39"/>
        <v>56.331758650404865</v>
      </c>
      <c r="D53" s="7">
        <v>291639</v>
      </c>
      <c r="E53" s="10">
        <f t="shared" si="40"/>
        <v>34.528160484750323</v>
      </c>
      <c r="F53" s="7">
        <v>1030801</v>
      </c>
      <c r="G53" s="10">
        <f t="shared" si="41"/>
        <v>37.727640227697876</v>
      </c>
      <c r="H53" s="7">
        <v>104002</v>
      </c>
      <c r="I53" s="10">
        <f t="shared" si="42"/>
        <v>45.914159831180413</v>
      </c>
      <c r="J53" s="7">
        <v>1103284</v>
      </c>
      <c r="K53" s="10">
        <f t="shared" si="43"/>
        <v>52.484998292179128</v>
      </c>
      <c r="L53" s="9">
        <f t="shared" si="44"/>
        <v>7173590</v>
      </c>
      <c r="M53" s="12">
        <f t="shared" si="45"/>
        <v>50.699465031412991</v>
      </c>
    </row>
    <row r="54" spans="1:13">
      <c r="A54" s="3" t="s">
        <v>12</v>
      </c>
      <c r="B54" s="7">
        <v>843499</v>
      </c>
      <c r="C54" s="10">
        <f t="shared" si="39"/>
        <v>10.231949533805867</v>
      </c>
      <c r="D54" s="7">
        <v>72131</v>
      </c>
      <c r="E54" s="10">
        <f t="shared" si="40"/>
        <v>8.5398411869658233</v>
      </c>
      <c r="F54" s="7">
        <v>379681</v>
      </c>
      <c r="G54" s="10">
        <f t="shared" si="41"/>
        <v>13.89644380369495</v>
      </c>
      <c r="H54" s="7">
        <v>35036</v>
      </c>
      <c r="I54" s="10">
        <f t="shared" si="42"/>
        <v>15.467476623961431</v>
      </c>
      <c r="J54" s="7">
        <v>201811</v>
      </c>
      <c r="K54" s="10">
        <f t="shared" si="43"/>
        <v>9.6004745744005735</v>
      </c>
      <c r="L54" s="9">
        <f t="shared" si="44"/>
        <v>1532158</v>
      </c>
      <c r="M54" s="12">
        <f t="shared" si="45"/>
        <v>10.828551805107297</v>
      </c>
    </row>
    <row r="55" spans="1:13">
      <c r="A55" s="3" t="s">
        <v>13</v>
      </c>
      <c r="B55" s="7">
        <v>84187</v>
      </c>
      <c r="C55" s="10">
        <f t="shared" si="39"/>
        <v>1.0212189171564099</v>
      </c>
      <c r="D55" s="7">
        <v>15917</v>
      </c>
      <c r="E55" s="10">
        <f t="shared" si="40"/>
        <v>1.8844692597209938</v>
      </c>
      <c r="F55" s="7">
        <v>43564</v>
      </c>
      <c r="G55" s="10">
        <f t="shared" si="41"/>
        <v>1.5944560772442304</v>
      </c>
      <c r="H55" s="7">
        <v>5329</v>
      </c>
      <c r="I55" s="10">
        <f t="shared" si="42"/>
        <v>2.3526139664656487</v>
      </c>
      <c r="J55" s="7">
        <v>48058</v>
      </c>
      <c r="K55" s="10">
        <f t="shared" si="43"/>
        <v>2.2861965259403245</v>
      </c>
      <c r="L55" s="9">
        <f t="shared" si="44"/>
        <v>197055</v>
      </c>
      <c r="M55" s="12">
        <f t="shared" si="45"/>
        <v>1.3926894458374519</v>
      </c>
    </row>
    <row r="56" spans="1:13">
      <c r="A56" s="3" t="s">
        <v>14</v>
      </c>
      <c r="B56" s="7">
        <v>187934</v>
      </c>
      <c r="C56" s="10">
        <f t="shared" si="39"/>
        <v>2.2797077455767845</v>
      </c>
      <c r="D56" s="7">
        <v>36001</v>
      </c>
      <c r="E56" s="10">
        <f t="shared" si="40"/>
        <v>4.2622842130561978</v>
      </c>
      <c r="F56" s="7">
        <v>58549</v>
      </c>
      <c r="G56" s="10">
        <f t="shared" si="41"/>
        <v>2.1429117818972649</v>
      </c>
      <c r="H56" s="7">
        <v>10238</v>
      </c>
      <c r="I56" s="10">
        <f t="shared" si="42"/>
        <v>4.5198089301323536</v>
      </c>
      <c r="J56" s="7">
        <v>48051</v>
      </c>
      <c r="K56" s="10">
        <f t="shared" si="43"/>
        <v>2.2858635246568419</v>
      </c>
      <c r="L56" s="9">
        <f t="shared" si="44"/>
        <v>340773</v>
      </c>
      <c r="M56" s="12">
        <f t="shared" si="45"/>
        <v>2.4084187690054351</v>
      </c>
    </row>
    <row r="57" spans="1:13">
      <c r="A57" s="3" t="s">
        <v>15</v>
      </c>
      <c r="B57" s="7">
        <v>180227</v>
      </c>
      <c r="C57" s="10">
        <f t="shared" si="39"/>
        <v>2.1862190336078999</v>
      </c>
      <c r="D57" s="7">
        <v>20857</v>
      </c>
      <c r="E57" s="10">
        <f t="shared" si="40"/>
        <v>2.4693331249607824</v>
      </c>
      <c r="F57" s="7">
        <v>73457</v>
      </c>
      <c r="G57" s="10">
        <f t="shared" si="41"/>
        <v>2.6885492623755729</v>
      </c>
      <c r="H57" s="7">
        <v>3547</v>
      </c>
      <c r="I57" s="10">
        <f t="shared" si="42"/>
        <v>1.5659076260187008</v>
      </c>
      <c r="J57" s="7">
        <v>45751</v>
      </c>
      <c r="K57" s="10">
        <f t="shared" si="43"/>
        <v>2.1764488172270129</v>
      </c>
      <c r="L57" s="9">
        <f t="shared" si="44"/>
        <v>323839</v>
      </c>
      <c r="M57" s="12">
        <f t="shared" si="45"/>
        <v>2.2887374461472918</v>
      </c>
    </row>
    <row r="58" spans="1:13">
      <c r="A58" s="3" t="s">
        <v>16</v>
      </c>
      <c r="B58" s="7">
        <v>14691</v>
      </c>
      <c r="C58" s="10">
        <f t="shared" si="39"/>
        <v>0.17820717108276596</v>
      </c>
      <c r="D58" s="7">
        <v>42539</v>
      </c>
      <c r="E58" s="10">
        <f t="shared" si="40"/>
        <v>5.0363408832865089</v>
      </c>
      <c r="F58" s="7">
        <v>15263</v>
      </c>
      <c r="G58" s="10">
        <f t="shared" si="41"/>
        <v>0.55863059193321762</v>
      </c>
      <c r="H58" s="7">
        <v>1650</v>
      </c>
      <c r="I58" s="10">
        <f t="shared" si="42"/>
        <v>0.72843179671013714</v>
      </c>
      <c r="J58" s="7">
        <v>64284</v>
      </c>
      <c r="K58" s="10">
        <f t="shared" si="43"/>
        <v>3.0580935010518084</v>
      </c>
      <c r="L58" s="9">
        <f t="shared" si="44"/>
        <v>138427</v>
      </c>
      <c r="M58" s="12">
        <f t="shared" si="45"/>
        <v>0.97833509385167072</v>
      </c>
    </row>
    <row r="59" spans="1:13">
      <c r="A59" s="3" t="s">
        <v>17</v>
      </c>
      <c r="B59" s="7">
        <v>1570336</v>
      </c>
      <c r="C59" s="10">
        <f t="shared" si="39"/>
        <v>19.048746593793911</v>
      </c>
      <c r="D59" s="7">
        <v>239630</v>
      </c>
      <c r="E59" s="10">
        <f t="shared" si="40"/>
        <v>28.370633203929241</v>
      </c>
      <c r="F59" s="7">
        <v>769378</v>
      </c>
      <c r="G59" s="10">
        <f t="shared" si="41"/>
        <v>28.15947635198815</v>
      </c>
      <c r="H59" s="7">
        <v>56436</v>
      </c>
      <c r="I59" s="10">
        <f t="shared" si="42"/>
        <v>24.915016290383818</v>
      </c>
      <c r="J59" s="7">
        <v>416702</v>
      </c>
      <c r="K59" s="10">
        <f t="shared" si="43"/>
        <v>19.823185832793396</v>
      </c>
      <c r="L59" s="9">
        <f t="shared" si="44"/>
        <v>3052482</v>
      </c>
      <c r="M59" s="12">
        <f t="shared" si="45"/>
        <v>21.573466621038779</v>
      </c>
    </row>
    <row r="60" spans="1:13" ht="15.75" thickBot="1">
      <c r="A60" s="4" t="s">
        <v>8</v>
      </c>
      <c r="B60" s="8">
        <f>SUM(B51:B59)</f>
        <v>8243776</v>
      </c>
      <c r="C60" s="11"/>
      <c r="D60" s="8">
        <f>SUM(D51:D59)</f>
        <v>844641</v>
      </c>
      <c r="E60" s="11"/>
      <c r="F60" s="8">
        <f>SUM(F51:F59)</f>
        <v>2732217</v>
      </c>
      <c r="G60" s="11"/>
      <c r="H60" s="8">
        <f>SUM(H51:H59)</f>
        <v>226514</v>
      </c>
      <c r="I60" s="11"/>
      <c r="J60" s="8">
        <f>SUM(J51:J59)</f>
        <v>2102094</v>
      </c>
      <c r="K60" s="11"/>
      <c r="L60" s="8">
        <f t="shared" si="44"/>
        <v>14149242</v>
      </c>
      <c r="M60" s="13"/>
    </row>
    <row r="61" spans="1:13" ht="15.75" thickBot="1"/>
    <row r="62" spans="1:13" ht="19.5" thickBot="1">
      <c r="A62" s="23" t="s">
        <v>22</v>
      </c>
    </row>
    <row r="63" spans="1:13">
      <c r="A63" s="19" t="s">
        <v>0</v>
      </c>
      <c r="B63" s="14" t="s">
        <v>1</v>
      </c>
      <c r="C63" s="14"/>
      <c r="D63" s="14" t="s">
        <v>4</v>
      </c>
      <c r="E63" s="14"/>
      <c r="F63" s="14" t="s">
        <v>5</v>
      </c>
      <c r="G63" s="14"/>
      <c r="H63" s="14" t="s">
        <v>6</v>
      </c>
      <c r="I63" s="14"/>
      <c r="J63" s="14" t="s">
        <v>7</v>
      </c>
      <c r="K63" s="14"/>
      <c r="L63" s="14" t="s">
        <v>8</v>
      </c>
      <c r="M63" s="15"/>
    </row>
    <row r="64" spans="1:13">
      <c r="A64" s="18"/>
      <c r="B64" s="16" t="s">
        <v>2</v>
      </c>
      <c r="C64" s="16" t="s">
        <v>3</v>
      </c>
      <c r="D64" s="16" t="s">
        <v>2</v>
      </c>
      <c r="E64" s="16" t="s">
        <v>3</v>
      </c>
      <c r="F64" s="16" t="s">
        <v>2</v>
      </c>
      <c r="G64" s="16" t="s">
        <v>3</v>
      </c>
      <c r="H64" s="16" t="s">
        <v>2</v>
      </c>
      <c r="I64" s="16" t="s">
        <v>3</v>
      </c>
      <c r="J64" s="16" t="s">
        <v>2</v>
      </c>
      <c r="K64" s="16" t="s">
        <v>3</v>
      </c>
      <c r="L64" s="16" t="s">
        <v>2</v>
      </c>
      <c r="M64" s="17" t="s">
        <v>3</v>
      </c>
    </row>
    <row r="65" spans="1:13">
      <c r="A65" s="2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</row>
    <row r="66" spans="1:13">
      <c r="A66" s="3" t="s">
        <v>9</v>
      </c>
      <c r="B66" s="7">
        <v>136027</v>
      </c>
      <c r="C66" s="10">
        <f>B66/B$75*100</f>
        <v>2.0103423406380978</v>
      </c>
      <c r="D66" s="7">
        <v>77762</v>
      </c>
      <c r="E66" s="10">
        <f>D66/D$75*100</f>
        <v>15.089748316612656</v>
      </c>
      <c r="F66" s="7">
        <v>184868</v>
      </c>
      <c r="G66" s="10">
        <f>F66/F$75*100</f>
        <v>7.2955846771727062</v>
      </c>
      <c r="H66" s="7">
        <v>8151</v>
      </c>
      <c r="I66" s="10">
        <f>H66/H$75*100</f>
        <v>4.1110814096000894</v>
      </c>
      <c r="J66" s="7">
        <v>75170</v>
      </c>
      <c r="K66" s="10">
        <f>J66/J$75*100</f>
        <v>3.7659377270108463</v>
      </c>
      <c r="L66" s="9">
        <f>B66+D66+F66+H66+J66</f>
        <v>481978</v>
      </c>
      <c r="M66" s="12">
        <f>L66/L$75*100</f>
        <v>4.0131457337980576</v>
      </c>
    </row>
    <row r="67" spans="1:13">
      <c r="A67" s="3" t="s">
        <v>10</v>
      </c>
      <c r="B67" s="7">
        <v>520740</v>
      </c>
      <c r="C67" s="10">
        <f t="shared" ref="C67:C74" si="46">B67/B$75*100</f>
        <v>7.6960138094928441</v>
      </c>
      <c r="D67" s="7">
        <v>24962</v>
      </c>
      <c r="E67" s="10">
        <f t="shared" ref="E67:E74" si="47">D67/D$75*100</f>
        <v>4.8438864416975527</v>
      </c>
      <c r="F67" s="7">
        <v>139497</v>
      </c>
      <c r="G67" s="10">
        <f t="shared" ref="G67:G74" si="48">F67/F$75*100</f>
        <v>5.5050748410301464</v>
      </c>
      <c r="H67" s="7">
        <v>4301</v>
      </c>
      <c r="I67" s="10">
        <f t="shared" ref="I67:I74" si="49">H67/H$75*100</f>
        <v>2.1692750757808836</v>
      </c>
      <c r="J67" s="7">
        <v>33725</v>
      </c>
      <c r="K67" s="10">
        <f t="shared" ref="K67:K74" si="50">J67/J$75*100</f>
        <v>1.6895869341950351</v>
      </c>
      <c r="L67" s="9">
        <f t="shared" ref="L67:L75" si="51">B67+D67+F67+H67+J67</f>
        <v>723225</v>
      </c>
      <c r="M67" s="12">
        <f t="shared" ref="M67:M74" si="52">L67/L$75*100</f>
        <v>6.0218668140996074</v>
      </c>
    </row>
    <row r="68" spans="1:13">
      <c r="A68" s="3" t="s">
        <v>11</v>
      </c>
      <c r="B68" s="7">
        <v>4121777</v>
      </c>
      <c r="C68" s="10">
        <f t="shared" si="46"/>
        <v>60.915721303625581</v>
      </c>
      <c r="D68" s="7">
        <v>151197</v>
      </c>
      <c r="E68" s="10">
        <f t="shared" si="47"/>
        <v>29.33984049055945</v>
      </c>
      <c r="F68" s="7">
        <v>885288</v>
      </c>
      <c r="G68" s="10">
        <f t="shared" si="48"/>
        <v>34.936784990830603</v>
      </c>
      <c r="H68" s="7">
        <v>82581</v>
      </c>
      <c r="I68" s="10">
        <f t="shared" si="49"/>
        <v>41.650989312499689</v>
      </c>
      <c r="J68" s="7">
        <v>1312041</v>
      </c>
      <c r="K68" s="10">
        <f t="shared" si="50"/>
        <v>65.731870444127154</v>
      </c>
      <c r="L68" s="9">
        <f t="shared" si="51"/>
        <v>6552884</v>
      </c>
      <c r="M68" s="12">
        <f t="shared" si="52"/>
        <v>54.561989278916364</v>
      </c>
    </row>
    <row r="69" spans="1:13">
      <c r="A69" s="3" t="s">
        <v>12</v>
      </c>
      <c r="B69" s="7">
        <v>615437</v>
      </c>
      <c r="C69" s="10">
        <f t="shared" si="46"/>
        <v>9.0955402904959239</v>
      </c>
      <c r="D69" s="7">
        <v>31213</v>
      </c>
      <c r="E69" s="10">
        <f t="shared" si="47"/>
        <v>6.0568955814720669</v>
      </c>
      <c r="F69" s="7">
        <v>373595</v>
      </c>
      <c r="G69" s="10">
        <f t="shared" si="48"/>
        <v>14.743459968563178</v>
      </c>
      <c r="H69" s="7">
        <v>37729</v>
      </c>
      <c r="I69" s="10">
        <f t="shared" si="49"/>
        <v>19.0291977061467</v>
      </c>
      <c r="J69" s="7">
        <v>171424</v>
      </c>
      <c r="K69" s="10">
        <f t="shared" si="50"/>
        <v>8.5881616191979155</v>
      </c>
      <c r="L69" s="9">
        <f t="shared" si="51"/>
        <v>1229398</v>
      </c>
      <c r="M69" s="12">
        <f t="shared" si="52"/>
        <v>10.236470002447964</v>
      </c>
    </row>
    <row r="70" spans="1:13">
      <c r="A70" s="3" t="s">
        <v>13</v>
      </c>
      <c r="B70" s="7">
        <v>49948</v>
      </c>
      <c r="C70" s="10">
        <f t="shared" si="46"/>
        <v>0.73818123777038169</v>
      </c>
      <c r="D70" s="7">
        <v>9568</v>
      </c>
      <c r="E70" s="10">
        <f t="shared" si="47"/>
        <v>1.8566743639997674</v>
      </c>
      <c r="F70" s="7">
        <v>63508</v>
      </c>
      <c r="G70" s="10">
        <f t="shared" si="48"/>
        <v>2.5062638838408176</v>
      </c>
      <c r="H70" s="7">
        <v>4201</v>
      </c>
      <c r="I70" s="10">
        <f t="shared" si="49"/>
        <v>2.1188385476297351</v>
      </c>
      <c r="J70" s="7">
        <v>23887</v>
      </c>
      <c r="K70" s="10">
        <f t="shared" si="50"/>
        <v>1.1967135091806318</v>
      </c>
      <c r="L70" s="9">
        <f t="shared" si="51"/>
        <v>151112</v>
      </c>
      <c r="M70" s="12">
        <f t="shared" si="52"/>
        <v>1.2582202468280548</v>
      </c>
    </row>
    <row r="71" spans="1:13">
      <c r="A71" s="3" t="s">
        <v>14</v>
      </c>
      <c r="B71" s="7">
        <v>178452</v>
      </c>
      <c r="C71" s="10">
        <f t="shared" si="46"/>
        <v>2.6373411996996907</v>
      </c>
      <c r="D71" s="7">
        <v>29240</v>
      </c>
      <c r="E71" s="10">
        <f t="shared" si="47"/>
        <v>5.6740341140628336</v>
      </c>
      <c r="F71" s="7">
        <v>47379</v>
      </c>
      <c r="G71" s="10">
        <f t="shared" si="48"/>
        <v>1.8697530476868125</v>
      </c>
      <c r="H71" s="7">
        <v>9029</v>
      </c>
      <c r="I71" s="10">
        <f t="shared" si="49"/>
        <v>4.5539141267671699</v>
      </c>
      <c r="J71" s="7">
        <v>35580</v>
      </c>
      <c r="K71" s="10">
        <f t="shared" si="50"/>
        <v>1.7825204779439392</v>
      </c>
      <c r="L71" s="9">
        <f t="shared" si="51"/>
        <v>299680</v>
      </c>
      <c r="M71" s="12">
        <f t="shared" si="52"/>
        <v>2.4952581103382352</v>
      </c>
    </row>
    <row r="72" spans="1:13">
      <c r="A72" s="3" t="s">
        <v>15</v>
      </c>
      <c r="B72" s="7">
        <v>184691</v>
      </c>
      <c r="C72" s="10">
        <f t="shared" si="46"/>
        <v>2.7295473489438931</v>
      </c>
      <c r="D72" s="7">
        <v>13401</v>
      </c>
      <c r="E72" s="10">
        <f t="shared" si="47"/>
        <v>2.6004696020026001</v>
      </c>
      <c r="F72" s="7">
        <v>123817</v>
      </c>
      <c r="G72" s="10">
        <f t="shared" si="48"/>
        <v>4.8862832289714442</v>
      </c>
      <c r="H72" s="7">
        <v>4810</v>
      </c>
      <c r="I72" s="10">
        <f t="shared" si="49"/>
        <v>2.4259970040702279</v>
      </c>
      <c r="J72" s="7">
        <v>43581</v>
      </c>
      <c r="K72" s="10">
        <f t="shared" si="50"/>
        <v>2.1833621402269481</v>
      </c>
      <c r="L72" s="9">
        <f t="shared" si="51"/>
        <v>370300</v>
      </c>
      <c r="M72" s="12">
        <f t="shared" si="52"/>
        <v>3.0832690812141235</v>
      </c>
    </row>
    <row r="73" spans="1:13">
      <c r="A73" s="3" t="s">
        <v>16</v>
      </c>
      <c r="B73" s="7">
        <v>11665</v>
      </c>
      <c r="C73" s="10">
        <f t="shared" si="46"/>
        <v>0.1723969756264816</v>
      </c>
      <c r="D73" s="7">
        <v>46075</v>
      </c>
      <c r="E73" s="10">
        <f t="shared" si="47"/>
        <v>8.9408728387635108</v>
      </c>
      <c r="F73" s="7">
        <v>21152</v>
      </c>
      <c r="G73" s="10">
        <f t="shared" si="48"/>
        <v>0.8347372562669424</v>
      </c>
      <c r="H73" s="7">
        <v>1298</v>
      </c>
      <c r="I73" s="10">
        <f t="shared" si="49"/>
        <v>0.65466613540190355</v>
      </c>
      <c r="J73" s="7">
        <v>20051</v>
      </c>
      <c r="K73" s="10">
        <f t="shared" si="50"/>
        <v>1.0045339545602565</v>
      </c>
      <c r="L73" s="9">
        <f t="shared" si="51"/>
        <v>100241</v>
      </c>
      <c r="M73" s="12">
        <f t="shared" si="52"/>
        <v>0.83464751814740745</v>
      </c>
    </row>
    <row r="74" spans="1:13">
      <c r="A74" s="3" t="s">
        <v>17</v>
      </c>
      <c r="B74" s="7">
        <v>947623</v>
      </c>
      <c r="C74" s="10">
        <f t="shared" si="46"/>
        <v>14.004915493707104</v>
      </c>
      <c r="D74" s="7">
        <v>131912</v>
      </c>
      <c r="E74" s="10">
        <f t="shared" si="47"/>
        <v>25.597578250829567</v>
      </c>
      <c r="F74" s="7">
        <v>694867</v>
      </c>
      <c r="G74" s="10">
        <f t="shared" si="48"/>
        <v>27.422058105637358</v>
      </c>
      <c r="H74" s="7">
        <v>46169</v>
      </c>
      <c r="I74" s="10">
        <f t="shared" si="49"/>
        <v>23.286040682103607</v>
      </c>
      <c r="J74" s="7">
        <v>280591</v>
      </c>
      <c r="K74" s="10">
        <f t="shared" si="50"/>
        <v>14.057313193557274</v>
      </c>
      <c r="L74" s="9">
        <f t="shared" si="51"/>
        <v>2101162</v>
      </c>
      <c r="M74" s="12">
        <f t="shared" si="52"/>
        <v>17.495133214210181</v>
      </c>
    </row>
    <row r="75" spans="1:13" ht="15.75" thickBot="1">
      <c r="A75" s="4" t="s">
        <v>8</v>
      </c>
      <c r="B75" s="8">
        <f>SUM(B66:B74)</f>
        <v>6766360</v>
      </c>
      <c r="C75" s="11"/>
      <c r="D75" s="8">
        <f>SUM(D66:D74)</f>
        <v>515330</v>
      </c>
      <c r="E75" s="11"/>
      <c r="F75" s="8">
        <f>SUM(F66:F74)</f>
        <v>2533971</v>
      </c>
      <c r="G75" s="11"/>
      <c r="H75" s="8">
        <f>SUM(H66:H74)</f>
        <v>198269</v>
      </c>
      <c r="I75" s="11"/>
      <c r="J75" s="8">
        <f>SUM(J66:J74)</f>
        <v>1996050</v>
      </c>
      <c r="K75" s="11"/>
      <c r="L75" s="8">
        <f t="shared" si="51"/>
        <v>12009980</v>
      </c>
      <c r="M75" s="13"/>
    </row>
    <row r="76" spans="1:13" ht="15.75" thickBot="1"/>
    <row r="77" spans="1:13" ht="19.5" thickBot="1">
      <c r="A77" s="23" t="s">
        <v>23</v>
      </c>
    </row>
    <row r="78" spans="1:13">
      <c r="A78" s="19" t="s">
        <v>0</v>
      </c>
      <c r="B78" s="14" t="s">
        <v>1</v>
      </c>
      <c r="C78" s="14"/>
      <c r="D78" s="14" t="s">
        <v>4</v>
      </c>
      <c r="E78" s="14"/>
      <c r="F78" s="14" t="s">
        <v>5</v>
      </c>
      <c r="G78" s="14"/>
      <c r="H78" s="14" t="s">
        <v>6</v>
      </c>
      <c r="I78" s="14"/>
      <c r="J78" s="14" t="s">
        <v>7</v>
      </c>
      <c r="K78" s="14"/>
      <c r="L78" s="14" t="s">
        <v>8</v>
      </c>
      <c r="M78" s="15"/>
    </row>
    <row r="79" spans="1:13">
      <c r="A79" s="18"/>
      <c r="B79" s="16" t="s">
        <v>2</v>
      </c>
      <c r="C79" s="16" t="s">
        <v>3</v>
      </c>
      <c r="D79" s="16" t="s">
        <v>2</v>
      </c>
      <c r="E79" s="16" t="s">
        <v>3</v>
      </c>
      <c r="F79" s="16" t="s">
        <v>2</v>
      </c>
      <c r="G79" s="16" t="s">
        <v>3</v>
      </c>
      <c r="H79" s="16" t="s">
        <v>2</v>
      </c>
      <c r="I79" s="16" t="s">
        <v>3</v>
      </c>
      <c r="J79" s="16" t="s">
        <v>2</v>
      </c>
      <c r="K79" s="16" t="s">
        <v>3</v>
      </c>
      <c r="L79" s="16" t="s">
        <v>2</v>
      </c>
      <c r="M79" s="17" t="s">
        <v>3</v>
      </c>
    </row>
    <row r="80" spans="1:13">
      <c r="A80" s="2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6"/>
    </row>
    <row r="81" spans="1:13">
      <c r="A81" s="3" t="s">
        <v>9</v>
      </c>
      <c r="B81" s="7">
        <v>13311</v>
      </c>
      <c r="C81" s="10">
        <f>B81/B$90*100</f>
        <v>0.33082503454016166</v>
      </c>
      <c r="D81" s="7">
        <v>9712</v>
      </c>
      <c r="E81" s="10">
        <f>D81/D$90*100</f>
        <v>4.7816218717843935</v>
      </c>
      <c r="F81" s="7">
        <v>162145</v>
      </c>
      <c r="G81" s="10">
        <f>F81/F$90*100</f>
        <v>8.5512478931058418</v>
      </c>
      <c r="H81" s="7">
        <v>6315</v>
      </c>
      <c r="I81" s="10">
        <f>H81/H$90*100</f>
        <v>8.9222639803328718</v>
      </c>
      <c r="J81" s="7">
        <v>56379</v>
      </c>
      <c r="K81" s="10">
        <f>J81/J$90*100</f>
        <v>4.3554270758172944</v>
      </c>
      <c r="L81" s="9">
        <f>B81+D81+F81+H81+J81</f>
        <v>247862</v>
      </c>
      <c r="M81" s="12">
        <f>L81/L$90*100</f>
        <v>3.3100892672563687</v>
      </c>
    </row>
    <row r="82" spans="1:13">
      <c r="A82" s="3" t="s">
        <v>10</v>
      </c>
      <c r="B82" s="7">
        <v>510891</v>
      </c>
      <c r="C82" s="10">
        <f t="shared" ref="C82:C88" si="53">B82/B$90*100</f>
        <v>12.697433154628332</v>
      </c>
      <c r="D82" s="7">
        <v>7322</v>
      </c>
      <c r="E82" s="10">
        <f t="shared" ref="E82:E89" si="54">D82/D$90*100</f>
        <v>3.6049253856265784</v>
      </c>
      <c r="F82" s="7">
        <v>98302</v>
      </c>
      <c r="G82" s="10">
        <f t="shared" ref="G82:G89" si="55">F82/F$90*100</f>
        <v>5.1842780868240794</v>
      </c>
      <c r="H82" s="7">
        <v>1335</v>
      </c>
      <c r="I82" s="10">
        <f t="shared" ref="I82:I89" si="56">H82/H$90*100</f>
        <v>1.886179321258018</v>
      </c>
      <c r="J82" s="7">
        <v>36700</v>
      </c>
      <c r="K82" s="10">
        <f t="shared" ref="K82:K89" si="57">J82/J$90*100</f>
        <v>2.8351722038790097</v>
      </c>
      <c r="L82" s="9">
        <f t="shared" ref="L82:L90" si="58">B82+D82+F82+H82+J82</f>
        <v>654550</v>
      </c>
      <c r="M82" s="12">
        <f t="shared" ref="M82:M89" si="59">L82/L$90*100</f>
        <v>8.7412307246881582</v>
      </c>
    </row>
    <row r="83" spans="1:13">
      <c r="A83" s="3" t="s">
        <v>11</v>
      </c>
      <c r="B83" s="7">
        <v>2624422</v>
      </c>
      <c r="C83" s="10">
        <f t="shared" si="53"/>
        <v>65.226091112460381</v>
      </c>
      <c r="D83" s="7">
        <v>71171</v>
      </c>
      <c r="E83" s="10">
        <f t="shared" si="54"/>
        <v>35.040445864576512</v>
      </c>
      <c r="F83" s="7">
        <v>618090</v>
      </c>
      <c r="G83" s="10">
        <f t="shared" si="55"/>
        <v>32.59700151253378</v>
      </c>
      <c r="H83" s="7">
        <v>28558</v>
      </c>
      <c r="I83" s="10">
        <f t="shared" si="56"/>
        <v>40.348695922461779</v>
      </c>
      <c r="J83" s="7">
        <v>757831</v>
      </c>
      <c r="K83" s="10">
        <f t="shared" si="57"/>
        <v>58.544451946534991</v>
      </c>
      <c r="L83" s="9">
        <f t="shared" si="58"/>
        <v>4100072</v>
      </c>
      <c r="M83" s="12">
        <f t="shared" si="59"/>
        <v>54.754679306139522</v>
      </c>
    </row>
    <row r="84" spans="1:13">
      <c r="A84" s="3" t="s">
        <v>12</v>
      </c>
      <c r="B84" s="7">
        <v>309403</v>
      </c>
      <c r="C84" s="10">
        <f t="shared" si="53"/>
        <v>7.689749692872784</v>
      </c>
      <c r="D84" s="7">
        <v>55362</v>
      </c>
      <c r="E84" s="10">
        <f t="shared" si="54"/>
        <v>27.257017099024672</v>
      </c>
      <c r="F84" s="7">
        <v>310589</v>
      </c>
      <c r="G84" s="10">
        <f t="shared" si="55"/>
        <v>16.379928655659135</v>
      </c>
      <c r="H84" s="7">
        <v>11014</v>
      </c>
      <c r="I84" s="10">
        <f t="shared" si="56"/>
        <v>15.561332617480009</v>
      </c>
      <c r="J84" s="7">
        <v>123037</v>
      </c>
      <c r="K84" s="10">
        <f t="shared" si="57"/>
        <v>9.5049341266665319</v>
      </c>
      <c r="L84" s="9">
        <f t="shared" si="58"/>
        <v>809405</v>
      </c>
      <c r="M84" s="12">
        <f t="shared" si="59"/>
        <v>10.809251936011332</v>
      </c>
    </row>
    <row r="85" spans="1:13">
      <c r="A85" s="3" t="s">
        <v>13</v>
      </c>
      <c r="B85" s="7">
        <v>3270</v>
      </c>
      <c r="C85" s="10">
        <f t="shared" si="53"/>
        <v>8.1270968593368534E-2</v>
      </c>
      <c r="D85" s="7">
        <v>653</v>
      </c>
      <c r="E85" s="10">
        <f t="shared" si="54"/>
        <v>0.32149908178286751</v>
      </c>
      <c r="F85" s="7">
        <v>79635</v>
      </c>
      <c r="G85" s="10">
        <f t="shared" si="55"/>
        <v>4.1998126736407766</v>
      </c>
      <c r="H85" s="7">
        <v>5364</v>
      </c>
      <c r="I85" s="10">
        <f t="shared" si="56"/>
        <v>7.5786261267625523</v>
      </c>
      <c r="J85" s="7">
        <v>29826</v>
      </c>
      <c r="K85" s="10">
        <f t="shared" si="57"/>
        <v>2.3041374973540965</v>
      </c>
      <c r="L85" s="9">
        <f t="shared" si="58"/>
        <v>118748</v>
      </c>
      <c r="M85" s="12">
        <f t="shared" si="59"/>
        <v>1.5858279216183169</v>
      </c>
    </row>
    <row r="86" spans="1:13">
      <c r="A86" s="3" t="s">
        <v>14</v>
      </c>
      <c r="B86" s="7">
        <v>41501</v>
      </c>
      <c r="C86" s="10">
        <f t="shared" si="53"/>
        <v>1.0314454029337576</v>
      </c>
      <c r="D86" s="7">
        <v>16794</v>
      </c>
      <c r="E86" s="10">
        <f t="shared" si="54"/>
        <v>8.2683852671691831</v>
      </c>
      <c r="F86" s="7">
        <v>14461</v>
      </c>
      <c r="G86" s="10">
        <f t="shared" si="55"/>
        <v>0.76264822092697016</v>
      </c>
      <c r="H86" s="7">
        <v>6554</v>
      </c>
      <c r="I86" s="10">
        <f t="shared" si="56"/>
        <v>9.2599395292322466</v>
      </c>
      <c r="J86" s="7">
        <v>65704</v>
      </c>
      <c r="K86" s="10">
        <f t="shared" si="57"/>
        <v>5.0758080240781052</v>
      </c>
      <c r="L86" s="9">
        <f t="shared" si="58"/>
        <v>145014</v>
      </c>
      <c r="M86" s="12">
        <f t="shared" si="59"/>
        <v>1.9365989340920149</v>
      </c>
    </row>
    <row r="87" spans="1:13">
      <c r="A87" s="3" t="s">
        <v>15</v>
      </c>
      <c r="B87" s="7">
        <v>9529</v>
      </c>
      <c r="C87" s="10">
        <f t="shared" si="53"/>
        <v>0.23682907025266323</v>
      </c>
      <c r="D87" s="7">
        <v>4286</v>
      </c>
      <c r="E87" s="10">
        <f t="shared" si="54"/>
        <v>2.1101762090679479</v>
      </c>
      <c r="F87" s="7">
        <v>12381</v>
      </c>
      <c r="G87" s="10">
        <f t="shared" si="55"/>
        <v>0.65295260516539777</v>
      </c>
      <c r="H87" s="7">
        <v>2590</v>
      </c>
      <c r="I87" s="10">
        <f t="shared" si="56"/>
        <v>3.6593291700810986</v>
      </c>
      <c r="J87" s="7">
        <v>49780</v>
      </c>
      <c r="K87" s="10">
        <f t="shared" si="57"/>
        <v>3.8456368476593221</v>
      </c>
      <c r="L87" s="9">
        <f t="shared" si="58"/>
        <v>78566</v>
      </c>
      <c r="M87" s="12">
        <f t="shared" si="59"/>
        <v>1.0492147782688104</v>
      </c>
    </row>
    <row r="88" spans="1:13">
      <c r="A88" s="3" t="s">
        <v>16</v>
      </c>
      <c r="B88" s="7">
        <v>187472</v>
      </c>
      <c r="C88" s="10">
        <f t="shared" si="53"/>
        <v>4.6593367046287426</v>
      </c>
      <c r="D88" s="7">
        <v>4813</v>
      </c>
      <c r="E88" s="10">
        <f t="shared" si="54"/>
        <v>2.3696402459738763</v>
      </c>
      <c r="F88" s="7">
        <v>98402</v>
      </c>
      <c r="G88" s="10">
        <f t="shared" si="55"/>
        <v>5.189551914504924</v>
      </c>
      <c r="H88" s="7">
        <v>1787</v>
      </c>
      <c r="I88" s="10">
        <f t="shared" si="56"/>
        <v>2.5247958405154143</v>
      </c>
      <c r="J88" s="7">
        <v>28580</v>
      </c>
      <c r="K88" s="10">
        <f t="shared" si="57"/>
        <v>2.2078806971897031</v>
      </c>
      <c r="L88" s="9">
        <f t="shared" si="58"/>
        <v>321054</v>
      </c>
      <c r="M88" s="12">
        <f t="shared" si="59"/>
        <v>4.2875366115408013</v>
      </c>
    </row>
    <row r="89" spans="1:13">
      <c r="A89" s="3" t="s">
        <v>17</v>
      </c>
      <c r="B89" s="7">
        <v>323778</v>
      </c>
      <c r="C89" s="10">
        <f>B89/B$90*100</f>
        <v>8.0470188590898086</v>
      </c>
      <c r="D89" s="7">
        <v>32998</v>
      </c>
      <c r="E89" s="10">
        <f t="shared" si="54"/>
        <v>16.24628897499397</v>
      </c>
      <c r="F89" s="7">
        <v>502151</v>
      </c>
      <c r="G89" s="10">
        <f t="shared" si="55"/>
        <v>26.482578437639098</v>
      </c>
      <c r="H89" s="7">
        <v>7261</v>
      </c>
      <c r="I89" s="10">
        <f t="shared" si="56"/>
        <v>10.258837491876006</v>
      </c>
      <c r="J89" s="7">
        <v>146617</v>
      </c>
      <c r="K89" s="10">
        <f t="shared" si="57"/>
        <v>11.326551580820949</v>
      </c>
      <c r="L89" s="9">
        <f t="shared" si="58"/>
        <v>1012805</v>
      </c>
      <c r="M89" s="12">
        <f t="shared" si="59"/>
        <v>13.525570520384674</v>
      </c>
    </row>
    <row r="90" spans="1:13" ht="15.75" thickBot="1">
      <c r="A90" s="4" t="s">
        <v>8</v>
      </c>
      <c r="B90" s="8">
        <f>SUM(B81:B89)</f>
        <v>4023577</v>
      </c>
      <c r="C90" s="11"/>
      <c r="D90" s="8">
        <f>SUM(D81:D89)</f>
        <v>203111</v>
      </c>
      <c r="E90" s="11"/>
      <c r="F90" s="8">
        <f>SUM(F81:F89)</f>
        <v>1896156</v>
      </c>
      <c r="G90" s="11"/>
      <c r="H90" s="8">
        <f>SUM(H81:H89)</f>
        <v>70778</v>
      </c>
      <c r="I90" s="11"/>
      <c r="J90" s="8">
        <f>SUM(J81:J89)</f>
        <v>1294454</v>
      </c>
      <c r="K90" s="11"/>
      <c r="L90" s="8">
        <f t="shared" si="58"/>
        <v>7488076</v>
      </c>
      <c r="M90" s="13"/>
    </row>
    <row r="91" spans="1:13" ht="15.75" thickBot="1"/>
    <row r="92" spans="1:13" ht="30">
      <c r="B92" s="24" t="s">
        <v>27</v>
      </c>
      <c r="C92" s="25" t="s">
        <v>28</v>
      </c>
      <c r="D92" s="26" t="s">
        <v>29</v>
      </c>
    </row>
    <row r="93" spans="1:13">
      <c r="A93" s="34" t="str">
        <f>A2</f>
        <v>2008/09.</v>
      </c>
      <c r="B93" s="35">
        <f>L9</f>
        <v>2210336</v>
      </c>
      <c r="C93" s="28">
        <v>294944</v>
      </c>
      <c r="D93" s="29">
        <f>B93*1000/(C93*1000000)*100</f>
        <v>0.74940870131279158</v>
      </c>
    </row>
    <row r="94" spans="1:13">
      <c r="A94" t="str">
        <f>A17</f>
        <v>2007/08.</v>
      </c>
      <c r="B94" s="27">
        <f>L24</f>
        <v>2081167</v>
      </c>
      <c r="C94" s="28">
        <v>288070</v>
      </c>
      <c r="D94" s="29">
        <f>B94*1000/(C94*1000000)*100</f>
        <v>0.72245183462352891</v>
      </c>
    </row>
    <row r="95" spans="1:13">
      <c r="A95" t="str">
        <f>A32</f>
        <v>2006/07.</v>
      </c>
      <c r="B95" s="27">
        <f>L39</f>
        <v>1809014</v>
      </c>
      <c r="C95" s="28">
        <v>273484</v>
      </c>
      <c r="D95" s="29">
        <f t="shared" ref="D95:D98" si="60">B95*1000/(C95*1000000)*100</f>
        <v>0.6614697751970865</v>
      </c>
    </row>
    <row r="96" spans="1:13">
      <c r="A96" t="str">
        <f>A47</f>
        <v>2005/06.</v>
      </c>
      <c r="B96" s="27">
        <f>L54</f>
        <v>1532158</v>
      </c>
      <c r="C96" s="28">
        <v>254938.67725778103</v>
      </c>
      <c r="D96" s="29">
        <f t="shared" si="60"/>
        <v>0.60099080158431972</v>
      </c>
    </row>
    <row r="97" spans="1:4">
      <c r="A97" t="str">
        <f>A62</f>
        <v>2004/05.</v>
      </c>
      <c r="B97" s="27">
        <f>L69</f>
        <v>1229398</v>
      </c>
      <c r="C97" s="28">
        <v>238474.74107353174</v>
      </c>
      <c r="D97" s="29">
        <f t="shared" si="60"/>
        <v>0.51552545752462953</v>
      </c>
    </row>
    <row r="98" spans="1:4" ht="15.75" thickBot="1">
      <c r="A98" t="str">
        <f>A77</f>
        <v>2001/02.</v>
      </c>
      <c r="B98" s="30">
        <f>L84</f>
        <v>809405</v>
      </c>
      <c r="C98" s="31">
        <v>209354.27504104102</v>
      </c>
      <c r="D98" s="32">
        <f t="shared" si="60"/>
        <v>0.38661976204752796</v>
      </c>
    </row>
  </sheetData>
  <mergeCells count="1">
    <mergeCell ref="A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9"/>
  <sheetViews>
    <sheetView workbookViewId="0">
      <selection activeCell="V33" sqref="V33"/>
    </sheetView>
  </sheetViews>
  <sheetFormatPr defaultRowHeight="15"/>
  <cols>
    <col min="1" max="1" width="23.85546875" customWidth="1"/>
    <col min="2" max="3" width="10.140625" bestFit="1" customWidth="1"/>
  </cols>
  <sheetData>
    <row r="1" spans="1:19" ht="27.75" customHeight="1" thickBot="1">
      <c r="A1" s="39" t="s">
        <v>24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1"/>
    </row>
    <row r="3" spans="1:19">
      <c r="B3" s="21" t="s">
        <v>30</v>
      </c>
      <c r="D3" t="s">
        <v>25</v>
      </c>
      <c r="G3" t="s">
        <v>23</v>
      </c>
      <c r="I3" t="s">
        <v>26</v>
      </c>
    </row>
    <row r="4" spans="1:19">
      <c r="A4" t="str">
        <f>'R&amp;D Spent'!B18</f>
        <v>Business enterprise</v>
      </c>
      <c r="B4" s="20">
        <f>'R&amp;D Spent'!B9</f>
        <v>1255509</v>
      </c>
      <c r="C4" s="20">
        <f>'R&amp;D Spent'!B15</f>
        <v>12332011</v>
      </c>
      <c r="D4" s="22">
        <f>B4/C4*100</f>
        <v>10.180894259662923</v>
      </c>
      <c r="G4" s="20">
        <f>'R&amp;D Spent'!B84</f>
        <v>309403</v>
      </c>
      <c r="H4" s="20">
        <f>'R&amp;D Spent'!B90</f>
        <v>4023577</v>
      </c>
      <c r="I4" s="22">
        <f>G4/H4*100</f>
        <v>7.689749692872784</v>
      </c>
    </row>
    <row r="5" spans="1:19">
      <c r="A5" t="str">
        <f>'R&amp;D Spent'!D18</f>
        <v>Government</v>
      </c>
      <c r="B5" s="20">
        <f>'R&amp;D Spent'!D9</f>
        <v>115302</v>
      </c>
      <c r="C5" s="20">
        <f>'R&amp;D Spent'!D15</f>
        <v>1139677</v>
      </c>
      <c r="D5" s="22">
        <f t="shared" ref="D5:D8" si="0">B5/C5*100</f>
        <v>10.117077031474707</v>
      </c>
      <c r="G5">
        <f>'R&amp;D Spent'!D84</f>
        <v>55362</v>
      </c>
      <c r="H5" s="20">
        <f>'R&amp;D Spent'!D90</f>
        <v>203111</v>
      </c>
      <c r="I5" s="22">
        <f t="shared" ref="I5:I8" si="1">G5/H5*100</f>
        <v>27.257017099024672</v>
      </c>
    </row>
    <row r="6" spans="1:19">
      <c r="A6" t="str">
        <f>'R&amp;D Spent'!F18</f>
        <v>Higher education</v>
      </c>
      <c r="B6" s="20">
        <f>'R&amp;D Spent'!F9</f>
        <v>567999</v>
      </c>
      <c r="C6" s="20">
        <f>'R&amp;D Spent'!F15</f>
        <v>4191365</v>
      </c>
      <c r="D6" s="22">
        <f t="shared" si="0"/>
        <v>13.551647255726953</v>
      </c>
      <c r="G6" s="20">
        <f>'R&amp;D Spent'!F84</f>
        <v>310589</v>
      </c>
      <c r="H6" s="20">
        <f>'R&amp;D Spent'!F90</f>
        <v>1896156</v>
      </c>
      <c r="I6" s="22">
        <f t="shared" si="1"/>
        <v>16.379928655659135</v>
      </c>
    </row>
    <row r="7" spans="1:19">
      <c r="A7" t="str">
        <f>'R&amp;D Spent'!H18</f>
        <v>Not-for-profit</v>
      </c>
      <c r="B7" s="20">
        <f>'R&amp;D Spent'!H9</f>
        <v>40492</v>
      </c>
      <c r="C7" s="20">
        <f>'R&amp;D Spent'!H15</f>
        <v>240649</v>
      </c>
      <c r="D7" s="22">
        <f t="shared" si="0"/>
        <v>16.826165909685891</v>
      </c>
      <c r="G7" s="20">
        <f>'R&amp;D Spent'!H84</f>
        <v>11014</v>
      </c>
      <c r="H7" s="20">
        <f>'R&amp;D Spent'!H90</f>
        <v>70778</v>
      </c>
      <c r="I7" s="22">
        <f t="shared" si="1"/>
        <v>15.561332617480009</v>
      </c>
    </row>
    <row r="8" spans="1:19">
      <c r="A8" t="str">
        <f>'R&amp;D Spent'!J18</f>
        <v>Science Councils</v>
      </c>
      <c r="B8" s="20">
        <f>'R&amp;D Spent'!J9</f>
        <v>231033</v>
      </c>
      <c r="C8" s="20">
        <f>'R&amp;D Spent'!J15</f>
        <v>3137342</v>
      </c>
      <c r="D8" s="22">
        <f t="shared" si="0"/>
        <v>7.363972432715336</v>
      </c>
      <c r="G8" s="20">
        <f>'R&amp;D Spent'!J84</f>
        <v>123037</v>
      </c>
      <c r="H8" s="20">
        <f>'R&amp;D Spent'!J90</f>
        <v>1294454</v>
      </c>
      <c r="I8" s="22">
        <f t="shared" si="1"/>
        <v>9.5049341266665319</v>
      </c>
    </row>
    <row r="23" spans="1:19">
      <c r="B23" t="str">
        <f>'R&amp;D Spent'!B63</f>
        <v>Business enterprise</v>
      </c>
      <c r="C23" t="str">
        <f>'R&amp;D Spent'!D63</f>
        <v>Government</v>
      </c>
      <c r="D23" t="str">
        <f>'R&amp;D Spent'!F63</f>
        <v>Higher education</v>
      </c>
      <c r="E23" t="str">
        <f>'R&amp;D Spent'!H63</f>
        <v>Not-for-profit</v>
      </c>
      <c r="F23" t="str">
        <f>'R&amp;D Spent'!J63</f>
        <v>Science Councils</v>
      </c>
      <c r="M23" t="s">
        <v>30</v>
      </c>
      <c r="N23" t="s">
        <v>18</v>
      </c>
      <c r="O23" t="s">
        <v>20</v>
      </c>
      <c r="P23" t="s">
        <v>21</v>
      </c>
      <c r="Q23" t="s">
        <v>22</v>
      </c>
      <c r="R23" t="s">
        <v>23</v>
      </c>
    </row>
    <row r="24" spans="1:19">
      <c r="A24" t="s">
        <v>30</v>
      </c>
      <c r="B24" s="20">
        <f>'R&amp;D Spent'!B9</f>
        <v>1255509</v>
      </c>
      <c r="C24" s="20">
        <f>'R&amp;D Spent'!D9</f>
        <v>115302</v>
      </c>
      <c r="D24" s="20">
        <f>'R&amp;D Spent'!F9</f>
        <v>567999</v>
      </c>
      <c r="E24" s="20">
        <f>'R&amp;D Spent'!H9</f>
        <v>40492</v>
      </c>
      <c r="F24" s="20">
        <f>'R&amp;D Spent'!J9</f>
        <v>231033</v>
      </c>
      <c r="G24" s="20">
        <f>SUM(B24:F24)</f>
        <v>2210335</v>
      </c>
    </row>
    <row r="25" spans="1:19">
      <c r="A25" t="str">
        <f>'R&amp;D Spent'!A17</f>
        <v>2007/08.</v>
      </c>
      <c r="B25" s="20">
        <f>'R&amp;D Spent'!B24</f>
        <v>1302260</v>
      </c>
      <c r="C25" s="20">
        <f>'R&amp;D Spent'!D24</f>
        <v>76458</v>
      </c>
      <c r="D25" s="20">
        <f>'R&amp;D Spent'!F24</f>
        <v>459299</v>
      </c>
      <c r="E25" s="20">
        <f>'R&amp;D Spent'!H24</f>
        <v>42141</v>
      </c>
      <c r="F25" s="20">
        <f>'R&amp;D Spent'!J24</f>
        <v>201009</v>
      </c>
      <c r="G25" s="20">
        <f>SUM(B25:F25)</f>
        <v>2081167</v>
      </c>
      <c r="L25" t="s">
        <v>1</v>
      </c>
      <c r="M25">
        <v>1255509</v>
      </c>
      <c r="N25">
        <v>1302260</v>
      </c>
      <c r="O25">
        <v>962308</v>
      </c>
      <c r="P25">
        <v>843499</v>
      </c>
      <c r="Q25">
        <v>615437</v>
      </c>
      <c r="R25">
        <v>309403</v>
      </c>
    </row>
    <row r="26" spans="1:19">
      <c r="A26" t="str">
        <f>'R&amp;D Spent'!A32</f>
        <v>2006/07.</v>
      </c>
      <c r="B26" s="20">
        <f>'R&amp;D Spent'!B39</f>
        <v>962308</v>
      </c>
      <c r="C26" s="20">
        <f>'R&amp;D Spent'!D39</f>
        <v>84192</v>
      </c>
      <c r="D26" s="20">
        <f>'R&amp;D Spent'!F39</f>
        <v>451992</v>
      </c>
      <c r="E26" s="20">
        <f>'R&amp;D Spent'!H39</f>
        <v>42902</v>
      </c>
      <c r="F26" s="20">
        <f>'R&amp;D Spent'!J39</f>
        <v>267620</v>
      </c>
      <c r="G26" s="20">
        <f t="shared" ref="G26:G29" si="2">SUM(B26:F26)</f>
        <v>1809014</v>
      </c>
      <c r="L26" t="s">
        <v>4</v>
      </c>
      <c r="M26">
        <v>115302</v>
      </c>
      <c r="N26">
        <v>76458</v>
      </c>
      <c r="O26">
        <v>84192</v>
      </c>
      <c r="P26">
        <v>72131</v>
      </c>
      <c r="Q26">
        <v>31213</v>
      </c>
      <c r="R26">
        <v>55362</v>
      </c>
    </row>
    <row r="27" spans="1:19">
      <c r="A27" t="str">
        <f>'R&amp;D Spent'!A47</f>
        <v>2005/06.</v>
      </c>
      <c r="B27" s="20">
        <f>'R&amp;D Spent'!B54</f>
        <v>843499</v>
      </c>
      <c r="C27" s="20">
        <f>'R&amp;D Spent'!D54</f>
        <v>72131</v>
      </c>
      <c r="D27" s="20">
        <f>'R&amp;D Spent'!F54</f>
        <v>379681</v>
      </c>
      <c r="E27" s="20">
        <f>'R&amp;D Spent'!H54</f>
        <v>35036</v>
      </c>
      <c r="F27" s="20">
        <f>'R&amp;D Spent'!J54</f>
        <v>201811</v>
      </c>
      <c r="G27" s="20">
        <f t="shared" si="2"/>
        <v>1532158</v>
      </c>
      <c r="L27" t="s">
        <v>5</v>
      </c>
      <c r="M27">
        <v>567999</v>
      </c>
      <c r="N27">
        <v>459299</v>
      </c>
      <c r="O27">
        <v>451992</v>
      </c>
      <c r="P27">
        <v>379681</v>
      </c>
      <c r="Q27">
        <v>373595</v>
      </c>
      <c r="R27">
        <v>310589</v>
      </c>
    </row>
    <row r="28" spans="1:19">
      <c r="A28" t="str">
        <f>'R&amp;D Spent'!A62</f>
        <v>2004/05.</v>
      </c>
      <c r="B28" s="20">
        <f>'R&amp;D Spent'!B69</f>
        <v>615437</v>
      </c>
      <c r="C28" s="20">
        <f>'R&amp;D Spent'!D69</f>
        <v>31213</v>
      </c>
      <c r="D28" s="20">
        <f>'R&amp;D Spent'!F69</f>
        <v>373595</v>
      </c>
      <c r="E28" s="20">
        <f>'R&amp;D Spent'!H69</f>
        <v>37729</v>
      </c>
      <c r="F28" s="20">
        <f>'R&amp;D Spent'!J69</f>
        <v>171424</v>
      </c>
      <c r="G28" s="20">
        <f t="shared" si="2"/>
        <v>1229398</v>
      </c>
      <c r="L28" t="s">
        <v>6</v>
      </c>
      <c r="M28">
        <v>40492</v>
      </c>
      <c r="N28">
        <v>42141</v>
      </c>
      <c r="O28">
        <v>42902</v>
      </c>
      <c r="P28">
        <v>35036</v>
      </c>
      <c r="Q28">
        <v>37729</v>
      </c>
      <c r="R28">
        <v>11014</v>
      </c>
    </row>
    <row r="29" spans="1:19">
      <c r="A29" t="str">
        <f>'R&amp;D Spent'!A77</f>
        <v>2001/02.</v>
      </c>
      <c r="B29" s="20">
        <f>'R&amp;D Spent'!B84</f>
        <v>309403</v>
      </c>
      <c r="C29" s="20">
        <f>'R&amp;D Spent'!D84</f>
        <v>55362</v>
      </c>
      <c r="D29" s="20">
        <f>'R&amp;D Spent'!F84</f>
        <v>310589</v>
      </c>
      <c r="E29" s="20">
        <f>'R&amp;D Spent'!H84</f>
        <v>11014</v>
      </c>
      <c r="F29" s="20">
        <f>'R&amp;D Spent'!J84</f>
        <v>123037</v>
      </c>
      <c r="G29" s="20">
        <f t="shared" si="2"/>
        <v>809405</v>
      </c>
      <c r="L29" t="s">
        <v>7</v>
      </c>
      <c r="M29">
        <v>231033</v>
      </c>
      <c r="N29">
        <v>201009</v>
      </c>
      <c r="O29">
        <v>267620</v>
      </c>
      <c r="P29">
        <v>201811</v>
      </c>
      <c r="Q29">
        <v>171424</v>
      </c>
      <c r="R29">
        <v>123037</v>
      </c>
    </row>
    <row r="31" spans="1:19">
      <c r="N31" t="str">
        <f>R23</f>
        <v>2001/02.</v>
      </c>
      <c r="O31" t="str">
        <f>Q23</f>
        <v>2004/05.</v>
      </c>
      <c r="P31" t="str">
        <f>P23</f>
        <v>2005/06.</v>
      </c>
      <c r="Q31" t="str">
        <f>O23</f>
        <v>2006/07.</v>
      </c>
      <c r="R31" t="str">
        <f>N23</f>
        <v>2007/08.</v>
      </c>
      <c r="S31" t="str">
        <f>M23</f>
        <v>2008/09.</v>
      </c>
    </row>
    <row r="32" spans="1:19">
      <c r="L32" t="s">
        <v>1</v>
      </c>
      <c r="N32" s="20">
        <f>R25</f>
        <v>309403</v>
      </c>
      <c r="O32" s="20">
        <f t="shared" ref="O32:O35" si="3">Q25</f>
        <v>615437</v>
      </c>
      <c r="P32" s="20">
        <f t="shared" ref="P32:P36" si="4">P25</f>
        <v>843499</v>
      </c>
      <c r="Q32" s="20">
        <f t="shared" ref="Q32:Q35" si="5">O25</f>
        <v>962308</v>
      </c>
      <c r="R32" s="20">
        <f>N25</f>
        <v>1302260</v>
      </c>
      <c r="S32">
        <f>M25</f>
        <v>1255509</v>
      </c>
    </row>
    <row r="33" spans="1:19">
      <c r="L33" t="s">
        <v>4</v>
      </c>
      <c r="N33" s="20">
        <f t="shared" ref="N33:N35" si="6">R26</f>
        <v>55362</v>
      </c>
      <c r="O33" s="20">
        <f t="shared" si="3"/>
        <v>31213</v>
      </c>
      <c r="P33" s="20">
        <f t="shared" si="4"/>
        <v>72131</v>
      </c>
      <c r="Q33" s="20">
        <f t="shared" si="5"/>
        <v>84192</v>
      </c>
      <c r="R33" s="20">
        <f t="shared" ref="R33:R35" si="7">N26</f>
        <v>76458</v>
      </c>
      <c r="S33">
        <f>M26</f>
        <v>115302</v>
      </c>
    </row>
    <row r="34" spans="1:19">
      <c r="L34" t="s">
        <v>5</v>
      </c>
      <c r="N34" s="20">
        <f t="shared" si="6"/>
        <v>310589</v>
      </c>
      <c r="O34" s="20">
        <f t="shared" si="3"/>
        <v>373595</v>
      </c>
      <c r="P34" s="20">
        <f t="shared" si="4"/>
        <v>379681</v>
      </c>
      <c r="Q34" s="20">
        <f t="shared" si="5"/>
        <v>451992</v>
      </c>
      <c r="R34" s="20">
        <f t="shared" si="7"/>
        <v>459299</v>
      </c>
      <c r="S34">
        <f>M27</f>
        <v>567999</v>
      </c>
    </row>
    <row r="35" spans="1:19">
      <c r="L35" t="s">
        <v>6</v>
      </c>
      <c r="N35" s="20">
        <f t="shared" si="6"/>
        <v>11014</v>
      </c>
      <c r="O35" s="20">
        <f t="shared" si="3"/>
        <v>37729</v>
      </c>
      <c r="P35" s="20">
        <f t="shared" si="4"/>
        <v>35036</v>
      </c>
      <c r="Q35" s="20">
        <f t="shared" si="5"/>
        <v>42902</v>
      </c>
      <c r="R35" s="20">
        <f t="shared" si="7"/>
        <v>42141</v>
      </c>
      <c r="S35">
        <f>M28</f>
        <v>40492</v>
      </c>
    </row>
    <row r="36" spans="1:19">
      <c r="L36" t="s">
        <v>7</v>
      </c>
      <c r="N36" s="20">
        <f t="shared" ref="N36" si="8">R29</f>
        <v>123037</v>
      </c>
      <c r="O36" s="20">
        <f t="shared" ref="O36" si="9">Q29</f>
        <v>171424</v>
      </c>
      <c r="P36" s="20">
        <f t="shared" si="4"/>
        <v>201811</v>
      </c>
      <c r="Q36" s="20">
        <f t="shared" ref="Q36" si="10">O29</f>
        <v>267620</v>
      </c>
      <c r="R36" s="20">
        <f t="shared" ref="R36" si="11">N29</f>
        <v>201009</v>
      </c>
      <c r="S36">
        <f>M29</f>
        <v>231033</v>
      </c>
    </row>
    <row r="45" spans="1:19">
      <c r="A45" s="42" t="s">
        <v>1</v>
      </c>
    </row>
    <row r="46" spans="1:19">
      <c r="A46" s="42" t="s">
        <v>4</v>
      </c>
    </row>
    <row r="47" spans="1:19">
      <c r="A47" s="42" t="s">
        <v>5</v>
      </c>
    </row>
    <row r="48" spans="1:19">
      <c r="A48" s="42" t="s">
        <v>6</v>
      </c>
    </row>
    <row r="49" spans="1:1">
      <c r="A49" s="42" t="s">
        <v>7</v>
      </c>
    </row>
  </sheetData>
  <mergeCells count="1">
    <mergeCell ref="A1:S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"/>
  <sheetViews>
    <sheetView workbookViewId="0">
      <selection activeCell="H25" sqref="H25"/>
    </sheetView>
  </sheetViews>
  <sheetFormatPr defaultRowHeight="15"/>
  <sheetData>
    <row r="1" spans="1:17" ht="25.5" customHeight="1" thickBot="1">
      <c r="A1" s="39" t="s">
        <v>24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1"/>
    </row>
  </sheetData>
  <mergeCells count="1">
    <mergeCell ref="A1:Q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R&amp;D Spent</vt:lpstr>
      <vt:lpstr>Graphs</vt:lpstr>
      <vt:lpstr>Graphs1</vt:lpstr>
    </vt:vector>
  </TitlesOfParts>
  <Company>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2010-05-20T09:30:17Z</dcterms:created>
  <dcterms:modified xsi:type="dcterms:W3CDTF">2011-10-05T20:37:56Z</dcterms:modified>
</cp:coreProperties>
</file>