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K79" i="1"/>
  <c r="C159"/>
  <c r="D159"/>
  <c r="E159"/>
  <c r="F159"/>
  <c r="G159"/>
  <c r="H159"/>
  <c r="I159"/>
  <c r="J159"/>
  <c r="K159"/>
  <c r="L159"/>
  <c r="B159"/>
  <c r="C89"/>
  <c r="D89"/>
  <c r="E89"/>
  <c r="F89"/>
  <c r="G89"/>
  <c r="H89"/>
  <c r="I89"/>
  <c r="J89"/>
  <c r="K89"/>
  <c r="L89"/>
  <c r="B89"/>
  <c r="B79"/>
  <c r="M78"/>
  <c r="F79" l="1"/>
  <c r="E79"/>
  <c r="F158"/>
  <c r="M77"/>
  <c r="B83" l="1"/>
  <c r="M75"/>
  <c r="M76"/>
  <c r="L153"/>
  <c r="L154"/>
  <c r="L155"/>
  <c r="L156"/>
  <c r="L82"/>
  <c r="L93" s="1"/>
  <c r="L152" s="1"/>
  <c r="L163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54" s="1"/>
  <c r="L55" s="1"/>
  <c r="L56" s="1"/>
  <c r="M56" s="1"/>
  <c r="L83"/>
  <c r="L84"/>
  <c r="L85"/>
  <c r="L86"/>
  <c r="L94" l="1"/>
  <c r="M89"/>
  <c r="M159"/>
  <c r="B170" s="1"/>
  <c r="L96"/>
  <c r="L95"/>
  <c r="M54"/>
  <c r="M55"/>
  <c r="M53"/>
  <c r="L57"/>
  <c r="M57" s="1"/>
  <c r="L58" l="1"/>
  <c r="L59" l="1"/>
  <c r="L157" s="1"/>
  <c r="M58"/>
  <c r="L60" l="1"/>
  <c r="L61" s="1"/>
  <c r="L62" l="1"/>
  <c r="L63" l="1"/>
  <c r="M63" s="1"/>
  <c r="L64" l="1"/>
  <c r="M64" s="1"/>
  <c r="L65" l="1"/>
  <c r="M65" s="1"/>
  <c r="L66" l="1"/>
  <c r="L67" s="1"/>
  <c r="M67" s="1"/>
  <c r="L68"/>
  <c r="L170"/>
  <c r="K153"/>
  <c r="K154"/>
  <c r="K155"/>
  <c r="K156"/>
  <c r="K157"/>
  <c r="C153"/>
  <c r="D153"/>
  <c r="E153"/>
  <c r="F153"/>
  <c r="G153"/>
  <c r="H153"/>
  <c r="I153"/>
  <c r="J153"/>
  <c r="B153"/>
  <c r="A95"/>
  <c r="A96" s="1"/>
  <c r="A97" s="1"/>
  <c r="A98" s="1"/>
  <c r="A99" s="1"/>
  <c r="C82"/>
  <c r="C93" s="1"/>
  <c r="C152" s="1"/>
  <c r="C163" s="1"/>
  <c r="D82"/>
  <c r="D93" s="1"/>
  <c r="D152" s="1"/>
  <c r="D163" s="1"/>
  <c r="E82"/>
  <c r="E93" s="1"/>
  <c r="E152" s="1"/>
  <c r="E163" s="1"/>
  <c r="F82"/>
  <c r="F93" s="1"/>
  <c r="F152" s="1"/>
  <c r="F163" s="1"/>
  <c r="G82"/>
  <c r="G93" s="1"/>
  <c r="G152" s="1"/>
  <c r="G163" s="1"/>
  <c r="H82"/>
  <c r="H93" s="1"/>
  <c r="H152" s="1"/>
  <c r="H163" s="1"/>
  <c r="I82"/>
  <c r="I93" s="1"/>
  <c r="I152" s="1"/>
  <c r="I163" s="1"/>
  <c r="J82"/>
  <c r="J93" s="1"/>
  <c r="J152" s="1"/>
  <c r="J163" s="1"/>
  <c r="K82"/>
  <c r="K93" s="1"/>
  <c r="K152" s="1"/>
  <c r="K163" s="1"/>
  <c r="M82"/>
  <c r="M93" s="1"/>
  <c r="M152" s="1"/>
  <c r="M163" s="1"/>
  <c r="B82"/>
  <c r="B93" s="1"/>
  <c r="B152" s="1"/>
  <c r="B163" s="1"/>
  <c r="D154"/>
  <c r="E154"/>
  <c r="F154"/>
  <c r="H154"/>
  <c r="I154"/>
  <c r="J154"/>
  <c r="D155"/>
  <c r="E155"/>
  <c r="F155"/>
  <c r="H155"/>
  <c r="I155"/>
  <c r="J155"/>
  <c r="D156"/>
  <c r="E156"/>
  <c r="F156"/>
  <c r="H156"/>
  <c r="I156"/>
  <c r="J156"/>
  <c r="E157"/>
  <c r="F157"/>
  <c r="H157"/>
  <c r="I157"/>
  <c r="J157"/>
  <c r="B157"/>
  <c r="B156"/>
  <c r="B155"/>
  <c r="B154"/>
  <c r="I85"/>
  <c r="E87"/>
  <c r="F87"/>
  <c r="H87"/>
  <c r="I87"/>
  <c r="J87"/>
  <c r="K87"/>
  <c r="D86"/>
  <c r="E86"/>
  <c r="F86"/>
  <c r="H86"/>
  <c r="I86"/>
  <c r="J86"/>
  <c r="K86"/>
  <c r="D85"/>
  <c r="E85"/>
  <c r="F85"/>
  <c r="H85"/>
  <c r="J85"/>
  <c r="K85"/>
  <c r="D84"/>
  <c r="E84"/>
  <c r="F84"/>
  <c r="H84"/>
  <c r="I84"/>
  <c r="I95" s="1"/>
  <c r="J84"/>
  <c r="K84"/>
  <c r="C83"/>
  <c r="D83"/>
  <c r="E83"/>
  <c r="F83"/>
  <c r="G83"/>
  <c r="H83"/>
  <c r="I83"/>
  <c r="J83"/>
  <c r="K83"/>
  <c r="B87"/>
  <c r="B86"/>
  <c r="B85"/>
  <c r="B84"/>
  <c r="J71"/>
  <c r="J79" s="1"/>
  <c r="I71"/>
  <c r="I79" s="1"/>
  <c r="H71"/>
  <c r="H79" s="1"/>
  <c r="G61"/>
  <c r="G49"/>
  <c r="G37"/>
  <c r="G25"/>
  <c r="G13"/>
  <c r="E158"/>
  <c r="D59"/>
  <c r="C88"/>
  <c r="C49"/>
  <c r="C37"/>
  <c r="C25"/>
  <c r="C13"/>
  <c r="M66" l="1"/>
  <c r="K96"/>
  <c r="M59"/>
  <c r="B94"/>
  <c r="M153"/>
  <c r="L164" s="1"/>
  <c r="L173" s="1"/>
  <c r="M13"/>
  <c r="M37"/>
  <c r="K94"/>
  <c r="M170"/>
  <c r="L69"/>
  <c r="M68"/>
  <c r="M25"/>
  <c r="M49"/>
  <c r="K170"/>
  <c r="I170"/>
  <c r="G170"/>
  <c r="E170"/>
  <c r="C170"/>
  <c r="J170"/>
  <c r="H170"/>
  <c r="F170"/>
  <c r="D170"/>
  <c r="E160"/>
  <c r="C99"/>
  <c r="M83"/>
  <c r="B95"/>
  <c r="B97"/>
  <c r="E97"/>
  <c r="K97"/>
  <c r="I97"/>
  <c r="F94"/>
  <c r="D94"/>
  <c r="F97"/>
  <c r="B96"/>
  <c r="J94"/>
  <c r="H94"/>
  <c r="E94"/>
  <c r="J97"/>
  <c r="H97"/>
  <c r="C14"/>
  <c r="C26"/>
  <c r="C38"/>
  <c r="C50"/>
  <c r="D60"/>
  <c r="M60" s="1"/>
  <c r="G14"/>
  <c r="G154" s="1"/>
  <c r="G26"/>
  <c r="G155" s="1"/>
  <c r="G38"/>
  <c r="G86" s="1"/>
  <c r="G50"/>
  <c r="G157" s="1"/>
  <c r="G62"/>
  <c r="G158" s="1"/>
  <c r="B88"/>
  <c r="B99" s="1"/>
  <c r="J95"/>
  <c r="E96"/>
  <c r="I88"/>
  <c r="I98" s="1"/>
  <c r="E88"/>
  <c r="E98" s="1"/>
  <c r="I96"/>
  <c r="I94"/>
  <c r="I158"/>
  <c r="I160" s="1"/>
  <c r="C158"/>
  <c r="D157"/>
  <c r="C154"/>
  <c r="H95"/>
  <c r="F95"/>
  <c r="D95"/>
  <c r="J88"/>
  <c r="J98" s="1"/>
  <c r="H88"/>
  <c r="H98" s="1"/>
  <c r="F88"/>
  <c r="F98" s="1"/>
  <c r="D87"/>
  <c r="D97" s="1"/>
  <c r="B158"/>
  <c r="B160" s="1"/>
  <c r="J158"/>
  <c r="J160" s="1"/>
  <c r="H158"/>
  <c r="H160" s="1"/>
  <c r="F160"/>
  <c r="J96"/>
  <c r="H96"/>
  <c r="F96"/>
  <c r="D96"/>
  <c r="K95"/>
  <c r="E95"/>
  <c r="C79" l="1"/>
  <c r="J90"/>
  <c r="D61"/>
  <c r="M61" s="1"/>
  <c r="G79"/>
  <c r="M154"/>
  <c r="L165" s="1"/>
  <c r="G87"/>
  <c r="G97" s="1"/>
  <c r="B98"/>
  <c r="B90"/>
  <c r="M14"/>
  <c r="M84" s="1"/>
  <c r="C87"/>
  <c r="M50"/>
  <c r="C85"/>
  <c r="M26"/>
  <c r="M85" s="1"/>
  <c r="L70"/>
  <c r="M69"/>
  <c r="C156"/>
  <c r="M38"/>
  <c r="M86" s="1"/>
  <c r="C86"/>
  <c r="C97" s="1"/>
  <c r="H99"/>
  <c r="H100" s="1"/>
  <c r="E90"/>
  <c r="I90"/>
  <c r="E99"/>
  <c r="E100" s="1"/>
  <c r="I99"/>
  <c r="I100" s="1"/>
  <c r="F90"/>
  <c r="F99"/>
  <c r="F100" s="1"/>
  <c r="J99"/>
  <c r="J100" s="1"/>
  <c r="H90"/>
  <c r="K158"/>
  <c r="K160" s="1"/>
  <c r="F164"/>
  <c r="M164"/>
  <c r="E164"/>
  <c r="K88"/>
  <c r="K90" s="1"/>
  <c r="I164"/>
  <c r="K164"/>
  <c r="G156"/>
  <c r="G88"/>
  <c r="G99" s="1"/>
  <c r="G84"/>
  <c r="D62"/>
  <c r="D79" s="1"/>
  <c r="G85"/>
  <c r="C84"/>
  <c r="M87"/>
  <c r="J164"/>
  <c r="J173" s="1"/>
  <c r="C164"/>
  <c r="G164"/>
  <c r="B164"/>
  <c r="C157"/>
  <c r="M157" s="1"/>
  <c r="L168" s="1"/>
  <c r="C98"/>
  <c r="D164"/>
  <c r="H164"/>
  <c r="C155"/>
  <c r="M155" s="1"/>
  <c r="L166" s="1"/>
  <c r="C165" l="1"/>
  <c r="D165"/>
  <c r="B100"/>
  <c r="C90"/>
  <c r="C96"/>
  <c r="G98"/>
  <c r="B173"/>
  <c r="M156"/>
  <c r="L167" s="1"/>
  <c r="L71"/>
  <c r="L79" s="1"/>
  <c r="M70"/>
  <c r="C160"/>
  <c r="D158"/>
  <c r="M62"/>
  <c r="M97"/>
  <c r="K99"/>
  <c r="G90"/>
  <c r="G160"/>
  <c r="E165"/>
  <c r="D88"/>
  <c r="F165"/>
  <c r="M94"/>
  <c r="G94"/>
  <c r="K98"/>
  <c r="B165"/>
  <c r="G165"/>
  <c r="M165"/>
  <c r="M95"/>
  <c r="M96"/>
  <c r="K165"/>
  <c r="H165"/>
  <c r="I165"/>
  <c r="J165"/>
  <c r="M166"/>
  <c r="G96"/>
  <c r="G95"/>
  <c r="C94"/>
  <c r="C95"/>
  <c r="D167" l="1"/>
  <c r="J167"/>
  <c r="G167"/>
  <c r="B167"/>
  <c r="C167"/>
  <c r="E167"/>
  <c r="K167"/>
  <c r="F167"/>
  <c r="I167"/>
  <c r="H167"/>
  <c r="D160"/>
  <c r="M71"/>
  <c r="L158"/>
  <c r="M167"/>
  <c r="L87"/>
  <c r="L97" s="1"/>
  <c r="C100"/>
  <c r="K100"/>
  <c r="I173"/>
  <c r="D98"/>
  <c r="D99"/>
  <c r="D90"/>
  <c r="G100"/>
  <c r="D173"/>
  <c r="K173"/>
  <c r="F173"/>
  <c r="G173"/>
  <c r="C173"/>
  <c r="H173"/>
  <c r="E173"/>
  <c r="C168"/>
  <c r="M168"/>
  <c r="J168"/>
  <c r="E168"/>
  <c r="I168"/>
  <c r="B168"/>
  <c r="H168"/>
  <c r="K168"/>
  <c r="F168"/>
  <c r="G168"/>
  <c r="D168"/>
  <c r="B166"/>
  <c r="K166"/>
  <c r="F166"/>
  <c r="J166"/>
  <c r="E166"/>
  <c r="I166"/>
  <c r="D166"/>
  <c r="H166"/>
  <c r="G166"/>
  <c r="C166"/>
  <c r="M88" l="1"/>
  <c r="M79"/>
  <c r="L160"/>
  <c r="M158"/>
  <c r="B169" s="1"/>
  <c r="D100"/>
  <c r="M99" l="1"/>
  <c r="M98"/>
  <c r="M90"/>
  <c r="D169"/>
  <c r="H169"/>
  <c r="H172" s="1"/>
  <c r="M169"/>
  <c r="E169"/>
  <c r="I169"/>
  <c r="M160"/>
  <c r="F169"/>
  <c r="J169"/>
  <c r="J172" s="1"/>
  <c r="C169"/>
  <c r="G169"/>
  <c r="K169"/>
  <c r="L169"/>
  <c r="L88"/>
  <c r="M100" l="1"/>
  <c r="L171"/>
  <c r="L172"/>
  <c r="K171"/>
  <c r="K172"/>
  <c r="C171"/>
  <c r="C172"/>
  <c r="F171"/>
  <c r="F172"/>
  <c r="B171"/>
  <c r="B172"/>
  <c r="E171"/>
  <c r="E172"/>
  <c r="G171"/>
  <c r="G172"/>
  <c r="I171"/>
  <c r="I172"/>
  <c r="D171"/>
  <c r="D172"/>
  <c r="J171"/>
  <c r="L90"/>
  <c r="L98"/>
  <c r="L99"/>
  <c r="H171"/>
  <c r="L100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ESSARAML:</t>
        </r>
        <r>
          <rPr>
            <sz val="8"/>
            <color indexed="81"/>
            <rFont val="Tahoma"/>
            <charset val="1"/>
          </rPr>
          <t xml:space="preserve">
http://www.acsa.co.za</t>
        </r>
      </text>
    </comment>
  </commentList>
</comments>
</file>

<file path=xl/sharedStrings.xml><?xml version="1.0" encoding="utf-8"?>
<sst xmlns="http://schemas.openxmlformats.org/spreadsheetml/2006/main" count="31" uniqueCount="29">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</sst>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84"/>
          <c:h val="0.90393984253378734"/>
        </c:manualLayout>
      </c:layout>
      <c:lineChart>
        <c:grouping val="standard"/>
        <c:ser>
          <c:idx val="5"/>
          <c:order val="0"/>
          <c:tx>
            <c:strRef>
              <c:f>'Air Stats'!$A$94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Stats'!$B$94:$L$94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Stats'!$A$95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Stats'!$B$95:$L$95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Stats'!$A$96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Stats'!$B$96:$L$96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Stats'!$A$97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Stats'!$B$97:$L$97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Stats'!$A$98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Stats'!$B$98:$L$98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Stats'!$A$99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Stats'!$B$82:$L$82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Stats'!$B$99:$L$99</c:f>
              <c:numCache>
                <c:formatCode>0.00</c:formatCode>
                <c:ptCount val="11"/>
                <c:pt idx="0">
                  <c:v>4.534166996126693</c:v>
                </c:pt>
                <c:pt idx="1">
                  <c:v>4.2241373567442588</c:v>
                </c:pt>
                <c:pt idx="2">
                  <c:v>1.2530603224574113</c:v>
                </c:pt>
                <c:pt idx="3">
                  <c:v>-3.7670097314596314</c:v>
                </c:pt>
                <c:pt idx="4">
                  <c:v>-3.9796178343949045</c:v>
                </c:pt>
                <c:pt idx="5">
                  <c:v>12.499283261447127</c:v>
                </c:pt>
                <c:pt idx="6">
                  <c:v>4.5679163094925173</c:v>
                </c:pt>
                <c:pt idx="7">
                  <c:v>0.66839006375482746</c:v>
                </c:pt>
                <c:pt idx="8">
                  <c:v>1.906874398879999</c:v>
                </c:pt>
                <c:pt idx="9">
                  <c:v>57.989155222216596</c:v>
                </c:pt>
                <c:pt idx="10">
                  <c:v>-17.515876588926599</c:v>
                </c:pt>
              </c:numCache>
            </c:numRef>
          </c:val>
        </c:ser>
        <c:marker val="1"/>
        <c:axId val="63916672"/>
        <c:axId val="63934848"/>
      </c:lineChart>
      <c:catAx>
        <c:axId val="639166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34848"/>
        <c:crosses val="autoZero"/>
        <c:auto val="1"/>
        <c:lblAlgn val="ctr"/>
        <c:lblOffset val="100"/>
      </c:catAx>
      <c:valAx>
        <c:axId val="639348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16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0.24420749978808462"/>
          <c:h val="0.1726822804925295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498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Stats'!$A$164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Stats'!$B$164:$L$164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Stats'!$A$165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Stats'!$B$165:$L$165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Stats'!$A$166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Stats'!$B$166:$L$166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Stats'!$A$167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Stats'!$B$167:$L$167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Stats'!$A$168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Stats'!$B$168:$L$168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Stats'!$A$170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Stats'!$B$163:$L$163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Stats'!$B$170:$L$170</c:f>
              <c:numCache>
                <c:formatCode>0.00</c:formatCode>
                <c:ptCount val="11"/>
                <c:pt idx="0">
                  <c:v>0.63736105931918774</c:v>
                </c:pt>
                <c:pt idx="1">
                  <c:v>1.0065724915788263</c:v>
                </c:pt>
                <c:pt idx="2">
                  <c:v>0.80726945002253103</c:v>
                </c:pt>
                <c:pt idx="3">
                  <c:v>0.19294646761068224</c:v>
                </c:pt>
                <c:pt idx="4">
                  <c:v>2.0368007028775206</c:v>
                </c:pt>
                <c:pt idx="5">
                  <c:v>7.573844988639232E-2</c:v>
                </c:pt>
                <c:pt idx="6">
                  <c:v>14.81876944448948</c:v>
                </c:pt>
                <c:pt idx="7">
                  <c:v>55.355655459280484</c:v>
                </c:pt>
                <c:pt idx="8">
                  <c:v>24.544018759871026</c:v>
                </c:pt>
                <c:pt idx="9">
                  <c:v>0.2808113047163977</c:v>
                </c:pt>
                <c:pt idx="10">
                  <c:v>0.24405641034747297</c:v>
                </c:pt>
              </c:numCache>
            </c:numRef>
          </c:val>
        </c:ser>
        <c:axId val="104432000"/>
        <c:axId val="104433536"/>
      </c:barChart>
      <c:catAx>
        <c:axId val="10443200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433536"/>
        <c:crossesAt val="0"/>
        <c:auto val="1"/>
        <c:lblAlgn val="ctr"/>
        <c:lblOffset val="100"/>
      </c:catAx>
      <c:valAx>
        <c:axId val="104433536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432000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14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318"/>
          <c:h val="0.9039398425337879"/>
        </c:manualLayout>
      </c:layout>
      <c:lineChart>
        <c:grouping val="standard"/>
        <c:ser>
          <c:idx val="0"/>
          <c:order val="0"/>
          <c:tx>
            <c:strRef>
              <c:f>'Air Stats'!$B$82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Stats'!$B$94:$B$99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4.534166996126693</c:v>
                </c:pt>
              </c:numCache>
            </c:numRef>
          </c:val>
        </c:ser>
        <c:ser>
          <c:idx val="1"/>
          <c:order val="1"/>
          <c:tx>
            <c:strRef>
              <c:f>'Air Stats'!$C$82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Stats'!$C$94:$C$99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4.2241373567442588</c:v>
                </c:pt>
              </c:numCache>
            </c:numRef>
          </c:val>
        </c:ser>
        <c:ser>
          <c:idx val="2"/>
          <c:order val="2"/>
          <c:tx>
            <c:strRef>
              <c:f>'Air Stats'!$D$82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Stats'!$D$94:$D$99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1.2530603224574113</c:v>
                </c:pt>
              </c:numCache>
            </c:numRef>
          </c:val>
        </c:ser>
        <c:ser>
          <c:idx val="3"/>
          <c:order val="3"/>
          <c:tx>
            <c:strRef>
              <c:f>'Air Stats'!$E$82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Stats'!$E$94:$E$99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-3.7670097314596314</c:v>
                </c:pt>
              </c:numCache>
            </c:numRef>
          </c:val>
        </c:ser>
        <c:ser>
          <c:idx val="4"/>
          <c:order val="4"/>
          <c:tx>
            <c:strRef>
              <c:f>'Air Stats'!$F$82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Stats'!$F$94:$F$99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-3.9796178343949045</c:v>
                </c:pt>
              </c:numCache>
            </c:numRef>
          </c:val>
        </c:ser>
        <c:ser>
          <c:idx val="5"/>
          <c:order val="5"/>
          <c:tx>
            <c:strRef>
              <c:f>'Air Stats'!$G$82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Stats'!$G$94:$G$99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12.499283261447127</c:v>
                </c:pt>
              </c:numCache>
            </c:numRef>
          </c:val>
        </c:ser>
        <c:ser>
          <c:idx val="6"/>
          <c:order val="6"/>
          <c:tx>
            <c:strRef>
              <c:f>'Air Stats'!$H$82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Stats'!$H$94:$H$99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4.5679163094925173</c:v>
                </c:pt>
              </c:numCache>
            </c:numRef>
          </c:val>
        </c:ser>
        <c:ser>
          <c:idx val="7"/>
          <c:order val="7"/>
          <c:tx>
            <c:strRef>
              <c:f>'Air Stats'!$I$82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Stats'!$I$94:$I$99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0.66839006375482746</c:v>
                </c:pt>
              </c:numCache>
            </c:numRef>
          </c:val>
        </c:ser>
        <c:ser>
          <c:idx val="8"/>
          <c:order val="8"/>
          <c:tx>
            <c:strRef>
              <c:f>'Air Stats'!$J$82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Stats'!$J$94:$J$99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1.906874398879999</c:v>
                </c:pt>
              </c:numCache>
            </c:numRef>
          </c:val>
        </c:ser>
        <c:ser>
          <c:idx val="9"/>
          <c:order val="9"/>
          <c:tx>
            <c:strRef>
              <c:f>'Air Stats'!$K$82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Stats'!$K$94:$K$99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57.989155222216596</c:v>
                </c:pt>
              </c:numCache>
            </c:numRef>
          </c:val>
        </c:ser>
        <c:ser>
          <c:idx val="10"/>
          <c:order val="10"/>
          <c:tx>
            <c:strRef>
              <c:f>'Air Stats'!$L$82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Stats'!$A$94:$A$99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Stats'!$L$94:$L$99</c:f>
              <c:numCache>
                <c:formatCode>0.00</c:formatCode>
                <c:ptCount val="6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-17.515876588926599</c:v>
                </c:pt>
              </c:numCache>
            </c:numRef>
          </c:val>
        </c:ser>
        <c:marker val="1"/>
        <c:axId val="85497344"/>
        <c:axId val="85498880"/>
      </c:lineChart>
      <c:catAx>
        <c:axId val="854973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498880"/>
        <c:crosses val="autoZero"/>
        <c:auto val="1"/>
        <c:lblAlgn val="ctr"/>
        <c:lblOffset val="100"/>
      </c:catAx>
      <c:valAx>
        <c:axId val="854988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5497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6951"/>
          <c:h val="0.3200564023114927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100</xdr:row>
      <xdr:rowOff>123824</xdr:rowOff>
    </xdr:from>
    <xdr:to>
      <xdr:col>9</xdr:col>
      <xdr:colOff>257174</xdr:colOff>
      <xdr:row>123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174</xdr:row>
      <xdr:rowOff>104774</xdr:rowOff>
    </xdr:from>
    <xdr:to>
      <xdr:col>9</xdr:col>
      <xdr:colOff>76201</xdr:colOff>
      <xdr:row>199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124</xdr:row>
      <xdr:rowOff>38100</xdr:rowOff>
    </xdr:from>
    <xdr:to>
      <xdr:col>9</xdr:col>
      <xdr:colOff>276224</xdr:colOff>
      <xdr:row>149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73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8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6265</v>
      </c>
      <c r="L73" s="5">
        <v>6371</v>
      </c>
      <c r="M73" s="5">
        <f t="shared" si="2"/>
        <v>2575251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2872696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9543</v>
      </c>
      <c r="L76" s="5">
        <v>7529</v>
      </c>
      <c r="M76" s="5">
        <f t="shared" si="2"/>
        <v>2686913</v>
      </c>
    </row>
    <row r="77" spans="1:13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2615849</v>
      </c>
    </row>
    <row r="78" spans="1:13" ht="15.75" thickBot="1">
      <c r="A78" s="6">
        <v>40725</v>
      </c>
      <c r="B78" s="5">
        <v>18562</v>
      </c>
      <c r="C78" s="5">
        <v>29395</v>
      </c>
      <c r="D78" s="5">
        <v>22715</v>
      </c>
      <c r="E78" s="5">
        <v>5870</v>
      </c>
      <c r="F78" s="5">
        <v>56549</v>
      </c>
      <c r="G78" s="5">
        <v>1994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si="2"/>
        <v>2927410</v>
      </c>
    </row>
    <row r="79" spans="1:13" ht="15.75" thickBot="1">
      <c r="A79" s="7" t="s">
        <v>18</v>
      </c>
      <c r="B79" s="8">
        <f t="shared" ref="B79:J79" si="4">SUM(B3:B78)</f>
        <v>1202693</v>
      </c>
      <c r="C79" s="8">
        <f t="shared" si="4"/>
        <v>2087348.7600000002</v>
      </c>
      <c r="D79" s="8">
        <f t="shared" si="4"/>
        <v>1850097.3664000002</v>
      </c>
      <c r="E79" s="8">
        <f t="shared" si="4"/>
        <v>430904</v>
      </c>
      <c r="F79" s="8">
        <f t="shared" si="4"/>
        <v>4404018</v>
      </c>
      <c r="G79" s="8">
        <f t="shared" si="4"/>
        <v>134607.84</v>
      </c>
      <c r="H79" s="8">
        <f t="shared" si="4"/>
        <v>27962102.399999999</v>
      </c>
      <c r="I79" s="8">
        <f t="shared" si="4"/>
        <v>113775602.59999999</v>
      </c>
      <c r="J79" s="8">
        <f t="shared" si="4"/>
        <v>49135265.399999999</v>
      </c>
      <c r="K79" s="8">
        <f>SUM(K3:K78)</f>
        <v>441873</v>
      </c>
      <c r="L79" s="8">
        <f>SUM(L3:L76)</f>
        <v>572101.25105951075</v>
      </c>
      <c r="M79" s="8">
        <f>SUM(M3:M76)</f>
        <v>196468189.61745951</v>
      </c>
    </row>
    <row r="80" spans="1:13" ht="15.75" thickBot="1">
      <c r="M80" s="2"/>
    </row>
    <row r="81" spans="1:13" ht="24.75" customHeight="1" thickBot="1">
      <c r="A81" s="48" t="s">
        <v>19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50"/>
    </row>
    <row r="82" spans="1:13" ht="32.25" customHeight="1" thickBot="1">
      <c r="A82" s="12"/>
      <c r="B82" s="13" t="str">
        <f>B2</f>
        <v>Bloemfontein</v>
      </c>
      <c r="C82" s="13" t="str">
        <f t="shared" ref="C82:M82" si="5">C2</f>
        <v xml:space="preserve">East London </v>
      </c>
      <c r="D82" s="13" t="str">
        <f t="shared" si="5"/>
        <v xml:space="preserve">George </v>
      </c>
      <c r="E82" s="13" t="str">
        <f t="shared" si="5"/>
        <v>Kimberley</v>
      </c>
      <c r="F82" s="13" t="str">
        <f t="shared" si="5"/>
        <v xml:space="preserve">Port Elizabeth </v>
      </c>
      <c r="G82" s="13" t="str">
        <f t="shared" si="5"/>
        <v xml:space="preserve">Upington </v>
      </c>
      <c r="H82" s="13" t="str">
        <f t="shared" si="5"/>
        <v>King Shaka International</v>
      </c>
      <c r="I82" s="13" t="str">
        <f t="shared" si="5"/>
        <v xml:space="preserve">OR Tambo International </v>
      </c>
      <c r="J82" s="13" t="str">
        <f t="shared" si="5"/>
        <v xml:space="preserve">Cape Town International </v>
      </c>
      <c r="K82" s="13" t="str">
        <f t="shared" si="5"/>
        <v>Pietermaritzburg</v>
      </c>
      <c r="L82" s="13" t="str">
        <f t="shared" si="5"/>
        <v>Richards Bay</v>
      </c>
      <c r="M82" s="14" t="str">
        <f t="shared" si="5"/>
        <v>TOTAL</v>
      </c>
    </row>
    <row r="83" spans="1:13">
      <c r="A83" s="15" t="s">
        <v>8</v>
      </c>
      <c r="B83" s="16">
        <f>AVERAGE(B3:B11)</f>
        <v>10859</v>
      </c>
      <c r="C83" s="16">
        <f t="shared" ref="C83:K83" si="6">AVERAGE(C3:C11)</f>
        <v>24787.888888888891</v>
      </c>
      <c r="D83" s="16">
        <f t="shared" si="6"/>
        <v>24541.333333333332</v>
      </c>
      <c r="E83" s="16">
        <f t="shared" si="6"/>
        <v>4831.7777777777774</v>
      </c>
      <c r="F83" s="16">
        <f t="shared" si="6"/>
        <v>53939.111111111109</v>
      </c>
      <c r="G83" s="16">
        <f t="shared" si="6"/>
        <v>1371.7777777777778</v>
      </c>
      <c r="H83" s="16">
        <f t="shared" si="6"/>
        <v>307520.22222222225</v>
      </c>
      <c r="I83" s="16">
        <f t="shared" si="6"/>
        <v>1342648.4444444445</v>
      </c>
      <c r="J83" s="16">
        <f t="shared" si="6"/>
        <v>555739.5555555555</v>
      </c>
      <c r="K83" s="16">
        <f t="shared" si="6"/>
        <v>4000</v>
      </c>
      <c r="L83" s="16">
        <f t="shared" ref="L83" si="7">AVERAGE(L3:L11)</f>
        <v>6495.333333333333</v>
      </c>
      <c r="M83" s="16">
        <f t="shared" ref="M83" si="8">AVERAGE(M3:M11)</f>
        <v>2336734.4444444445</v>
      </c>
    </row>
    <row r="84" spans="1:13">
      <c r="A84" s="15" t="s">
        <v>9</v>
      </c>
      <c r="B84" s="16">
        <f>AVERAGE(B12:B23)</f>
        <v>13066.25</v>
      </c>
      <c r="C84" s="16">
        <f t="shared" ref="C84:K84" si="9">AVERAGE(C12:C23)</f>
        <v>27862.899999999998</v>
      </c>
      <c r="D84" s="16">
        <f t="shared" si="9"/>
        <v>24866.166666666668</v>
      </c>
      <c r="E84" s="16">
        <f t="shared" si="9"/>
        <v>5351.333333333333</v>
      </c>
      <c r="F84" s="16">
        <f t="shared" si="9"/>
        <v>59200.916666666664</v>
      </c>
      <c r="G84" s="16">
        <f t="shared" si="9"/>
        <v>1481.4866666666667</v>
      </c>
      <c r="H84" s="16">
        <f t="shared" si="9"/>
        <v>336016.08333333331</v>
      </c>
      <c r="I84" s="16">
        <f t="shared" si="9"/>
        <v>1435807.8333333333</v>
      </c>
      <c r="J84" s="16">
        <f t="shared" si="9"/>
        <v>602043.41666666663</v>
      </c>
      <c r="K84" s="16">
        <f t="shared" si="9"/>
        <v>6486</v>
      </c>
      <c r="L84" s="16">
        <f t="shared" ref="L84" si="10">AVERAGE(L12:L23)</f>
        <v>6661.833333333333</v>
      </c>
      <c r="M84" s="16">
        <f t="shared" ref="M84" si="11">AVERAGE(M12:M23)</f>
        <v>2518844.2200000002</v>
      </c>
    </row>
    <row r="85" spans="1:13">
      <c r="A85" s="15" t="s">
        <v>10</v>
      </c>
      <c r="B85" s="16">
        <f>AVERAGE(B24:B35)</f>
        <v>17837.333333333332</v>
      </c>
      <c r="C85" s="16">
        <f t="shared" ref="C85:K85" si="12">AVERAGE(C24:C35)</f>
        <v>30870.09</v>
      </c>
      <c r="D85" s="16">
        <f t="shared" si="12"/>
        <v>27358.5</v>
      </c>
      <c r="E85" s="16">
        <f t="shared" si="12"/>
        <v>6260.333333333333</v>
      </c>
      <c r="F85" s="16">
        <f t="shared" si="12"/>
        <v>62484.416666666664</v>
      </c>
      <c r="G85" s="16">
        <f t="shared" si="12"/>
        <v>1877.8366666666668</v>
      </c>
      <c r="H85" s="16">
        <f t="shared" si="12"/>
        <v>399975.16666666669</v>
      </c>
      <c r="I85" s="16">
        <f>AVERAGE(I24:I35)</f>
        <v>1611358.3333333333</v>
      </c>
      <c r="J85" s="16">
        <f t="shared" si="12"/>
        <v>693111.75</v>
      </c>
      <c r="K85" s="16">
        <f t="shared" si="12"/>
        <v>6544.666666666667</v>
      </c>
      <c r="L85" s="16">
        <f t="shared" ref="L85" si="13">AVERAGE(L24:L35)</f>
        <v>7525.666666666667</v>
      </c>
      <c r="M85" s="16">
        <f t="shared" ref="M85" si="14">AVERAGE(M24:M35)</f>
        <v>2865204.0933333333</v>
      </c>
    </row>
    <row r="86" spans="1:13">
      <c r="A86" s="15" t="s">
        <v>11</v>
      </c>
      <c r="B86" s="16">
        <f>AVERAGE(B36:B47)</f>
        <v>17287.333333333332</v>
      </c>
      <c r="C86" s="16">
        <f t="shared" ref="C86:K86" si="15">AVERAGE(C36:C47)</f>
        <v>29502.626666666667</v>
      </c>
      <c r="D86" s="16">
        <f t="shared" si="15"/>
        <v>26425.916666666668</v>
      </c>
      <c r="E86" s="16">
        <f t="shared" si="15"/>
        <v>6511.166666666667</v>
      </c>
      <c r="F86" s="16">
        <f t="shared" si="15"/>
        <v>61226.333333333336</v>
      </c>
      <c r="G86" s="16">
        <f t="shared" si="15"/>
        <v>1998.9800000000002</v>
      </c>
      <c r="H86" s="16">
        <f t="shared" si="15"/>
        <v>371559.58333333331</v>
      </c>
      <c r="I86" s="16">
        <f t="shared" si="15"/>
        <v>1541802.3333333333</v>
      </c>
      <c r="J86" s="16">
        <f t="shared" si="15"/>
        <v>673119.58333333337</v>
      </c>
      <c r="K86" s="16">
        <f t="shared" si="15"/>
        <v>6278.083333333333</v>
      </c>
      <c r="L86" s="16">
        <f t="shared" ref="L86" si="16">AVERAGE(L36:L47)</f>
        <v>9097.7086666666673</v>
      </c>
      <c r="M86" s="16">
        <f t="shared" ref="M86" si="17">AVERAGE(M36:M47)</f>
        <v>2744809.6486666668</v>
      </c>
    </row>
    <row r="87" spans="1:13">
      <c r="A87" s="15" t="s">
        <v>12</v>
      </c>
      <c r="B87" s="16">
        <f>AVERAGE(B48:B59)</f>
        <v>16647.166666666668</v>
      </c>
      <c r="C87" s="16">
        <f t="shared" ref="C87:K87" si="18">AVERAGE(C48:C59)</f>
        <v>24016.78</v>
      </c>
      <c r="D87" s="16">
        <f t="shared" si="18"/>
        <v>21919.316666666666</v>
      </c>
      <c r="E87" s="16">
        <f t="shared" si="18"/>
        <v>5473.166666666667</v>
      </c>
      <c r="F87" s="16">
        <f t="shared" si="18"/>
        <v>51783.5</v>
      </c>
      <c r="G87" s="16">
        <f t="shared" si="18"/>
        <v>1735.3500000000001</v>
      </c>
      <c r="H87" s="16">
        <f t="shared" si="18"/>
        <v>358727.41666666669</v>
      </c>
      <c r="I87" s="16">
        <f t="shared" si="18"/>
        <v>1462893.4166666667</v>
      </c>
      <c r="J87" s="16">
        <f t="shared" si="18"/>
        <v>643664.58333333337</v>
      </c>
      <c r="K87" s="16">
        <f t="shared" si="18"/>
        <v>5034.25</v>
      </c>
      <c r="L87" s="16">
        <f t="shared" ref="L87" si="19">AVERAGE(L48:L59)</f>
        <v>8590.9125839732715</v>
      </c>
      <c r="M87" s="16">
        <f t="shared" ref="M87" si="20">AVERAGE(M48:M59)</f>
        <v>2600485.85925064</v>
      </c>
    </row>
    <row r="88" spans="1:13">
      <c r="A88" s="15" t="s">
        <v>13</v>
      </c>
      <c r="B88" s="16">
        <f>AVERAGE(B60:B71)</f>
        <v>16922.833333333332</v>
      </c>
      <c r="C88" s="16">
        <f>AVERAGE(C60:C71)</f>
        <v>26805.416666666668</v>
      </c>
      <c r="D88" s="16">
        <f t="shared" ref="D88:K88" si="21">AVERAGE(D60:D71)</f>
        <v>22128.713866666669</v>
      </c>
      <c r="E88" s="16">
        <f t="shared" si="21"/>
        <v>5564.916666666667</v>
      </c>
      <c r="F88" s="16">
        <f t="shared" si="21"/>
        <v>58875</v>
      </c>
      <c r="G88" s="16">
        <f t="shared" si="21"/>
        <v>1868.5833333333333</v>
      </c>
      <c r="H88" s="16">
        <f t="shared" si="21"/>
        <v>393332.2</v>
      </c>
      <c r="I88" s="16">
        <f t="shared" si="21"/>
        <v>1526211.3833333335</v>
      </c>
      <c r="J88" s="16">
        <f t="shared" si="21"/>
        <v>668479.3666666667</v>
      </c>
      <c r="K88" s="16">
        <f t="shared" si="21"/>
        <v>4933.25</v>
      </c>
      <c r="L88" s="16">
        <f t="shared" ref="L88" si="22">AVERAGE(L60:L71)</f>
        <v>8212.3163376526354</v>
      </c>
      <c r="M88" s="16">
        <f t="shared" ref="M88" si="23">AVERAGE(M60:M71)</f>
        <v>2733333.9802043191</v>
      </c>
    </row>
    <row r="89" spans="1:13" ht="15.75" thickBot="1">
      <c r="A89" s="15" t="s">
        <v>26</v>
      </c>
      <c r="B89" s="16">
        <f>AVERAGE(B72:B78)</f>
        <v>17690.142857142859</v>
      </c>
      <c r="C89" s="16">
        <f t="shared" ref="C89:M89" si="24">AVERAGE(C72:C78)</f>
        <v>27937.714285714286</v>
      </c>
      <c r="D89" s="16">
        <f t="shared" si="24"/>
        <v>22406</v>
      </c>
      <c r="E89" s="16">
        <f t="shared" si="24"/>
        <v>5355.2857142857147</v>
      </c>
      <c r="F89" s="16">
        <f t="shared" si="24"/>
        <v>56532</v>
      </c>
      <c r="G89" s="16">
        <f t="shared" si="24"/>
        <v>2102.1428571428573</v>
      </c>
      <c r="H89" s="16">
        <f t="shared" si="24"/>
        <v>411299.28571428574</v>
      </c>
      <c r="I89" s="16">
        <f t="shared" si="24"/>
        <v>1536412.4285714286</v>
      </c>
      <c r="J89" s="16">
        <f t="shared" si="24"/>
        <v>681226.42857142852</v>
      </c>
      <c r="K89" s="16">
        <f t="shared" si="24"/>
        <v>7794</v>
      </c>
      <c r="L89" s="16">
        <f t="shared" si="24"/>
        <v>6773.8571428571431</v>
      </c>
      <c r="M89" s="16">
        <f t="shared" si="24"/>
        <v>2775529.2857142859</v>
      </c>
    </row>
    <row r="90" spans="1:13" ht="15.75" thickBot="1">
      <c r="A90" s="19" t="s">
        <v>17</v>
      </c>
      <c r="B90" s="22">
        <f>AVERAGE(B83:B89)</f>
        <v>15758.579931972787</v>
      </c>
      <c r="C90" s="23">
        <f>AVERAGE(C83:C89)</f>
        <v>27397.630929705214</v>
      </c>
      <c r="D90" s="23">
        <f t="shared" ref="D90:M90" si="25">AVERAGE(D83:D89)</f>
        <v>24235.135314285715</v>
      </c>
      <c r="E90" s="23">
        <f t="shared" si="25"/>
        <v>5621.1400226757378</v>
      </c>
      <c r="F90" s="23">
        <f t="shared" si="25"/>
        <v>57720.182539682537</v>
      </c>
      <c r="G90" s="23">
        <f t="shared" si="25"/>
        <v>1776.5939002267573</v>
      </c>
      <c r="H90" s="23">
        <f t="shared" si="25"/>
        <v>368347.13684807258</v>
      </c>
      <c r="I90" s="23">
        <f t="shared" si="25"/>
        <v>1493876.3104308392</v>
      </c>
      <c r="J90" s="23">
        <f>AVERAGE(J83:J89)</f>
        <v>645340.66916099773</v>
      </c>
      <c r="K90" s="23">
        <f>AVERAGE(K83:K89)</f>
        <v>5867.1785714285716</v>
      </c>
      <c r="L90" s="23">
        <f t="shared" ref="L90" si="26">AVERAGE(L83:L89)</f>
        <v>7622.5182949261507</v>
      </c>
      <c r="M90" s="24">
        <f t="shared" si="25"/>
        <v>2653563.0759448134</v>
      </c>
    </row>
    <row r="91" spans="1:13" ht="15.75" thickBot="1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36"/>
    </row>
    <row r="92" spans="1:13" ht="24" thickBot="1">
      <c r="A92" s="51" t="s">
        <v>20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0"/>
    </row>
    <row r="93" spans="1:13" ht="30.75" customHeight="1" thickBot="1">
      <c r="A93" s="12"/>
      <c r="B93" s="13" t="str">
        <f>B82</f>
        <v>Bloemfontein</v>
      </c>
      <c r="C93" s="13" t="str">
        <f t="shared" ref="C93:M93" si="27">C82</f>
        <v xml:space="preserve">East London </v>
      </c>
      <c r="D93" s="13" t="str">
        <f t="shared" si="27"/>
        <v xml:space="preserve">George </v>
      </c>
      <c r="E93" s="13" t="str">
        <f t="shared" si="27"/>
        <v>Kimberley</v>
      </c>
      <c r="F93" s="13" t="str">
        <f t="shared" si="27"/>
        <v xml:space="preserve">Port Elizabeth </v>
      </c>
      <c r="G93" s="13" t="str">
        <f t="shared" si="27"/>
        <v xml:space="preserve">Upington </v>
      </c>
      <c r="H93" s="13" t="str">
        <f t="shared" si="27"/>
        <v>King Shaka International</v>
      </c>
      <c r="I93" s="13" t="str">
        <f t="shared" si="27"/>
        <v xml:space="preserve">OR Tambo International </v>
      </c>
      <c r="J93" s="13" t="str">
        <f t="shared" si="27"/>
        <v xml:space="preserve">Cape Town International </v>
      </c>
      <c r="K93" s="13" t="str">
        <f t="shared" si="27"/>
        <v>Pietermaritzburg</v>
      </c>
      <c r="L93" s="13" t="str">
        <f t="shared" ref="L93" si="28">L82</f>
        <v>Richards Bay</v>
      </c>
      <c r="M93" s="14" t="str">
        <f t="shared" si="27"/>
        <v>TOTAL</v>
      </c>
    </row>
    <row r="94" spans="1:13">
      <c r="A94" s="17">
        <v>2006</v>
      </c>
      <c r="B94" s="18">
        <f t="shared" ref="B94:B97" si="29">(B84-B83)/B83*100</f>
        <v>20.326457316511647</v>
      </c>
      <c r="C94" s="18">
        <f t="shared" ref="C94:J94" si="30">(C84-C83)/C83*100</f>
        <v>12.405296493359195</v>
      </c>
      <c r="D94" s="18">
        <f t="shared" si="30"/>
        <v>1.3236172987069532</v>
      </c>
      <c r="E94" s="18">
        <f t="shared" si="30"/>
        <v>10.752885986294443</v>
      </c>
      <c r="F94" s="18">
        <f t="shared" si="30"/>
        <v>9.7550839217883532</v>
      </c>
      <c r="G94" s="18">
        <f t="shared" si="30"/>
        <v>7.9975700631783537</v>
      </c>
      <c r="H94" s="18">
        <f t="shared" si="30"/>
        <v>9.2663373176542532</v>
      </c>
      <c r="I94" s="18">
        <f t="shared" si="30"/>
        <v>6.938479635109239</v>
      </c>
      <c r="J94" s="18">
        <f t="shared" si="30"/>
        <v>8.3319354629746663</v>
      </c>
      <c r="K94" s="18">
        <f>(K84-K83)/K83*100</f>
        <v>62.150000000000006</v>
      </c>
      <c r="L94" s="18">
        <f t="shared" ref="L94" si="31">(L84-L83)/L83*100</f>
        <v>2.5633788360874474</v>
      </c>
      <c r="M94" s="18">
        <f t="shared" ref="M94" si="32">(M84-M83)/M83*100</f>
        <v>7.7933449386394473</v>
      </c>
    </row>
    <row r="95" spans="1:13">
      <c r="A95" s="17">
        <f>A94+1</f>
        <v>2007</v>
      </c>
      <c r="B95" s="18">
        <f t="shared" si="29"/>
        <v>36.51455722440128</v>
      </c>
      <c r="C95" s="18">
        <f t="shared" ref="C95:K95" si="33">(C85-C84)/C84*100</f>
        <v>10.792810511468664</v>
      </c>
      <c r="D95" s="18">
        <f t="shared" si="33"/>
        <v>10.022989738399559</v>
      </c>
      <c r="E95" s="18">
        <f t="shared" si="33"/>
        <v>16.986420829699764</v>
      </c>
      <c r="F95" s="18">
        <f t="shared" si="33"/>
        <v>5.5463668214596904</v>
      </c>
      <c r="G95" s="18">
        <f t="shared" si="33"/>
        <v>26.753531362640238</v>
      </c>
      <c r="H95" s="18">
        <f t="shared" si="33"/>
        <v>19.0345303411816</v>
      </c>
      <c r="I95" s="18">
        <f t="shared" si="33"/>
        <v>12.226601354614889</v>
      </c>
      <c r="J95" s="18">
        <f t="shared" si="33"/>
        <v>15.126539185089232</v>
      </c>
      <c r="K95" s="18">
        <f t="shared" si="33"/>
        <v>0.9045122828656641</v>
      </c>
      <c r="L95" s="18">
        <f t="shared" ref="L95" si="34">(L85-L84)/L84*100</f>
        <v>12.966901003227349</v>
      </c>
      <c r="M95" s="18">
        <f t="shared" ref="M95" si="35">(M85-M84)/M84*100</f>
        <v>13.75074609946831</v>
      </c>
    </row>
    <row r="96" spans="1:13">
      <c r="A96" s="17">
        <f t="shared" ref="A96:A99" si="36">A95+1</f>
        <v>2008</v>
      </c>
      <c r="B96" s="18">
        <f t="shared" si="29"/>
        <v>-3.0834205411870235</v>
      </c>
      <c r="C96" s="18">
        <f t="shared" ref="C96:K96" si="37">(C86-C85)/C85*100</f>
        <v>-4.4297354926186907</v>
      </c>
      <c r="D96" s="18">
        <f t="shared" si="37"/>
        <v>-3.4087516981315935</v>
      </c>
      <c r="E96" s="18">
        <f t="shared" si="37"/>
        <v>4.0067089079388847</v>
      </c>
      <c r="F96" s="18">
        <f t="shared" si="37"/>
        <v>-2.0134353498805626</v>
      </c>
      <c r="G96" s="18">
        <f t="shared" si="37"/>
        <v>6.4512178020452655</v>
      </c>
      <c r="H96" s="18">
        <f t="shared" si="37"/>
        <v>-7.1043368942488607</v>
      </c>
      <c r="I96" s="18">
        <f t="shared" si="37"/>
        <v>-4.3166065896784804</v>
      </c>
      <c r="J96" s="18">
        <f t="shared" si="37"/>
        <v>-2.8844074085696323</v>
      </c>
      <c r="K96" s="18">
        <f t="shared" si="37"/>
        <v>-4.0732912294998567</v>
      </c>
      <c r="L96" s="18">
        <f t="shared" ref="L96" si="38">(L86-L85)/L85*100</f>
        <v>20.889072950347703</v>
      </c>
      <c r="M96" s="18">
        <f t="shared" ref="M96" si="39">(M86-M85)/M85*100</f>
        <v>-4.2019500442148763</v>
      </c>
    </row>
    <row r="97" spans="1:13">
      <c r="A97" s="17">
        <f t="shared" si="36"/>
        <v>2009</v>
      </c>
      <c r="B97" s="18">
        <f t="shared" si="29"/>
        <v>-3.7030966796498261</v>
      </c>
      <c r="C97" s="18">
        <f t="shared" ref="C97:K97" si="40">(C87-C86)/C86*100</f>
        <v>-18.594434755413875</v>
      </c>
      <c r="D97" s="18">
        <f t="shared" si="40"/>
        <v>-17.053713053158052</v>
      </c>
      <c r="E97" s="18">
        <f t="shared" si="40"/>
        <v>-15.941843499628842</v>
      </c>
      <c r="F97" s="18">
        <f t="shared" si="40"/>
        <v>-15.422830045895289</v>
      </c>
      <c r="G97" s="18">
        <f t="shared" si="40"/>
        <v>-13.188225995257586</v>
      </c>
      <c r="H97" s="18">
        <f t="shared" si="40"/>
        <v>-3.4535959351517089</v>
      </c>
      <c r="I97" s="18">
        <f t="shared" si="40"/>
        <v>-5.1179658352227069</v>
      </c>
      <c r="J97" s="18">
        <f t="shared" si="40"/>
        <v>-4.3758940802371047</v>
      </c>
      <c r="K97" s="18">
        <f t="shared" si="40"/>
        <v>-19.812310020308743</v>
      </c>
      <c r="L97" s="18">
        <f t="shared" ref="L97" si="41">(L87-L86)/L86*100</f>
        <v>-5.5705903679929794</v>
      </c>
      <c r="M97" s="18">
        <f t="shared" ref="M97" si="42">(M87-M86)/M86*100</f>
        <v>-5.2580618654606619</v>
      </c>
    </row>
    <row r="98" spans="1:13">
      <c r="A98" s="17">
        <f t="shared" si="36"/>
        <v>2010</v>
      </c>
      <c r="B98" s="18">
        <f>(B88-B87)/B87*100</f>
        <v>1.6559374468127563</v>
      </c>
      <c r="C98" s="18">
        <f t="shared" ref="C98:K99" si="43">(C88-C87)/C87*100</f>
        <v>11.611201279549837</v>
      </c>
      <c r="D98" s="18">
        <f t="shared" si="43"/>
        <v>0.95530897784984048</v>
      </c>
      <c r="E98" s="18">
        <f t="shared" si="43"/>
        <v>1.6763604251042965</v>
      </c>
      <c r="F98" s="18">
        <f t="shared" si="43"/>
        <v>13.694516593123293</v>
      </c>
      <c r="G98" s="18">
        <f t="shared" si="43"/>
        <v>7.6776058624100685</v>
      </c>
      <c r="H98" s="18">
        <f t="shared" si="43"/>
        <v>9.6465398867152814</v>
      </c>
      <c r="I98" s="18">
        <f t="shared" si="43"/>
        <v>4.3282693014602822</v>
      </c>
      <c r="J98" s="18">
        <f t="shared" si="43"/>
        <v>3.8552351606523829</v>
      </c>
      <c r="K98" s="18">
        <f t="shared" si="43"/>
        <v>-2.0062571386005859</v>
      </c>
      <c r="L98" s="18">
        <f t="shared" ref="L98" si="44">(L88-L87)/L87*100</f>
        <v>-4.4069386415003704</v>
      </c>
      <c r="M98" s="18">
        <f t="shared" ref="M98:M99" si="45">(M88-M87)/M87*100</f>
        <v>5.1085884770763874</v>
      </c>
    </row>
    <row r="99" spans="1:13" ht="15.75" thickBot="1">
      <c r="A99" s="17">
        <f t="shared" si="36"/>
        <v>2011</v>
      </c>
      <c r="B99" s="18">
        <f>(B89-B88)/B88*100</f>
        <v>4.534166996126693</v>
      </c>
      <c r="C99" s="18">
        <f t="shared" si="43"/>
        <v>4.2241373567442588</v>
      </c>
      <c r="D99" s="18">
        <f t="shared" si="43"/>
        <v>1.2530603224574113</v>
      </c>
      <c r="E99" s="18">
        <f t="shared" si="43"/>
        <v>-3.7670097314596314</v>
      </c>
      <c r="F99" s="18">
        <f t="shared" si="43"/>
        <v>-3.9796178343949045</v>
      </c>
      <c r="G99" s="18">
        <f t="shared" si="43"/>
        <v>12.499283261447127</v>
      </c>
      <c r="H99" s="18">
        <f t="shared" si="43"/>
        <v>4.5679163094925173</v>
      </c>
      <c r="I99" s="18">
        <f t="shared" si="43"/>
        <v>0.66839006375482746</v>
      </c>
      <c r="J99" s="18">
        <f t="shared" si="43"/>
        <v>1.906874398879999</v>
      </c>
      <c r="K99" s="18">
        <f t="shared" si="43"/>
        <v>57.989155222216596</v>
      </c>
      <c r="L99" s="18">
        <f t="shared" ref="L99" si="46">(L89-L88)/L88*100</f>
        <v>-17.515876588926599</v>
      </c>
      <c r="M99" s="18">
        <f t="shared" si="45"/>
        <v>1.5437303240496305</v>
      </c>
    </row>
    <row r="100" spans="1:13" ht="15.75" thickBot="1">
      <c r="A100" s="19" t="s">
        <v>17</v>
      </c>
      <c r="B100" s="29">
        <f>AVERAGE(B94:B99)</f>
        <v>9.3741002938359212</v>
      </c>
      <c r="C100" s="20">
        <f t="shared" ref="C100:M100" si="47">AVERAGE(C94:C99)</f>
        <v>2.6682125655148989</v>
      </c>
      <c r="D100" s="20">
        <f t="shared" si="47"/>
        <v>-1.1512480689793136</v>
      </c>
      <c r="E100" s="20">
        <f t="shared" si="47"/>
        <v>2.2855871529914857</v>
      </c>
      <c r="F100" s="20">
        <f t="shared" si="47"/>
        <v>1.2633473510334301</v>
      </c>
      <c r="G100" s="20">
        <f t="shared" si="47"/>
        <v>8.0318303927439096</v>
      </c>
      <c r="H100" s="20">
        <f t="shared" si="47"/>
        <v>5.3262318376071809</v>
      </c>
      <c r="I100" s="20">
        <f t="shared" si="47"/>
        <v>2.4545279883396751</v>
      </c>
      <c r="J100" s="20">
        <f t="shared" si="47"/>
        <v>3.6600471197982571</v>
      </c>
      <c r="K100" s="20">
        <f t="shared" si="47"/>
        <v>15.858634852778847</v>
      </c>
      <c r="L100" s="20">
        <f t="shared" ref="L100" si="48">AVERAGE(L94:L99)</f>
        <v>1.4876578652070915</v>
      </c>
      <c r="M100" s="21">
        <f t="shared" si="47"/>
        <v>3.1227329882597066</v>
      </c>
    </row>
    <row r="101" spans="1:1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36"/>
    </row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3" ht="13.5" customHeight="1"/>
    <row r="146" spans="1:13" ht="13.5" customHeight="1"/>
    <row r="147" spans="1:13" ht="13.5" customHeight="1"/>
    <row r="148" spans="1:13" ht="13.5" customHeight="1"/>
    <row r="149" spans="1:13" ht="13.5" customHeight="1"/>
    <row r="150" spans="1:13" ht="13.5" customHeight="1" thickBot="1"/>
    <row r="151" spans="1:13" ht="30.75" customHeight="1" thickBot="1">
      <c r="A151" s="53" t="s">
        <v>21</v>
      </c>
      <c r="B151" s="54"/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5"/>
    </row>
    <row r="152" spans="1:13" ht="28.5" customHeight="1" thickBot="1">
      <c r="A152" s="12"/>
      <c r="B152" s="13" t="str">
        <f>B93</f>
        <v>Bloemfontein</v>
      </c>
      <c r="C152" s="13" t="str">
        <f t="shared" ref="C152:M152" si="49">C93</f>
        <v xml:space="preserve">East London </v>
      </c>
      <c r="D152" s="13" t="str">
        <f t="shared" si="49"/>
        <v xml:space="preserve">George </v>
      </c>
      <c r="E152" s="13" t="str">
        <f t="shared" si="49"/>
        <v>Kimberley</v>
      </c>
      <c r="F152" s="13" t="str">
        <f t="shared" si="49"/>
        <v xml:space="preserve">Port Elizabeth </v>
      </c>
      <c r="G152" s="13" t="str">
        <f t="shared" si="49"/>
        <v xml:space="preserve">Upington </v>
      </c>
      <c r="H152" s="13" t="str">
        <f t="shared" si="49"/>
        <v>King Shaka International</v>
      </c>
      <c r="I152" s="13" t="str">
        <f t="shared" si="49"/>
        <v xml:space="preserve">OR Tambo International </v>
      </c>
      <c r="J152" s="13" t="str">
        <f t="shared" si="49"/>
        <v xml:space="preserve">Cape Town International </v>
      </c>
      <c r="K152" s="13" t="str">
        <f t="shared" si="49"/>
        <v>Pietermaritzburg</v>
      </c>
      <c r="L152" s="13" t="str">
        <f t="shared" ref="L152" si="50">L93</f>
        <v>Richards Bay</v>
      </c>
      <c r="M152" s="14" t="str">
        <f t="shared" si="49"/>
        <v>TOTAL</v>
      </c>
    </row>
    <row r="153" spans="1:13">
      <c r="A153" s="4">
        <v>2005</v>
      </c>
      <c r="B153" s="2">
        <f>SUM(B3:B11)/9*12</f>
        <v>130308</v>
      </c>
      <c r="C153" s="2">
        <f t="shared" ref="C153:K153" si="51">SUM(C3:C11)/9*12</f>
        <v>297454.66666666669</v>
      </c>
      <c r="D153" s="2">
        <f t="shared" si="51"/>
        <v>294496</v>
      </c>
      <c r="E153" s="2">
        <f t="shared" si="51"/>
        <v>57981.333333333328</v>
      </c>
      <c r="F153" s="2">
        <f t="shared" si="51"/>
        <v>647269.33333333326</v>
      </c>
      <c r="G153" s="2">
        <f t="shared" si="51"/>
        <v>16461.333333333336</v>
      </c>
      <c r="H153" s="2">
        <f t="shared" si="51"/>
        <v>3690242.666666667</v>
      </c>
      <c r="I153" s="2">
        <f t="shared" si="51"/>
        <v>16111781.333333334</v>
      </c>
      <c r="J153" s="2">
        <f t="shared" si="51"/>
        <v>6668874.666666666</v>
      </c>
      <c r="K153" s="2">
        <f t="shared" si="51"/>
        <v>48000</v>
      </c>
      <c r="L153" s="2">
        <f t="shared" ref="L153" si="52">SUM(L3:L11)/9*12</f>
        <v>77944</v>
      </c>
      <c r="M153" s="2">
        <f>SUM(B153:L153)</f>
        <v>28040813.333333336</v>
      </c>
    </row>
    <row r="154" spans="1:13">
      <c r="A154" s="4">
        <v>2006</v>
      </c>
      <c r="B154" s="2">
        <f>SUM(B12:B23)</f>
        <v>156795</v>
      </c>
      <c r="C154" s="2">
        <f t="shared" ref="C154:K154" si="53">SUM(C12:C23)</f>
        <v>334354.8</v>
      </c>
      <c r="D154" s="2">
        <f t="shared" si="53"/>
        <v>298394</v>
      </c>
      <c r="E154" s="2">
        <f t="shared" si="53"/>
        <v>64216</v>
      </c>
      <c r="F154" s="2">
        <f t="shared" si="53"/>
        <v>710411</v>
      </c>
      <c r="G154" s="2">
        <f t="shared" si="53"/>
        <v>17777.84</v>
      </c>
      <c r="H154" s="2">
        <f t="shared" si="53"/>
        <v>4032193</v>
      </c>
      <c r="I154" s="2">
        <f t="shared" si="53"/>
        <v>17229694</v>
      </c>
      <c r="J154" s="2">
        <f t="shared" si="53"/>
        <v>7224521</v>
      </c>
      <c r="K154" s="2">
        <f t="shared" si="53"/>
        <v>77832</v>
      </c>
      <c r="L154" s="2">
        <f t="shared" ref="L154" si="54">SUM(L12:L23)</f>
        <v>79942</v>
      </c>
      <c r="M154" s="2">
        <f t="shared" ref="M154:M158" si="55">SUM(B154:L154)</f>
        <v>30226130.640000001</v>
      </c>
    </row>
    <row r="155" spans="1:13">
      <c r="A155" s="4">
        <v>2007</v>
      </c>
      <c r="B155" s="2">
        <f>SUM(B24:B35)</f>
        <v>214048</v>
      </c>
      <c r="C155" s="2">
        <f t="shared" ref="C155:K155" si="56">SUM(C24:C35)</f>
        <v>370441.08</v>
      </c>
      <c r="D155" s="2">
        <f t="shared" si="56"/>
        <v>328302</v>
      </c>
      <c r="E155" s="2">
        <f t="shared" si="56"/>
        <v>75124</v>
      </c>
      <c r="F155" s="2">
        <f t="shared" si="56"/>
        <v>749813</v>
      </c>
      <c r="G155" s="2">
        <f t="shared" si="56"/>
        <v>22534.04</v>
      </c>
      <c r="H155" s="2">
        <f t="shared" si="56"/>
        <v>4799702</v>
      </c>
      <c r="I155" s="2">
        <f t="shared" si="56"/>
        <v>19336300</v>
      </c>
      <c r="J155" s="2">
        <f t="shared" si="56"/>
        <v>8317341</v>
      </c>
      <c r="K155" s="2">
        <f t="shared" si="56"/>
        <v>78536</v>
      </c>
      <c r="L155" s="2">
        <f t="shared" ref="L155" si="57">SUM(L24:L35)</f>
        <v>90308</v>
      </c>
      <c r="M155" s="2">
        <f t="shared" si="55"/>
        <v>34382449.120000005</v>
      </c>
    </row>
    <row r="156" spans="1:13">
      <c r="A156" s="4">
        <v>2008</v>
      </c>
      <c r="B156" s="2">
        <f>SUM(B36:B47)</f>
        <v>207448</v>
      </c>
      <c r="C156" s="2">
        <f t="shared" ref="C156:K156" si="58">SUM(C36:C47)</f>
        <v>354031.52</v>
      </c>
      <c r="D156" s="2">
        <f t="shared" si="58"/>
        <v>317111</v>
      </c>
      <c r="E156" s="2">
        <f t="shared" si="58"/>
        <v>78134</v>
      </c>
      <c r="F156" s="2">
        <f t="shared" si="58"/>
        <v>734716</v>
      </c>
      <c r="G156" s="2">
        <f t="shared" si="58"/>
        <v>23987.760000000002</v>
      </c>
      <c r="H156" s="2">
        <f t="shared" si="58"/>
        <v>4458715</v>
      </c>
      <c r="I156" s="2">
        <f t="shared" si="58"/>
        <v>18501628</v>
      </c>
      <c r="J156" s="2">
        <f t="shared" si="58"/>
        <v>8077435</v>
      </c>
      <c r="K156" s="2">
        <f t="shared" si="58"/>
        <v>75337</v>
      </c>
      <c r="L156" s="2">
        <f t="shared" ref="L156" si="59">SUM(L36:L47)</f>
        <v>109172.50400000002</v>
      </c>
      <c r="M156" s="2">
        <f t="shared" si="55"/>
        <v>32937715.784000002</v>
      </c>
    </row>
    <row r="157" spans="1:13">
      <c r="A157" s="4">
        <v>2009</v>
      </c>
      <c r="B157" s="2">
        <f>SUM(B48:B59)</f>
        <v>199766</v>
      </c>
      <c r="C157" s="2">
        <f t="shared" ref="C157:K157" si="60">SUM(C48:C59)</f>
        <v>288201.36</v>
      </c>
      <c r="D157" s="2">
        <f t="shared" si="60"/>
        <v>263031.8</v>
      </c>
      <c r="E157" s="2">
        <f t="shared" si="60"/>
        <v>65678</v>
      </c>
      <c r="F157" s="2">
        <f t="shared" si="60"/>
        <v>621402</v>
      </c>
      <c r="G157" s="2">
        <f t="shared" si="60"/>
        <v>20824.2</v>
      </c>
      <c r="H157" s="2">
        <f t="shared" si="60"/>
        <v>4304729</v>
      </c>
      <c r="I157" s="2">
        <f t="shared" si="60"/>
        <v>17554721</v>
      </c>
      <c r="J157" s="2">
        <f t="shared" si="60"/>
        <v>7723975</v>
      </c>
      <c r="K157" s="2">
        <f t="shared" si="60"/>
        <v>60411</v>
      </c>
      <c r="L157" s="2">
        <f t="shared" ref="L157" si="61">SUM(L48:L59)</f>
        <v>103090.95100767925</v>
      </c>
      <c r="M157" s="2">
        <f t="shared" si="55"/>
        <v>31205830.311007679</v>
      </c>
    </row>
    <row r="158" spans="1:13">
      <c r="A158" s="4">
        <v>2010</v>
      </c>
      <c r="B158" s="2">
        <f>SUM(B60:B71)</f>
        <v>203074</v>
      </c>
      <c r="C158" s="2">
        <f t="shared" ref="C158:K158" si="62">SUM(C60:C71)</f>
        <v>321665</v>
      </c>
      <c r="D158" s="2">
        <f t="shared" si="62"/>
        <v>265544.56640000001</v>
      </c>
      <c r="E158" s="2">
        <f t="shared" si="62"/>
        <v>66779</v>
      </c>
      <c r="F158" s="2">
        <f>SUM(F60:F71)</f>
        <v>706500</v>
      </c>
      <c r="G158" s="2">
        <f t="shared" si="62"/>
        <v>22423</v>
      </c>
      <c r="H158" s="2">
        <f t="shared" si="62"/>
        <v>4719986.4000000004</v>
      </c>
      <c r="I158" s="2">
        <f t="shared" si="62"/>
        <v>18314536.600000001</v>
      </c>
      <c r="J158" s="2">
        <f t="shared" si="62"/>
        <v>8021752.4000000004</v>
      </c>
      <c r="K158" s="2">
        <f t="shared" si="62"/>
        <v>59199</v>
      </c>
      <c r="L158" s="2">
        <f t="shared" ref="L158" si="63">SUM(L60:L71)</f>
        <v>98547.796051831625</v>
      </c>
      <c r="M158" s="2">
        <f t="shared" si="55"/>
        <v>32800007.762451835</v>
      </c>
    </row>
    <row r="159" spans="1:13" ht="15.75" thickBot="1">
      <c r="A159" s="4">
        <v>2011</v>
      </c>
      <c r="B159" s="2">
        <f>SUM(B72:B78)</f>
        <v>123831</v>
      </c>
      <c r="C159" s="2">
        <f t="shared" ref="C159:M159" si="64">SUM(C72:C78)</f>
        <v>195564</v>
      </c>
      <c r="D159" s="2">
        <f t="shared" si="64"/>
        <v>156842</v>
      </c>
      <c r="E159" s="2">
        <f t="shared" si="64"/>
        <v>37487</v>
      </c>
      <c r="F159" s="2">
        <f t="shared" si="64"/>
        <v>395724</v>
      </c>
      <c r="G159" s="2">
        <f t="shared" si="64"/>
        <v>14715</v>
      </c>
      <c r="H159" s="2">
        <f t="shared" si="64"/>
        <v>2879095</v>
      </c>
      <c r="I159" s="2">
        <f t="shared" si="64"/>
        <v>10754887</v>
      </c>
      <c r="J159" s="2">
        <f t="shared" si="64"/>
        <v>4768585</v>
      </c>
      <c r="K159" s="2">
        <f t="shared" si="64"/>
        <v>54558</v>
      </c>
      <c r="L159" s="2">
        <f t="shared" si="64"/>
        <v>47417</v>
      </c>
      <c r="M159" s="2">
        <f t="shared" si="64"/>
        <v>19428705</v>
      </c>
    </row>
    <row r="160" spans="1:13" ht="15.75" thickBot="1">
      <c r="A160" s="19" t="s">
        <v>25</v>
      </c>
      <c r="B160" s="8">
        <f>SUM(B153:B159)</f>
        <v>1235270</v>
      </c>
      <c r="C160" s="9">
        <f t="shared" ref="C160:M160" si="65">SUM(C153:C159)</f>
        <v>2161712.4266666668</v>
      </c>
      <c r="D160" s="9">
        <f t="shared" si="65"/>
        <v>1923721.3664000002</v>
      </c>
      <c r="E160" s="9">
        <f t="shared" si="65"/>
        <v>445399.33333333331</v>
      </c>
      <c r="F160" s="9">
        <f t="shared" si="65"/>
        <v>4565835.333333333</v>
      </c>
      <c r="G160" s="9">
        <f t="shared" si="65"/>
        <v>138723.17333333334</v>
      </c>
      <c r="H160" s="9">
        <f t="shared" si="65"/>
        <v>28884663.06666667</v>
      </c>
      <c r="I160" s="9">
        <f t="shared" si="65"/>
        <v>117803547.93333334</v>
      </c>
      <c r="J160" s="9">
        <f t="shared" si="65"/>
        <v>50802484.066666663</v>
      </c>
      <c r="K160" s="9">
        <f t="shared" si="65"/>
        <v>453873</v>
      </c>
      <c r="L160" s="9">
        <f t="shared" ref="L160" si="66">SUM(L153:L159)</f>
        <v>606422.25105951098</v>
      </c>
      <c r="M160" s="10">
        <f t="shared" si="65"/>
        <v>209021651.95079285</v>
      </c>
    </row>
    <row r="161" spans="1:13" ht="15.75" thickBot="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24" thickBot="1">
      <c r="A162" s="51" t="s">
        <v>22</v>
      </c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0"/>
    </row>
    <row r="163" spans="1:13" ht="29.25" customHeight="1" thickBot="1">
      <c r="A163" s="12"/>
      <c r="B163" s="13" t="str">
        <f>B152</f>
        <v>Bloemfontein</v>
      </c>
      <c r="C163" s="13" t="str">
        <f t="shared" ref="C163:M163" si="67">C152</f>
        <v xml:space="preserve">East London </v>
      </c>
      <c r="D163" s="13" t="str">
        <f t="shared" si="67"/>
        <v xml:space="preserve">George </v>
      </c>
      <c r="E163" s="13" t="str">
        <f t="shared" si="67"/>
        <v>Kimberley</v>
      </c>
      <c r="F163" s="13" t="str">
        <f t="shared" si="67"/>
        <v xml:space="preserve">Port Elizabeth </v>
      </c>
      <c r="G163" s="13" t="str">
        <f t="shared" si="67"/>
        <v xml:space="preserve">Upington </v>
      </c>
      <c r="H163" s="13" t="str">
        <f t="shared" si="67"/>
        <v>King Shaka International</v>
      </c>
      <c r="I163" s="13" t="str">
        <f t="shared" si="67"/>
        <v xml:space="preserve">OR Tambo International </v>
      </c>
      <c r="J163" s="13" t="str">
        <f t="shared" si="67"/>
        <v xml:space="preserve">Cape Town International </v>
      </c>
      <c r="K163" s="13" t="str">
        <f t="shared" si="67"/>
        <v>Pietermaritzburg</v>
      </c>
      <c r="L163" s="13" t="str">
        <f t="shared" ref="L163" si="68">L152</f>
        <v>Richards Bay</v>
      </c>
      <c r="M163" s="14" t="str">
        <f t="shared" si="67"/>
        <v>TOTAL</v>
      </c>
    </row>
    <row r="164" spans="1:13">
      <c r="A164" s="4">
        <v>2005</v>
      </c>
      <c r="B164" s="3">
        <f>B153/$M153*100</f>
        <v>0.46470834654819798</v>
      </c>
      <c r="C164" s="3">
        <f>C153/$M153*100</f>
        <v>1.0607918648103882</v>
      </c>
      <c r="D164" s="3">
        <f t="shared" ref="D164:I164" si="69">D153/$M153*100</f>
        <v>1.0502405779004984</v>
      </c>
      <c r="E164" s="3">
        <f>E153/$M153*100</f>
        <v>0.20677479160138482</v>
      </c>
      <c r="F164" s="3">
        <f t="shared" si="69"/>
        <v>2.3083115515907524</v>
      </c>
      <c r="G164" s="3">
        <f>G153/$M153*100</f>
        <v>5.8704906800135612E-2</v>
      </c>
      <c r="H164" s="3">
        <f>H153/$M153*100</f>
        <v>13.160255456213585</v>
      </c>
      <c r="I164" s="3">
        <f t="shared" si="69"/>
        <v>57.45832384319808</v>
      </c>
      <c r="J164" s="3">
        <f>J153/$M153*100</f>
        <v>23.782743344106514</v>
      </c>
      <c r="K164" s="3">
        <f>K153/$M153*100</f>
        <v>0.1711790575736985</v>
      </c>
      <c r="L164" s="3">
        <f>L153/$M153*100</f>
        <v>0.27796625965675742</v>
      </c>
      <c r="M164" s="3">
        <f>M153/$M153*100</f>
        <v>100</v>
      </c>
    </row>
    <row r="165" spans="1:13">
      <c r="A165" s="4">
        <v>2006</v>
      </c>
      <c r="B165" s="3">
        <f>B154/$M154*100</f>
        <v>0.51873990047705287</v>
      </c>
      <c r="C165" s="3">
        <f t="shared" ref="C165:K165" si="70">C154/$M154*100</f>
        <v>1.1061779755478487</v>
      </c>
      <c r="D165" s="3">
        <f t="shared" si="70"/>
        <v>0.98720542021716073</v>
      </c>
      <c r="E165" s="3">
        <f t="shared" si="70"/>
        <v>0.21245193691785091</v>
      </c>
      <c r="F165" s="3">
        <f t="shared" si="70"/>
        <v>2.3503206826608225</v>
      </c>
      <c r="G165" s="3">
        <f t="shared" si="70"/>
        <v>5.8816129036620875E-2</v>
      </c>
      <c r="H165" s="3">
        <f t="shared" si="70"/>
        <v>13.340089897791826</v>
      </c>
      <c r="I165" s="3">
        <f t="shared" si="70"/>
        <v>57.002645178800826</v>
      </c>
      <c r="J165" s="3">
        <f t="shared" si="70"/>
        <v>23.901574058703268</v>
      </c>
      <c r="K165" s="3">
        <f t="shared" si="70"/>
        <v>0.25749905248209431</v>
      </c>
      <c r="L165" s="3">
        <f t="shared" ref="L165" si="71">L154/$M154*100</f>
        <v>0.26447976736462619</v>
      </c>
      <c r="M165" s="3">
        <f t="shared" ref="M165" si="72">M154/$M154*100</f>
        <v>100</v>
      </c>
    </row>
    <row r="166" spans="1:13">
      <c r="A166" s="4">
        <v>2007</v>
      </c>
      <c r="B166" s="3">
        <f t="shared" ref="B166:K167" si="73">B155/$M155*100</f>
        <v>0.62255018324302536</v>
      </c>
      <c r="C166" s="3">
        <f t="shared" si="73"/>
        <v>1.0774133009172908</v>
      </c>
      <c r="D166" s="3">
        <f t="shared" si="73"/>
        <v>0.95485344529755811</v>
      </c>
      <c r="E166" s="3">
        <f t="shared" si="73"/>
        <v>0.21849519717983368</v>
      </c>
      <c r="F166" s="3">
        <f t="shared" si="73"/>
        <v>2.1808015984639084</v>
      </c>
      <c r="G166" s="3">
        <f t="shared" si="73"/>
        <v>6.5539368418325167E-2</v>
      </c>
      <c r="H166" s="3">
        <f t="shared" si="73"/>
        <v>13.959744354592967</v>
      </c>
      <c r="I166" s="3">
        <f t="shared" si="73"/>
        <v>56.238867488797425</v>
      </c>
      <c r="J166" s="3">
        <f t="shared" si="73"/>
        <v>24.190658934653573</v>
      </c>
      <c r="K166" s="3">
        <f t="shared" si="73"/>
        <v>0.22841886488626029</v>
      </c>
      <c r="L166" s="3">
        <f t="shared" ref="L166" si="74">L155/$M155*100</f>
        <v>0.26265726354981656</v>
      </c>
      <c r="M166" s="3">
        <f t="shared" ref="M166" si="75">M155/$M155*100</f>
        <v>100</v>
      </c>
    </row>
    <row r="167" spans="1:13">
      <c r="A167" s="4">
        <v>2008</v>
      </c>
      <c r="B167" s="3">
        <f t="shared" si="73"/>
        <v>0.62981902376111654</v>
      </c>
      <c r="C167" s="3">
        <f t="shared" si="73"/>
        <v>1.0748514630512911</v>
      </c>
      <c r="D167" s="3">
        <f t="shared" si="73"/>
        <v>0.96275953705946271</v>
      </c>
      <c r="E167" s="3">
        <f t="shared" si="73"/>
        <v>0.23721742124557035</v>
      </c>
      <c r="F167" s="3">
        <f>F156/$M156*100</f>
        <v>2.2306221986313317</v>
      </c>
      <c r="G167" s="3">
        <f t="shared" si="73"/>
        <v>7.2827636735065954E-2</v>
      </c>
      <c r="H167" s="3">
        <f t="shared" si="73"/>
        <v>13.53680695176163</v>
      </c>
      <c r="I167" s="3">
        <f t="shared" si="73"/>
        <v>56.171557619024234</v>
      </c>
      <c r="J167" s="3">
        <f t="shared" si="73"/>
        <v>24.523361161321748</v>
      </c>
      <c r="K167" s="3">
        <f t="shared" si="73"/>
        <v>0.22872563627073403</v>
      </c>
      <c r="L167" s="3">
        <f t="shared" ref="L167" si="76">L156/$M156*100</f>
        <v>0.33145135113781088</v>
      </c>
      <c r="M167" s="3">
        <f t="shared" ref="M167" si="77">M156/$M156*100</f>
        <v>100</v>
      </c>
    </row>
    <row r="168" spans="1:13">
      <c r="A168" s="4">
        <v>2009</v>
      </c>
      <c r="B168" s="3">
        <f>B157/$M157*100</f>
        <v>0.64015601574790881</v>
      </c>
      <c r="C168" s="3">
        <f t="shared" ref="C168:K168" si="78">C157/$M157*100</f>
        <v>0.92354972493181375</v>
      </c>
      <c r="D168" s="3">
        <f t="shared" si="78"/>
        <v>0.84289313047766279</v>
      </c>
      <c r="E168" s="3">
        <f t="shared" si="78"/>
        <v>0.21046708049563567</v>
      </c>
      <c r="F168" s="3">
        <f t="shared" si="78"/>
        <v>1.9913009646175126</v>
      </c>
      <c r="G168" s="3">
        <f t="shared" si="78"/>
        <v>6.6731760675678556E-2</v>
      </c>
      <c r="H168" s="3">
        <f t="shared" si="78"/>
        <v>13.79463054531041</v>
      </c>
      <c r="I168" s="3">
        <f t="shared" si="78"/>
        <v>56.254619169058515</v>
      </c>
      <c r="J168" s="3">
        <f t="shared" si="78"/>
        <v>24.751704803302133</v>
      </c>
      <c r="K168" s="3">
        <f t="shared" si="78"/>
        <v>0.19358882426112009</v>
      </c>
      <c r="L168" s="3">
        <f t="shared" ref="L168" si="79">L157/$M157*100</f>
        <v>0.3303579811216063</v>
      </c>
      <c r="M168" s="3">
        <f t="shared" ref="M168:M170" si="80">M157/$M157*100</f>
        <v>100</v>
      </c>
    </row>
    <row r="169" spans="1:13">
      <c r="A169" s="4">
        <v>2010</v>
      </c>
      <c r="B169" s="3">
        <f>B158/$M158*100</f>
        <v>0.61912790225760606</v>
      </c>
      <c r="C169" s="3">
        <f t="shared" ref="C169:K169" si="81">C158/$M158*100</f>
        <v>0.98068574352055338</v>
      </c>
      <c r="D169" s="3">
        <f t="shared" si="81"/>
        <v>0.80958690108599629</v>
      </c>
      <c r="E169" s="3">
        <f t="shared" si="81"/>
        <v>0.20359446401243231</v>
      </c>
      <c r="F169" s="3">
        <f t="shared" si="81"/>
        <v>2.1539629048770332</v>
      </c>
      <c r="G169" s="3">
        <f t="shared" si="81"/>
        <v>6.8362788699303206E-2</v>
      </c>
      <c r="H169" s="3">
        <f t="shared" si="81"/>
        <v>14.390199033438206</v>
      </c>
      <c r="I169" s="3">
        <f t="shared" si="81"/>
        <v>55.836988614880042</v>
      </c>
      <c r="J169" s="3">
        <f t="shared" si="81"/>
        <v>24.456556407230455</v>
      </c>
      <c r="K169" s="3">
        <f t="shared" si="81"/>
        <v>0.18048471338402761</v>
      </c>
      <c r="L169" s="3">
        <f t="shared" ref="L169" si="82">L158/$M158*100</f>
        <v>0.30045052661434207</v>
      </c>
      <c r="M169" s="3">
        <f t="shared" si="80"/>
        <v>100</v>
      </c>
    </row>
    <row r="170" spans="1:13" ht="15.75" thickBot="1">
      <c r="A170" s="4">
        <v>2011</v>
      </c>
      <c r="B170" s="3">
        <f>B159/$M159*100</f>
        <v>0.63736105931918774</v>
      </c>
      <c r="C170" s="3">
        <f t="shared" ref="C170:K170" si="83">C159/$M159*100</f>
        <v>1.0065724915788263</v>
      </c>
      <c r="D170" s="3">
        <f t="shared" si="83"/>
        <v>0.80726945002253103</v>
      </c>
      <c r="E170" s="3">
        <f t="shared" si="83"/>
        <v>0.19294646761068224</v>
      </c>
      <c r="F170" s="3">
        <f t="shared" si="83"/>
        <v>2.0368007028775206</v>
      </c>
      <c r="G170" s="3">
        <f t="shared" si="83"/>
        <v>7.573844988639232E-2</v>
      </c>
      <c r="H170" s="3">
        <f t="shared" si="83"/>
        <v>14.81876944448948</v>
      </c>
      <c r="I170" s="3">
        <f t="shared" si="83"/>
        <v>55.355655459280484</v>
      </c>
      <c r="J170" s="3">
        <f t="shared" si="83"/>
        <v>24.544018759871026</v>
      </c>
      <c r="K170" s="3">
        <f t="shared" si="83"/>
        <v>0.2808113047163977</v>
      </c>
      <c r="L170" s="3">
        <f t="shared" ref="L170" si="84">L159/$M159*100</f>
        <v>0.24405641034747297</v>
      </c>
      <c r="M170" s="3">
        <f t="shared" si="80"/>
        <v>100</v>
      </c>
    </row>
    <row r="171" spans="1:13" s="36" customFormat="1">
      <c r="A171" s="31" t="s">
        <v>17</v>
      </c>
      <c r="B171" s="33">
        <f>AVERAGE(B164:B170)</f>
        <v>0.59035177590772803</v>
      </c>
      <c r="C171" s="34">
        <f t="shared" ref="C171:K171" si="85">AVERAGE(C164:C170)</f>
        <v>1.0328632234797159</v>
      </c>
      <c r="D171" s="34">
        <f t="shared" si="85"/>
        <v>0.91640120886583865</v>
      </c>
      <c r="E171" s="34">
        <f t="shared" si="85"/>
        <v>0.21170676558048429</v>
      </c>
      <c r="F171" s="34">
        <f t="shared" si="85"/>
        <v>2.1788743719598402</v>
      </c>
      <c r="G171" s="34">
        <f t="shared" si="85"/>
        <v>6.6674434321645965E-2</v>
      </c>
      <c r="H171" s="34">
        <f t="shared" si="85"/>
        <v>13.857213669085443</v>
      </c>
      <c r="I171" s="34">
        <f t="shared" si="85"/>
        <v>56.331236767577089</v>
      </c>
      <c r="J171" s="34">
        <f t="shared" si="85"/>
        <v>24.307231067026958</v>
      </c>
      <c r="K171" s="34">
        <f t="shared" si="85"/>
        <v>0.22010106479633323</v>
      </c>
      <c r="L171" s="35">
        <f t="shared" ref="L171" si="86">AVERAGE(L164:L170)</f>
        <v>0.28734565139891893</v>
      </c>
      <c r="M171" s="18"/>
    </row>
    <row r="172" spans="1:13" s="36" customFormat="1">
      <c r="A172" s="31" t="s">
        <v>24</v>
      </c>
      <c r="B172" s="37">
        <f>MAX(B164:B170)-MIN(B164:B170)</f>
        <v>0.17544766919971083</v>
      </c>
      <c r="C172" s="38">
        <f t="shared" ref="C172:L172" si="87">MAX(C164:C170)-MIN(C164:C170)</f>
        <v>0.18262825061603494</v>
      </c>
      <c r="D172" s="38">
        <f t="shared" si="87"/>
        <v>0.24297112787796737</v>
      </c>
      <c r="E172" s="38">
        <f t="shared" si="87"/>
        <v>4.4270953634888116E-2</v>
      </c>
      <c r="F172" s="38">
        <f t="shared" si="87"/>
        <v>0.3590197180433099</v>
      </c>
      <c r="G172" s="38">
        <f t="shared" si="87"/>
        <v>1.7033543086256708E-2</v>
      </c>
      <c r="H172" s="38">
        <f t="shared" si="87"/>
        <v>1.6585139882758941</v>
      </c>
      <c r="I172" s="38">
        <f t="shared" si="87"/>
        <v>2.1026683839175959</v>
      </c>
      <c r="J172" s="38">
        <f>MAX(J164:J170)-MIN(J164:J170)</f>
        <v>0.9689614591956186</v>
      </c>
      <c r="K172" s="38">
        <f>MAX(K164:K170)-MIN(K164:K170)</f>
        <v>0.1096322471426992</v>
      </c>
      <c r="L172" s="39">
        <f t="shared" si="87"/>
        <v>8.7394940790337911E-2</v>
      </c>
      <c r="M172" s="18"/>
    </row>
    <row r="173" spans="1:13" s="36" customFormat="1" ht="30.75" thickBot="1">
      <c r="A173" s="32" t="s">
        <v>23</v>
      </c>
      <c r="B173" s="40">
        <f>B170-B164</f>
        <v>0.17265271277098976</v>
      </c>
      <c r="C173" s="41">
        <f t="shared" ref="C173:K173" si="88">C170-C164</f>
        <v>-5.4219373231561896E-2</v>
      </c>
      <c r="D173" s="41">
        <f t="shared" si="88"/>
        <v>-0.24297112787796737</v>
      </c>
      <c r="E173" s="41">
        <f t="shared" si="88"/>
        <v>-1.3828323990702579E-2</v>
      </c>
      <c r="F173" s="41">
        <f t="shared" si="88"/>
        <v>-0.27151084871323183</v>
      </c>
      <c r="G173" s="41">
        <f t="shared" si="88"/>
        <v>1.7033543086256708E-2</v>
      </c>
      <c r="H173" s="41">
        <f t="shared" si="88"/>
        <v>1.6585139882758941</v>
      </c>
      <c r="I173" s="41">
        <f t="shared" si="88"/>
        <v>-2.1026683839175959</v>
      </c>
      <c r="J173" s="41">
        <f>J170-J164</f>
        <v>0.76127541576451208</v>
      </c>
      <c r="K173" s="41">
        <f t="shared" si="88"/>
        <v>0.1096322471426992</v>
      </c>
      <c r="L173" s="42">
        <f t="shared" ref="L173" si="89">L170-L164</f>
        <v>-3.3909849309284451E-2</v>
      </c>
      <c r="M173" s="18"/>
    </row>
  </sheetData>
  <mergeCells count="5">
    <mergeCell ref="A1:M1"/>
    <mergeCell ref="A81:M81"/>
    <mergeCell ref="A92:M92"/>
    <mergeCell ref="A151:M151"/>
    <mergeCell ref="A162:M162"/>
  </mergeCells>
  <conditionalFormatting sqref="K64:L7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64:H7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2011-09-14T17:06:28Z</dcterms:modified>
</cp:coreProperties>
</file>