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5135" windowHeight="5325"/>
  </bookViews>
  <sheets>
    <sheet name="Air Stats" sheetId="1" r:id="rId1"/>
  </sheets>
  <calcPr calcId="125725"/>
</workbook>
</file>

<file path=xl/calcChain.xml><?xml version="1.0" encoding="utf-8"?>
<calcChain xmlns="http://schemas.openxmlformats.org/spreadsheetml/2006/main">
  <c r="M163" i="1"/>
  <c r="C163"/>
  <c r="D163"/>
  <c r="E163"/>
  <c r="F163"/>
  <c r="G163"/>
  <c r="H163"/>
  <c r="I163"/>
  <c r="J163"/>
  <c r="K163"/>
  <c r="L163"/>
  <c r="B163"/>
  <c r="K83"/>
  <c r="J83"/>
  <c r="B83"/>
  <c r="C93" l="1"/>
  <c r="D93"/>
  <c r="E93"/>
  <c r="F93"/>
  <c r="G93"/>
  <c r="H93"/>
  <c r="I93"/>
  <c r="J93"/>
  <c r="K93"/>
  <c r="L93"/>
  <c r="B93"/>
  <c r="M82"/>
  <c r="F83"/>
  <c r="E83"/>
  <c r="M81"/>
  <c r="M80"/>
  <c r="M79"/>
  <c r="M78"/>
  <c r="F162" l="1"/>
  <c r="M77"/>
  <c r="B87" l="1"/>
  <c r="M75"/>
  <c r="M76"/>
  <c r="L157"/>
  <c r="L158"/>
  <c r="L159"/>
  <c r="L160"/>
  <c r="L86"/>
  <c r="L97" s="1"/>
  <c r="L156" s="1"/>
  <c r="L167" s="1"/>
  <c r="M4"/>
  <c r="M5"/>
  <c r="M6"/>
  <c r="M7"/>
  <c r="M8"/>
  <c r="M9"/>
  <c r="M10"/>
  <c r="M11"/>
  <c r="M12"/>
  <c r="M15"/>
  <c r="M16"/>
  <c r="M17"/>
  <c r="M18"/>
  <c r="M19"/>
  <c r="M20"/>
  <c r="M21"/>
  <c r="M22"/>
  <c r="M23"/>
  <c r="M24"/>
  <c r="M27"/>
  <c r="M28"/>
  <c r="M29"/>
  <c r="M30"/>
  <c r="M31"/>
  <c r="M32"/>
  <c r="M33"/>
  <c r="M34"/>
  <c r="M35"/>
  <c r="M36"/>
  <c r="M39"/>
  <c r="M40"/>
  <c r="M41"/>
  <c r="M42"/>
  <c r="M43"/>
  <c r="M44"/>
  <c r="M45"/>
  <c r="M46"/>
  <c r="M47"/>
  <c r="M48"/>
  <c r="M51"/>
  <c r="M52"/>
  <c r="M72"/>
  <c r="M73"/>
  <c r="M74"/>
  <c r="M3"/>
  <c r="L53"/>
  <c r="L87"/>
  <c r="L88"/>
  <c r="L89"/>
  <c r="L90"/>
  <c r="L98" l="1"/>
  <c r="L54"/>
  <c r="L55" s="1"/>
  <c r="L56" s="1"/>
  <c r="M56" s="1"/>
  <c r="L100"/>
  <c r="M93"/>
  <c r="B174"/>
  <c r="L99"/>
  <c r="M53"/>
  <c r="L57"/>
  <c r="M57" s="1"/>
  <c r="M54" l="1"/>
  <c r="M55"/>
  <c r="L58"/>
  <c r="L59" l="1"/>
  <c r="L161" s="1"/>
  <c r="M58"/>
  <c r="L60" l="1"/>
  <c r="L61" l="1"/>
  <c r="L62" s="1"/>
  <c r="L63" l="1"/>
  <c r="M63" s="1"/>
  <c r="L64" l="1"/>
  <c r="L65" s="1"/>
  <c r="M65" s="1"/>
  <c r="M64" l="1"/>
  <c r="L66"/>
  <c r="L67" s="1"/>
  <c r="M67" s="1"/>
  <c r="M66" l="1"/>
  <c r="L68"/>
  <c r="L174"/>
  <c r="K157"/>
  <c r="K158"/>
  <c r="K159"/>
  <c r="K160"/>
  <c r="K161"/>
  <c r="C157"/>
  <c r="D157"/>
  <c r="E157"/>
  <c r="F157"/>
  <c r="G157"/>
  <c r="H157"/>
  <c r="I157"/>
  <c r="J157"/>
  <c r="B157"/>
  <c r="A99"/>
  <c r="A100" s="1"/>
  <c r="A101" s="1"/>
  <c r="A102" s="1"/>
  <c r="A103" s="1"/>
  <c r="C86"/>
  <c r="C97" s="1"/>
  <c r="C156" s="1"/>
  <c r="C167" s="1"/>
  <c r="D86"/>
  <c r="D97" s="1"/>
  <c r="D156" s="1"/>
  <c r="D167" s="1"/>
  <c r="E86"/>
  <c r="E97" s="1"/>
  <c r="E156" s="1"/>
  <c r="E167" s="1"/>
  <c r="F86"/>
  <c r="F97" s="1"/>
  <c r="F156" s="1"/>
  <c r="F167" s="1"/>
  <c r="G86"/>
  <c r="G97" s="1"/>
  <c r="G156" s="1"/>
  <c r="G167" s="1"/>
  <c r="H86"/>
  <c r="H97" s="1"/>
  <c r="H156" s="1"/>
  <c r="H167" s="1"/>
  <c r="I86"/>
  <c r="I97" s="1"/>
  <c r="I156" s="1"/>
  <c r="I167" s="1"/>
  <c r="J86"/>
  <c r="J97" s="1"/>
  <c r="J156" s="1"/>
  <c r="J167" s="1"/>
  <c r="K86"/>
  <c r="K97" s="1"/>
  <c r="K156" s="1"/>
  <c r="K167" s="1"/>
  <c r="M86"/>
  <c r="M97" s="1"/>
  <c r="M156" s="1"/>
  <c r="M167" s="1"/>
  <c r="B86"/>
  <c r="B97" s="1"/>
  <c r="B156" s="1"/>
  <c r="B167" s="1"/>
  <c r="D158"/>
  <c r="E158"/>
  <c r="F158"/>
  <c r="H158"/>
  <c r="I158"/>
  <c r="J158"/>
  <c r="D159"/>
  <c r="E159"/>
  <c r="F159"/>
  <c r="H159"/>
  <c r="I159"/>
  <c r="J159"/>
  <c r="D160"/>
  <c r="E160"/>
  <c r="F160"/>
  <c r="H160"/>
  <c r="I160"/>
  <c r="J160"/>
  <c r="E161"/>
  <c r="F161"/>
  <c r="H161"/>
  <c r="I161"/>
  <c r="J161"/>
  <c r="B161"/>
  <c r="B160"/>
  <c r="B159"/>
  <c r="B158"/>
  <c r="I89"/>
  <c r="E91"/>
  <c r="F91"/>
  <c r="H91"/>
  <c r="I91"/>
  <c r="J91"/>
  <c r="K91"/>
  <c r="D90"/>
  <c r="E90"/>
  <c r="F90"/>
  <c r="H90"/>
  <c r="I90"/>
  <c r="J90"/>
  <c r="K90"/>
  <c r="D89"/>
  <c r="E89"/>
  <c r="F89"/>
  <c r="H89"/>
  <c r="J89"/>
  <c r="K89"/>
  <c r="D88"/>
  <c r="E88"/>
  <c r="F88"/>
  <c r="H88"/>
  <c r="I88"/>
  <c r="I99" s="1"/>
  <c r="J88"/>
  <c r="K88"/>
  <c r="C87"/>
  <c r="D87"/>
  <c r="E87"/>
  <c r="F87"/>
  <c r="G87"/>
  <c r="H87"/>
  <c r="I87"/>
  <c r="J87"/>
  <c r="K87"/>
  <c r="B91"/>
  <c r="B90"/>
  <c r="B89"/>
  <c r="B88"/>
  <c r="J71"/>
  <c r="I71"/>
  <c r="I83" s="1"/>
  <c r="H71"/>
  <c r="H83" s="1"/>
  <c r="G61"/>
  <c r="G49"/>
  <c r="G37"/>
  <c r="G25"/>
  <c r="G13"/>
  <c r="E162"/>
  <c r="D59"/>
  <c r="C92"/>
  <c r="C49"/>
  <c r="C37"/>
  <c r="C25"/>
  <c r="C13"/>
  <c r="K100" l="1"/>
  <c r="M59"/>
  <c r="B98"/>
  <c r="M157"/>
  <c r="L168" s="1"/>
  <c r="L177" s="1"/>
  <c r="M13"/>
  <c r="M37"/>
  <c r="K98"/>
  <c r="M174"/>
  <c r="L69"/>
  <c r="M68"/>
  <c r="M25"/>
  <c r="M49"/>
  <c r="K174"/>
  <c r="I174"/>
  <c r="G174"/>
  <c r="E174"/>
  <c r="C174"/>
  <c r="J174"/>
  <c r="H174"/>
  <c r="F174"/>
  <c r="D174"/>
  <c r="E164"/>
  <c r="C103"/>
  <c r="M87"/>
  <c r="B99"/>
  <c r="B101"/>
  <c r="E101"/>
  <c r="K101"/>
  <c r="I101"/>
  <c r="F98"/>
  <c r="D98"/>
  <c r="F101"/>
  <c r="B100"/>
  <c r="J98"/>
  <c r="H98"/>
  <c r="E98"/>
  <c r="J101"/>
  <c r="H101"/>
  <c r="C14"/>
  <c r="C158" s="1"/>
  <c r="C26"/>
  <c r="C38"/>
  <c r="C50"/>
  <c r="D60"/>
  <c r="M60" s="1"/>
  <c r="G14"/>
  <c r="G158" s="1"/>
  <c r="G26"/>
  <c r="G159" s="1"/>
  <c r="G38"/>
  <c r="G90" s="1"/>
  <c r="G50"/>
  <c r="G161" s="1"/>
  <c r="G62"/>
  <c r="G162" s="1"/>
  <c r="B92"/>
  <c r="B103" s="1"/>
  <c r="J99"/>
  <c r="E100"/>
  <c r="I92"/>
  <c r="I102" s="1"/>
  <c r="E92"/>
  <c r="E102" s="1"/>
  <c r="I100"/>
  <c r="I98"/>
  <c r="I162"/>
  <c r="I164" s="1"/>
  <c r="C162"/>
  <c r="D161"/>
  <c r="H99"/>
  <c r="F99"/>
  <c r="D99"/>
  <c r="J92"/>
  <c r="J102" s="1"/>
  <c r="H92"/>
  <c r="H102" s="1"/>
  <c r="F92"/>
  <c r="F102" s="1"/>
  <c r="D91"/>
  <c r="D101" s="1"/>
  <c r="B162"/>
  <c r="B164" s="1"/>
  <c r="J162"/>
  <c r="J164" s="1"/>
  <c r="H162"/>
  <c r="H164" s="1"/>
  <c r="F164"/>
  <c r="J100"/>
  <c r="H100"/>
  <c r="F100"/>
  <c r="D100"/>
  <c r="K99"/>
  <c r="E99"/>
  <c r="D61"/>
  <c r="M61" s="1"/>
  <c r="C83" l="1"/>
  <c r="J94"/>
  <c r="G83"/>
  <c r="M158"/>
  <c r="L169" s="1"/>
  <c r="G91"/>
  <c r="G101" s="1"/>
  <c r="B102"/>
  <c r="B94"/>
  <c r="M14"/>
  <c r="M88" s="1"/>
  <c r="C91"/>
  <c r="C102" s="1"/>
  <c r="M50"/>
  <c r="M91" s="1"/>
  <c r="C89"/>
  <c r="M26"/>
  <c r="M89" s="1"/>
  <c r="L70"/>
  <c r="M69"/>
  <c r="C160"/>
  <c r="M38"/>
  <c r="M90" s="1"/>
  <c r="C90"/>
  <c r="C101" s="1"/>
  <c r="H103"/>
  <c r="H104" s="1"/>
  <c r="E94"/>
  <c r="I94"/>
  <c r="E103"/>
  <c r="E104" s="1"/>
  <c r="I103"/>
  <c r="I104" s="1"/>
  <c r="F94"/>
  <c r="F103"/>
  <c r="F104" s="1"/>
  <c r="J103"/>
  <c r="J104" s="1"/>
  <c r="H94"/>
  <c r="K162"/>
  <c r="K164" s="1"/>
  <c r="F168"/>
  <c r="M168"/>
  <c r="E168"/>
  <c r="K92"/>
  <c r="K94" s="1"/>
  <c r="I168"/>
  <c r="K168"/>
  <c r="G160"/>
  <c r="G92"/>
  <c r="G103" s="1"/>
  <c r="G88"/>
  <c r="D62"/>
  <c r="D83" s="1"/>
  <c r="G89"/>
  <c r="C88"/>
  <c r="J168"/>
  <c r="J177" s="1"/>
  <c r="C168"/>
  <c r="G168"/>
  <c r="B168"/>
  <c r="C161"/>
  <c r="M161" s="1"/>
  <c r="L172" s="1"/>
  <c r="D168"/>
  <c r="H168"/>
  <c r="C159"/>
  <c r="M159" s="1"/>
  <c r="L170" s="1"/>
  <c r="C169" l="1"/>
  <c r="D169"/>
  <c r="B104"/>
  <c r="C94"/>
  <c r="C100"/>
  <c r="G102"/>
  <c r="B177"/>
  <c r="M160"/>
  <c r="L171" s="1"/>
  <c r="L71"/>
  <c r="L83" s="1"/>
  <c r="M70"/>
  <c r="C164"/>
  <c r="D162"/>
  <c r="M62"/>
  <c r="M101"/>
  <c r="K103"/>
  <c r="G94"/>
  <c r="G164"/>
  <c r="E169"/>
  <c r="D92"/>
  <c r="F169"/>
  <c r="M98"/>
  <c r="G98"/>
  <c r="K102"/>
  <c r="B169"/>
  <c r="G169"/>
  <c r="M169"/>
  <c r="M99"/>
  <c r="M100"/>
  <c r="K169"/>
  <c r="H169"/>
  <c r="I169"/>
  <c r="J169"/>
  <c r="M170"/>
  <c r="G100"/>
  <c r="G99"/>
  <c r="C98"/>
  <c r="C99"/>
  <c r="D171" l="1"/>
  <c r="J171"/>
  <c r="G171"/>
  <c r="B171"/>
  <c r="C171"/>
  <c r="E171"/>
  <c r="K171"/>
  <c r="F171"/>
  <c r="I171"/>
  <c r="H171"/>
  <c r="D164"/>
  <c r="M71"/>
  <c r="M83" s="1"/>
  <c r="L162"/>
  <c r="M171"/>
  <c r="L91"/>
  <c r="L101" s="1"/>
  <c r="C104"/>
  <c r="K104"/>
  <c r="I177"/>
  <c r="D102"/>
  <c r="D103"/>
  <c r="D94"/>
  <c r="G104"/>
  <c r="D177"/>
  <c r="K177"/>
  <c r="F177"/>
  <c r="G177"/>
  <c r="C177"/>
  <c r="H177"/>
  <c r="E177"/>
  <c r="C172"/>
  <c r="M172"/>
  <c r="J172"/>
  <c r="E172"/>
  <c r="I172"/>
  <c r="B172"/>
  <c r="H172"/>
  <c r="K172"/>
  <c r="F172"/>
  <c r="G172"/>
  <c r="D172"/>
  <c r="B170"/>
  <c r="K170"/>
  <c r="F170"/>
  <c r="J170"/>
  <c r="E170"/>
  <c r="I170"/>
  <c r="D170"/>
  <c r="H170"/>
  <c r="G170"/>
  <c r="C170"/>
  <c r="M92" l="1"/>
  <c r="L164"/>
  <c r="M162"/>
  <c r="B173" s="1"/>
  <c r="D104"/>
  <c r="M103" l="1"/>
  <c r="M102"/>
  <c r="M94"/>
  <c r="D173"/>
  <c r="H173"/>
  <c r="H176" s="1"/>
  <c r="M173"/>
  <c r="E173"/>
  <c r="I173"/>
  <c r="M164"/>
  <c r="F173"/>
  <c r="J173"/>
  <c r="J176" s="1"/>
  <c r="C173"/>
  <c r="G173"/>
  <c r="K173"/>
  <c r="L173"/>
  <c r="L92"/>
  <c r="M104" l="1"/>
  <c r="L175"/>
  <c r="L176"/>
  <c r="K175"/>
  <c r="K176"/>
  <c r="C175"/>
  <c r="C176"/>
  <c r="F175"/>
  <c r="F176"/>
  <c r="B175"/>
  <c r="B176"/>
  <c r="E175"/>
  <c r="E176"/>
  <c r="G175"/>
  <c r="G176"/>
  <c r="I175"/>
  <c r="I176"/>
  <c r="D175"/>
  <c r="D176"/>
  <c r="J175"/>
  <c r="L94"/>
  <c r="L102"/>
  <c r="L103"/>
  <c r="H175"/>
  <c r="L104" l="1"/>
</calcChain>
</file>

<file path=xl/comments1.xml><?xml version="1.0" encoding="utf-8"?>
<comments xmlns="http://schemas.openxmlformats.org/spreadsheetml/2006/main">
  <authors>
    <author>ESSARAML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>ESSARAML:</t>
        </r>
        <r>
          <rPr>
            <sz val="8"/>
            <color indexed="81"/>
            <rFont val="Tahoma"/>
            <charset val="1"/>
          </rPr>
          <t xml:space="preserve">
http://www.acsa.co.za/index.asp</t>
        </r>
      </text>
    </comment>
  </commentList>
</comments>
</file>

<file path=xl/sharedStrings.xml><?xml version="1.0" encoding="utf-8"?>
<sst xmlns="http://schemas.openxmlformats.org/spreadsheetml/2006/main" count="31" uniqueCount="29">
  <si>
    <t>Bloemfontein</t>
  </si>
  <si>
    <t xml:space="preserve">George </t>
  </si>
  <si>
    <t>Kimberley</t>
  </si>
  <si>
    <t xml:space="preserve">Cape Town International </t>
  </si>
  <si>
    <t xml:space="preserve">Upington </t>
  </si>
  <si>
    <t xml:space="preserve">East London </t>
  </si>
  <si>
    <t xml:space="preserve">Port Elizabeth </t>
  </si>
  <si>
    <t xml:space="preserve">OR Tambo International </t>
  </si>
  <si>
    <t>Average 2005</t>
  </si>
  <si>
    <t>Average 2006</t>
  </si>
  <si>
    <t>Average 2007</t>
  </si>
  <si>
    <t>Average 2008</t>
  </si>
  <si>
    <t>Average 2009</t>
  </si>
  <si>
    <t>Average 2010</t>
  </si>
  <si>
    <t>TOTAL</t>
  </si>
  <si>
    <t>Pietermaritzburg</t>
  </si>
  <si>
    <t>King Shaka International</t>
  </si>
  <si>
    <t>Average</t>
  </si>
  <si>
    <t xml:space="preserve">Total </t>
  </si>
  <si>
    <t>Monthly Average</t>
  </si>
  <si>
    <t>Average Monthly Percentage Change</t>
  </si>
  <si>
    <t>Per Annum Total</t>
  </si>
  <si>
    <t xml:space="preserve">Annual Proportional Contribution </t>
  </si>
  <si>
    <t>Change in Contribution</t>
  </si>
  <si>
    <t>Range</t>
  </si>
  <si>
    <t>Total</t>
  </si>
  <si>
    <t>Average 2011</t>
  </si>
  <si>
    <t>Total Air Passenger Movements</t>
  </si>
  <si>
    <t>Richards Bay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</si>
</sst>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0" xfId="0" applyFill="1"/>
    <xf numFmtId="3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Fill="1" applyAlignment="1">
      <alignment horizontal="center"/>
    </xf>
    <xf numFmtId="17" fontId="0" fillId="0" borderId="0" xfId="0" applyNumberFormat="1" applyFill="1" applyAlignment="1">
      <alignment horizontal="left"/>
    </xf>
    <xf numFmtId="0" fontId="3" fillId="7" borderId="7" xfId="0" applyFont="1" applyFill="1" applyBorder="1"/>
    <xf numFmtId="3" fontId="3" fillId="4" borderId="4" xfId="0" applyNumberFormat="1" applyFont="1" applyFill="1" applyBorder="1" applyAlignment="1">
      <alignment horizontal="center"/>
    </xf>
    <xf numFmtId="3" fontId="3" fillId="4" borderId="5" xfId="0" applyNumberFormat="1" applyFont="1" applyFill="1" applyBorder="1" applyAlignment="1">
      <alignment horizontal="center"/>
    </xf>
    <xf numFmtId="3" fontId="3" fillId="4" borderId="6" xfId="0" applyNumberFormat="1" applyFont="1" applyFill="1" applyBorder="1" applyAlignment="1">
      <alignment horizontal="center"/>
    </xf>
    <xf numFmtId="3" fontId="6" fillId="0" borderId="0" xfId="0" applyNumberFormat="1" applyFont="1" applyFill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3" fillId="7" borderId="7" xfId="0" applyFont="1" applyFill="1" applyBorder="1" applyAlignment="1">
      <alignment vertical="center"/>
    </xf>
    <xf numFmtId="2" fontId="3" fillId="4" borderId="5" xfId="0" applyNumberFormat="1" applyFont="1" applyFill="1" applyBorder="1" applyAlignment="1">
      <alignment horizontal="center" vertical="center"/>
    </xf>
    <xf numFmtId="2" fontId="3" fillId="4" borderId="6" xfId="0" applyNumberFormat="1" applyFont="1" applyFill="1" applyBorder="1" applyAlignment="1">
      <alignment horizontal="center" vertical="center"/>
    </xf>
    <xf numFmtId="3" fontId="3" fillId="4" borderId="4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4" borderId="6" xfId="0" applyNumberFormat="1" applyFont="1" applyFill="1" applyBorder="1" applyAlignment="1">
      <alignment horizontal="center" vertical="center"/>
    </xf>
    <xf numFmtId="0" fontId="7" fillId="6" borderId="4" xfId="0" applyFont="1" applyFill="1" applyBorder="1"/>
    <xf numFmtId="0" fontId="8" fillId="6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2" fontId="3" fillId="4" borderId="4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Alignment="1">
      <alignment horizontal="center"/>
    </xf>
    <xf numFmtId="0" fontId="3" fillId="7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4" fontId="3" fillId="4" borderId="2" xfId="0" applyNumberFormat="1" applyFont="1" applyFill="1" applyBorder="1" applyAlignment="1">
      <alignment horizontal="center" vertical="center"/>
    </xf>
    <xf numFmtId="4" fontId="3" fillId="4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/>
    </xf>
    <xf numFmtId="4" fontId="3" fillId="4" borderId="0" xfId="0" applyNumberFormat="1" applyFont="1" applyFill="1" applyBorder="1" applyAlignment="1">
      <alignment horizontal="center" vertical="center"/>
    </xf>
    <xf numFmtId="4" fontId="3" fillId="4" borderId="12" xfId="0" applyNumberFormat="1" applyFont="1" applyFill="1" applyBorder="1" applyAlignment="1">
      <alignment horizontal="center" vertical="center"/>
    </xf>
    <xf numFmtId="4" fontId="3" fillId="4" borderId="9" xfId="0" applyNumberFormat="1" applyFont="1" applyFill="1" applyBorder="1" applyAlignment="1">
      <alignment horizontal="center" vertical="center"/>
    </xf>
    <xf numFmtId="4" fontId="3" fillId="4" borderId="10" xfId="0" applyNumberFormat="1" applyFont="1" applyFill="1" applyBorder="1" applyAlignment="1">
      <alignment horizontal="center" vertical="center"/>
    </xf>
    <xf numFmtId="4" fontId="3" fillId="4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1" fillId="3" borderId="4" xfId="0" applyNumberFormat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2" fontId="0" fillId="0" borderId="5" xfId="0" applyNumberFormat="1" applyBorder="1" applyAlignment="1"/>
    <xf numFmtId="0" fontId="0" fillId="0" borderId="6" xfId="0" applyBorder="1" applyAlignment="1"/>
    <xf numFmtId="0" fontId="4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top"/>
    </xf>
    <xf numFmtId="0" fontId="1" fillId="5" borderId="5" xfId="0" applyFont="1" applyFill="1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720422801953557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88835332504909E-2"/>
          <c:y val="4.5651939057944554E-2"/>
          <c:w val="0.90525865561959318"/>
          <c:h val="0.9039398425337879"/>
        </c:manualLayout>
      </c:layout>
      <c:lineChart>
        <c:grouping val="standard"/>
        <c:ser>
          <c:idx val="5"/>
          <c:order val="0"/>
          <c:tx>
            <c:strRef>
              <c:f>'Air Stats'!$A$98</c:f>
              <c:strCache>
                <c:ptCount val="1"/>
                <c:pt idx="0">
                  <c:v>2006</c:v>
                </c:pt>
              </c:strCache>
            </c:strRef>
          </c:tx>
          <c:marker>
            <c:symbol val="none"/>
          </c:marker>
          <c:cat>
            <c:strRef>
              <c:f>'Air Stats'!$B$86:$L$86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Stats'!$B$98:$L$98</c:f>
              <c:numCache>
                <c:formatCode>0.00</c:formatCode>
                <c:ptCount val="11"/>
                <c:pt idx="0">
                  <c:v>20.326457316511647</c:v>
                </c:pt>
                <c:pt idx="1">
                  <c:v>12.405296493359195</c:v>
                </c:pt>
                <c:pt idx="2">
                  <c:v>1.3236172987069532</c:v>
                </c:pt>
                <c:pt idx="3">
                  <c:v>10.752885986294443</c:v>
                </c:pt>
                <c:pt idx="4">
                  <c:v>9.7550839217883532</c:v>
                </c:pt>
                <c:pt idx="5">
                  <c:v>7.9975700631783537</c:v>
                </c:pt>
                <c:pt idx="6">
                  <c:v>9.2663373176542532</c:v>
                </c:pt>
                <c:pt idx="7">
                  <c:v>6.938479635109239</c:v>
                </c:pt>
                <c:pt idx="8">
                  <c:v>8.3319354629746663</c:v>
                </c:pt>
                <c:pt idx="9">
                  <c:v>62.150000000000006</c:v>
                </c:pt>
                <c:pt idx="10">
                  <c:v>2.5633788360874474</c:v>
                </c:pt>
              </c:numCache>
            </c:numRef>
          </c:val>
        </c:ser>
        <c:ser>
          <c:idx val="1"/>
          <c:order val="1"/>
          <c:tx>
            <c:strRef>
              <c:f>'Air Stats'!$A$99</c:f>
              <c:strCache>
                <c:ptCount val="1"/>
                <c:pt idx="0">
                  <c:v>2007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'Air Stats'!$B$86:$L$86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Stats'!$B$99:$L$99</c:f>
              <c:numCache>
                <c:formatCode>0.00</c:formatCode>
                <c:ptCount val="11"/>
                <c:pt idx="0">
                  <c:v>36.51455722440128</c:v>
                </c:pt>
                <c:pt idx="1">
                  <c:v>10.792810511468664</c:v>
                </c:pt>
                <c:pt idx="2">
                  <c:v>10.022989738399559</c:v>
                </c:pt>
                <c:pt idx="3">
                  <c:v>16.986420829699764</c:v>
                </c:pt>
                <c:pt idx="4">
                  <c:v>5.5463668214596904</c:v>
                </c:pt>
                <c:pt idx="5">
                  <c:v>26.753531362640238</c:v>
                </c:pt>
                <c:pt idx="6">
                  <c:v>19.0345303411816</c:v>
                </c:pt>
                <c:pt idx="7">
                  <c:v>12.226601354614889</c:v>
                </c:pt>
                <c:pt idx="8">
                  <c:v>15.126539185089232</c:v>
                </c:pt>
                <c:pt idx="9">
                  <c:v>0.9045122828656641</c:v>
                </c:pt>
                <c:pt idx="10">
                  <c:v>12.966901003227349</c:v>
                </c:pt>
              </c:numCache>
            </c:numRef>
          </c:val>
        </c:ser>
        <c:ser>
          <c:idx val="2"/>
          <c:order val="2"/>
          <c:tx>
            <c:strRef>
              <c:f>'Air Stats'!$A$100</c:f>
              <c:strCache>
                <c:ptCount val="1"/>
                <c:pt idx="0">
                  <c:v>2008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'Air Stats'!$B$86:$L$86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Stats'!$B$100:$L$100</c:f>
              <c:numCache>
                <c:formatCode>0.00</c:formatCode>
                <c:ptCount val="11"/>
                <c:pt idx="0">
                  <c:v>-3.0834205411870235</c:v>
                </c:pt>
                <c:pt idx="1">
                  <c:v>-4.4297354926186907</c:v>
                </c:pt>
                <c:pt idx="2">
                  <c:v>-3.4087516981315935</c:v>
                </c:pt>
                <c:pt idx="3">
                  <c:v>4.0067089079388847</c:v>
                </c:pt>
                <c:pt idx="4">
                  <c:v>-2.0134353498805626</c:v>
                </c:pt>
                <c:pt idx="5">
                  <c:v>6.4512178020452655</c:v>
                </c:pt>
                <c:pt idx="6">
                  <c:v>-7.1043368942488607</c:v>
                </c:pt>
                <c:pt idx="7">
                  <c:v>-4.3166065896784804</c:v>
                </c:pt>
                <c:pt idx="8">
                  <c:v>-2.8844074085696323</c:v>
                </c:pt>
                <c:pt idx="9">
                  <c:v>-4.0732912294998567</c:v>
                </c:pt>
                <c:pt idx="10">
                  <c:v>20.889072950347703</c:v>
                </c:pt>
              </c:numCache>
            </c:numRef>
          </c:val>
        </c:ser>
        <c:ser>
          <c:idx val="3"/>
          <c:order val="3"/>
          <c:tx>
            <c:strRef>
              <c:f>'Air Stats'!$A$101</c:f>
              <c:strCache>
                <c:ptCount val="1"/>
                <c:pt idx="0">
                  <c:v>2009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'Air Stats'!$B$86:$L$86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Stats'!$B$101:$L$101</c:f>
              <c:numCache>
                <c:formatCode>0.00</c:formatCode>
                <c:ptCount val="11"/>
                <c:pt idx="0">
                  <c:v>-3.7030966796498261</c:v>
                </c:pt>
                <c:pt idx="1">
                  <c:v>-18.594434755413875</c:v>
                </c:pt>
                <c:pt idx="2">
                  <c:v>-17.053713053158052</c:v>
                </c:pt>
                <c:pt idx="3">
                  <c:v>-15.941843499628842</c:v>
                </c:pt>
                <c:pt idx="4">
                  <c:v>-15.422830045895289</c:v>
                </c:pt>
                <c:pt idx="5">
                  <c:v>-13.188225995257586</c:v>
                </c:pt>
                <c:pt idx="6">
                  <c:v>-3.4535959351517089</c:v>
                </c:pt>
                <c:pt idx="7">
                  <c:v>-5.1179658352227069</c:v>
                </c:pt>
                <c:pt idx="8">
                  <c:v>-4.3758940802371047</c:v>
                </c:pt>
                <c:pt idx="9">
                  <c:v>-19.812310020308743</c:v>
                </c:pt>
                <c:pt idx="10">
                  <c:v>-5.5705903679929794</c:v>
                </c:pt>
              </c:numCache>
            </c:numRef>
          </c:val>
        </c:ser>
        <c:ser>
          <c:idx val="4"/>
          <c:order val="4"/>
          <c:tx>
            <c:strRef>
              <c:f>'Air Stats'!$A$102</c:f>
              <c:strCache>
                <c:ptCount val="1"/>
                <c:pt idx="0">
                  <c:v>2010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'Air Stats'!$B$86:$L$86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Stats'!$B$102:$L$102</c:f>
              <c:numCache>
                <c:formatCode>0.00</c:formatCode>
                <c:ptCount val="11"/>
                <c:pt idx="0">
                  <c:v>1.6559374468127563</c:v>
                </c:pt>
                <c:pt idx="1">
                  <c:v>11.611201279549837</c:v>
                </c:pt>
                <c:pt idx="2">
                  <c:v>0.95530897784984048</c:v>
                </c:pt>
                <c:pt idx="3">
                  <c:v>1.6763604251042965</c:v>
                </c:pt>
                <c:pt idx="4">
                  <c:v>13.694516593123293</c:v>
                </c:pt>
                <c:pt idx="5">
                  <c:v>7.6776058624100685</c:v>
                </c:pt>
                <c:pt idx="6">
                  <c:v>9.6465398867152814</c:v>
                </c:pt>
                <c:pt idx="7">
                  <c:v>4.3282693014602822</c:v>
                </c:pt>
                <c:pt idx="8">
                  <c:v>3.8552351606523829</c:v>
                </c:pt>
                <c:pt idx="9">
                  <c:v>-2.0062571386005859</c:v>
                </c:pt>
                <c:pt idx="10">
                  <c:v>-4.4069386415003704</c:v>
                </c:pt>
              </c:numCache>
            </c:numRef>
          </c:val>
        </c:ser>
        <c:ser>
          <c:idx val="0"/>
          <c:order val="5"/>
          <c:tx>
            <c:strRef>
              <c:f>'Air Stats'!$A$103</c:f>
              <c:strCache>
                <c:ptCount val="1"/>
                <c:pt idx="0">
                  <c:v>2011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'Air Stats'!$B$86:$L$86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Stats'!$B$103:$L$103</c:f>
              <c:numCache>
                <c:formatCode>0.00</c:formatCode>
                <c:ptCount val="11"/>
                <c:pt idx="0">
                  <c:v>10.168527907874166</c:v>
                </c:pt>
                <c:pt idx="1">
                  <c:v>5.6004341049341244</c:v>
                </c:pt>
                <c:pt idx="2">
                  <c:v>2.3667922227364784</c:v>
                </c:pt>
                <c:pt idx="3">
                  <c:v>4.0495855392754017</c:v>
                </c:pt>
                <c:pt idx="4">
                  <c:v>-3.3920864697934809</c:v>
                </c:pt>
                <c:pt idx="5">
                  <c:v>15.605324078766522</c:v>
                </c:pt>
                <c:pt idx="6">
                  <c:v>5.6585941164422069</c:v>
                </c:pt>
                <c:pt idx="7">
                  <c:v>3.0817057488242701</c:v>
                </c:pt>
                <c:pt idx="8">
                  <c:v>-3.734119923041447</c:v>
                </c:pt>
                <c:pt idx="9">
                  <c:v>67.217812340196176</c:v>
                </c:pt>
                <c:pt idx="10">
                  <c:v>-17.515876588926599</c:v>
                </c:pt>
              </c:numCache>
            </c:numRef>
          </c:val>
        </c:ser>
        <c:marker val="1"/>
        <c:axId val="24463232"/>
        <c:axId val="24464768"/>
      </c:lineChart>
      <c:catAx>
        <c:axId val="2446323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464768"/>
        <c:crosses val="autoZero"/>
        <c:auto val="1"/>
        <c:lblAlgn val="ctr"/>
        <c:lblOffset val="100"/>
      </c:catAx>
      <c:valAx>
        <c:axId val="2446476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4632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6130002785179757E-2"/>
          <c:y val="5.2954618261478674E-2"/>
          <c:w val="0.24420749978808473"/>
          <c:h val="0.17268228049252957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Proportional</a:t>
            </a:r>
            <a:r>
              <a:rPr lang="en-ZA" baseline="0"/>
              <a:t> Contribution </a:t>
            </a:r>
            <a:endParaRPr lang="en-ZA"/>
          </a:p>
        </c:rich>
      </c:tx>
      <c:layout>
        <c:manualLayout>
          <c:xMode val="edge"/>
          <c:yMode val="edge"/>
          <c:x val="0.37513759951276832"/>
          <c:y val="1.9444444444444445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54523571293917E-2"/>
          <c:y val="2.7884514435695611E-2"/>
          <c:w val="0.90344548367918542"/>
          <c:h val="0.74201552930883663"/>
        </c:manualLayout>
      </c:layout>
      <c:barChart>
        <c:barDir val="col"/>
        <c:grouping val="clustered"/>
        <c:ser>
          <c:idx val="0"/>
          <c:order val="0"/>
          <c:tx>
            <c:strRef>
              <c:f>'Air Stats'!$A$168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0070C0"/>
            </a:solidFill>
          </c:spPr>
          <c:cat>
            <c:strRef>
              <c:f>'Air Stats'!$B$167:$L$167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Stats'!$B$168:$L$168</c:f>
              <c:numCache>
                <c:formatCode>0.00</c:formatCode>
                <c:ptCount val="11"/>
                <c:pt idx="0">
                  <c:v>0.46470834654819798</c:v>
                </c:pt>
                <c:pt idx="1">
                  <c:v>1.0607918648103882</c:v>
                </c:pt>
                <c:pt idx="2">
                  <c:v>1.0502405779004984</c:v>
                </c:pt>
                <c:pt idx="3">
                  <c:v>0.20677479160138482</c:v>
                </c:pt>
                <c:pt idx="4">
                  <c:v>2.3083115515907524</c:v>
                </c:pt>
                <c:pt idx="5">
                  <c:v>5.8704906800135612E-2</c:v>
                </c:pt>
                <c:pt idx="6">
                  <c:v>13.160255456213585</c:v>
                </c:pt>
                <c:pt idx="7">
                  <c:v>57.45832384319808</c:v>
                </c:pt>
                <c:pt idx="8">
                  <c:v>23.782743344106514</c:v>
                </c:pt>
                <c:pt idx="9">
                  <c:v>0.1711790575736985</c:v>
                </c:pt>
                <c:pt idx="10">
                  <c:v>0.27796625965675742</c:v>
                </c:pt>
              </c:numCache>
            </c:numRef>
          </c:val>
        </c:ser>
        <c:ser>
          <c:idx val="1"/>
          <c:order val="1"/>
          <c:tx>
            <c:strRef>
              <c:f>'Air Stats'!$A$169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'Air Stats'!$B$167:$L$167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Stats'!$B$169:$L$169</c:f>
              <c:numCache>
                <c:formatCode>0.00</c:formatCode>
                <c:ptCount val="11"/>
                <c:pt idx="0">
                  <c:v>0.51873990047705287</c:v>
                </c:pt>
                <c:pt idx="1">
                  <c:v>1.1061779755478487</c:v>
                </c:pt>
                <c:pt idx="2">
                  <c:v>0.98720542021716073</c:v>
                </c:pt>
                <c:pt idx="3">
                  <c:v>0.21245193691785091</c:v>
                </c:pt>
                <c:pt idx="4">
                  <c:v>2.3503206826608225</c:v>
                </c:pt>
                <c:pt idx="5">
                  <c:v>5.8816129036620875E-2</c:v>
                </c:pt>
                <c:pt idx="6">
                  <c:v>13.340089897791826</c:v>
                </c:pt>
                <c:pt idx="7">
                  <c:v>57.002645178800826</c:v>
                </c:pt>
                <c:pt idx="8">
                  <c:v>23.901574058703268</c:v>
                </c:pt>
                <c:pt idx="9">
                  <c:v>0.25749905248209431</c:v>
                </c:pt>
                <c:pt idx="10">
                  <c:v>0.26447976736462619</c:v>
                </c:pt>
              </c:numCache>
            </c:numRef>
          </c:val>
        </c:ser>
        <c:ser>
          <c:idx val="2"/>
          <c:order val="2"/>
          <c:tx>
            <c:strRef>
              <c:f>'Air Stats'!$A$170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'Air Stats'!$B$167:$L$167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Stats'!$B$170:$L$170</c:f>
              <c:numCache>
                <c:formatCode>0.00</c:formatCode>
                <c:ptCount val="11"/>
                <c:pt idx="0">
                  <c:v>0.62255018324302536</c:v>
                </c:pt>
                <c:pt idx="1">
                  <c:v>1.0774133009172908</c:v>
                </c:pt>
                <c:pt idx="2">
                  <c:v>0.95485344529755811</c:v>
                </c:pt>
                <c:pt idx="3">
                  <c:v>0.21849519717983368</c:v>
                </c:pt>
                <c:pt idx="4">
                  <c:v>2.1808015984639084</c:v>
                </c:pt>
                <c:pt idx="5">
                  <c:v>6.5539368418325167E-2</c:v>
                </c:pt>
                <c:pt idx="6">
                  <c:v>13.959744354592967</c:v>
                </c:pt>
                <c:pt idx="7">
                  <c:v>56.238867488797425</c:v>
                </c:pt>
                <c:pt idx="8">
                  <c:v>24.190658934653573</c:v>
                </c:pt>
                <c:pt idx="9">
                  <c:v>0.22841886488626029</c:v>
                </c:pt>
                <c:pt idx="10">
                  <c:v>0.26265726354981656</c:v>
                </c:pt>
              </c:numCache>
            </c:numRef>
          </c:val>
        </c:ser>
        <c:ser>
          <c:idx val="3"/>
          <c:order val="3"/>
          <c:tx>
            <c:strRef>
              <c:f>'Air Stats'!$A$171</c:f>
              <c:strCache>
                <c:ptCount val="1"/>
                <c:pt idx="0">
                  <c:v>2008</c:v>
                </c:pt>
              </c:strCache>
            </c:strRef>
          </c:tx>
          <c:cat>
            <c:strRef>
              <c:f>'Air Stats'!$B$167:$L$167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Stats'!$B$171:$L$171</c:f>
              <c:numCache>
                <c:formatCode>0.00</c:formatCode>
                <c:ptCount val="11"/>
                <c:pt idx="0">
                  <c:v>0.62981902376111654</c:v>
                </c:pt>
                <c:pt idx="1">
                  <c:v>1.0748514630512911</c:v>
                </c:pt>
                <c:pt idx="2">
                  <c:v>0.96275953705946271</c:v>
                </c:pt>
                <c:pt idx="3">
                  <c:v>0.23721742124557035</c:v>
                </c:pt>
                <c:pt idx="4">
                  <c:v>2.2306221986313317</c:v>
                </c:pt>
                <c:pt idx="5">
                  <c:v>7.2827636735065954E-2</c:v>
                </c:pt>
                <c:pt idx="6">
                  <c:v>13.53680695176163</c:v>
                </c:pt>
                <c:pt idx="7">
                  <c:v>56.171557619024234</c:v>
                </c:pt>
                <c:pt idx="8">
                  <c:v>24.523361161321748</c:v>
                </c:pt>
                <c:pt idx="9">
                  <c:v>0.22872563627073403</c:v>
                </c:pt>
                <c:pt idx="10">
                  <c:v>0.33145135113781088</c:v>
                </c:pt>
              </c:numCache>
            </c:numRef>
          </c:val>
        </c:ser>
        <c:ser>
          <c:idx val="4"/>
          <c:order val="4"/>
          <c:tx>
            <c:strRef>
              <c:f>'Air Stats'!$A$172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'Air Stats'!$B$167:$L$167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Stats'!$B$172:$L$172</c:f>
              <c:numCache>
                <c:formatCode>0.00</c:formatCode>
                <c:ptCount val="11"/>
                <c:pt idx="0">
                  <c:v>0.64015601574790881</c:v>
                </c:pt>
                <c:pt idx="1">
                  <c:v>0.92354972493181375</c:v>
                </c:pt>
                <c:pt idx="2">
                  <c:v>0.84289313047766279</c:v>
                </c:pt>
                <c:pt idx="3">
                  <c:v>0.21046708049563567</c:v>
                </c:pt>
                <c:pt idx="4">
                  <c:v>1.9913009646175126</c:v>
                </c:pt>
                <c:pt idx="5">
                  <c:v>6.6731760675678556E-2</c:v>
                </c:pt>
                <c:pt idx="6">
                  <c:v>13.79463054531041</c:v>
                </c:pt>
                <c:pt idx="7">
                  <c:v>56.254619169058515</c:v>
                </c:pt>
                <c:pt idx="8">
                  <c:v>24.751704803302133</c:v>
                </c:pt>
                <c:pt idx="9">
                  <c:v>0.19358882426112009</c:v>
                </c:pt>
                <c:pt idx="10">
                  <c:v>0.3303579811216063</c:v>
                </c:pt>
              </c:numCache>
            </c:numRef>
          </c:val>
        </c:ser>
        <c:ser>
          <c:idx val="5"/>
          <c:order val="5"/>
          <c:tx>
            <c:strRef>
              <c:f>'Air Stats'!$A$174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</c:spPr>
          <c:cat>
            <c:strRef>
              <c:f>'Air Stats'!$B$167:$L$167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Stats'!$B$174:$L$174</c:f>
              <c:numCache>
                <c:formatCode>0.00</c:formatCode>
                <c:ptCount val="11"/>
                <c:pt idx="0">
                  <c:v>0.67079304039464138</c:v>
                </c:pt>
                <c:pt idx="1">
                  <c:v>1.0184651909830342</c:v>
                </c:pt>
                <c:pt idx="2">
                  <c:v>0.8150292443261925</c:v>
                </c:pt>
                <c:pt idx="3">
                  <c:v>0.20833246109740536</c:v>
                </c:pt>
                <c:pt idx="4">
                  <c:v>2.0464519274146196</c:v>
                </c:pt>
                <c:pt idx="5">
                  <c:v>7.7722762950348495E-2</c:v>
                </c:pt>
                <c:pt idx="6">
                  <c:v>14.952790666517341</c:v>
                </c:pt>
                <c:pt idx="7">
                  <c:v>56.604923702034441</c:v>
                </c:pt>
                <c:pt idx="8">
                  <c:v>23.153588840892652</c:v>
                </c:pt>
                <c:pt idx="9">
                  <c:v>0.29680662215472275</c:v>
                </c:pt>
                <c:pt idx="10">
                  <c:v>0.15509554123460459</c:v>
                </c:pt>
              </c:numCache>
            </c:numRef>
          </c:val>
        </c:ser>
        <c:axId val="24509824"/>
        <c:axId val="26301568"/>
      </c:barChart>
      <c:catAx>
        <c:axId val="2450982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6301568"/>
        <c:crossesAt val="0"/>
        <c:auto val="1"/>
        <c:lblAlgn val="ctr"/>
        <c:lblOffset val="100"/>
      </c:catAx>
      <c:valAx>
        <c:axId val="26301568"/>
        <c:scaling>
          <c:orientation val="minMax"/>
          <c:max val="60"/>
          <c:min val="-5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509824"/>
        <c:crosses val="autoZero"/>
        <c:crossBetween val="between"/>
        <c:majorUnit val="5"/>
      </c:valAx>
      <c:spPr>
        <a:solidFill>
          <a:schemeClr val="bg1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8.1746610402981382E-2"/>
          <c:y val="2.1531277340332455E-2"/>
          <c:w val="0.22433073766331688"/>
          <c:h val="0.16249300087489157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5794784593207465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88835332504909E-2"/>
          <c:y val="4.5651939057944554E-2"/>
          <c:w val="0.90525865561959362"/>
          <c:h val="0.90393984253378834"/>
        </c:manualLayout>
      </c:layout>
      <c:lineChart>
        <c:grouping val="standard"/>
        <c:ser>
          <c:idx val="0"/>
          <c:order val="0"/>
          <c:tx>
            <c:strRef>
              <c:f>'Air Stats'!$B$86</c:f>
              <c:strCache>
                <c:ptCount val="1"/>
                <c:pt idx="0">
                  <c:v>Bloemfontein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 Stats'!$A$98:$A$103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Stats'!$B$98:$B$103</c:f>
              <c:numCache>
                <c:formatCode>0.00</c:formatCode>
                <c:ptCount val="6"/>
                <c:pt idx="0">
                  <c:v>20.326457316511647</c:v>
                </c:pt>
                <c:pt idx="1">
                  <c:v>36.51455722440128</c:v>
                </c:pt>
                <c:pt idx="2">
                  <c:v>-3.0834205411870235</c:v>
                </c:pt>
                <c:pt idx="3">
                  <c:v>-3.7030966796498261</c:v>
                </c:pt>
                <c:pt idx="4">
                  <c:v>1.6559374468127563</c:v>
                </c:pt>
                <c:pt idx="5">
                  <c:v>10.168527907874166</c:v>
                </c:pt>
              </c:numCache>
            </c:numRef>
          </c:val>
        </c:ser>
        <c:ser>
          <c:idx val="1"/>
          <c:order val="1"/>
          <c:tx>
            <c:strRef>
              <c:f>'Air Stats'!$C$86</c:f>
              <c:strCache>
                <c:ptCount val="1"/>
                <c:pt idx="0">
                  <c:v>East London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'Air Stats'!$A$98:$A$103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Stats'!$C$98:$C$103</c:f>
              <c:numCache>
                <c:formatCode>0.00</c:formatCode>
                <c:ptCount val="6"/>
                <c:pt idx="0">
                  <c:v>12.405296493359195</c:v>
                </c:pt>
                <c:pt idx="1">
                  <c:v>10.792810511468664</c:v>
                </c:pt>
                <c:pt idx="2">
                  <c:v>-4.4297354926186907</c:v>
                </c:pt>
                <c:pt idx="3">
                  <c:v>-18.594434755413875</c:v>
                </c:pt>
                <c:pt idx="4">
                  <c:v>11.611201279549837</c:v>
                </c:pt>
                <c:pt idx="5">
                  <c:v>5.6004341049341244</c:v>
                </c:pt>
              </c:numCache>
            </c:numRef>
          </c:val>
        </c:ser>
        <c:ser>
          <c:idx val="2"/>
          <c:order val="2"/>
          <c:tx>
            <c:strRef>
              <c:f>'Air Stats'!$D$86</c:f>
              <c:strCache>
                <c:ptCount val="1"/>
                <c:pt idx="0">
                  <c:v>George 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'Air Stats'!$A$98:$A$103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Stats'!$D$98:$D$103</c:f>
              <c:numCache>
                <c:formatCode>0.00</c:formatCode>
                <c:ptCount val="6"/>
                <c:pt idx="0">
                  <c:v>1.3236172987069532</c:v>
                </c:pt>
                <c:pt idx="1">
                  <c:v>10.022989738399559</c:v>
                </c:pt>
                <c:pt idx="2">
                  <c:v>-3.4087516981315935</c:v>
                </c:pt>
                <c:pt idx="3">
                  <c:v>-17.053713053158052</c:v>
                </c:pt>
                <c:pt idx="4">
                  <c:v>0.95530897784984048</c:v>
                </c:pt>
                <c:pt idx="5">
                  <c:v>2.3667922227364784</c:v>
                </c:pt>
              </c:numCache>
            </c:numRef>
          </c:val>
        </c:ser>
        <c:ser>
          <c:idx val="3"/>
          <c:order val="3"/>
          <c:tx>
            <c:strRef>
              <c:f>'Air Stats'!$E$86</c:f>
              <c:strCache>
                <c:ptCount val="1"/>
                <c:pt idx="0">
                  <c:v>Kimberley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'Air Stats'!$A$98:$A$103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Stats'!$E$98:$E$103</c:f>
              <c:numCache>
                <c:formatCode>0.00</c:formatCode>
                <c:ptCount val="6"/>
                <c:pt idx="0">
                  <c:v>10.752885986294443</c:v>
                </c:pt>
                <c:pt idx="1">
                  <c:v>16.986420829699764</c:v>
                </c:pt>
                <c:pt idx="2">
                  <c:v>4.0067089079388847</c:v>
                </c:pt>
                <c:pt idx="3">
                  <c:v>-15.941843499628842</c:v>
                </c:pt>
                <c:pt idx="4">
                  <c:v>1.6763604251042965</c:v>
                </c:pt>
                <c:pt idx="5">
                  <c:v>4.0495855392754017</c:v>
                </c:pt>
              </c:numCache>
            </c:numRef>
          </c:val>
        </c:ser>
        <c:ser>
          <c:idx val="4"/>
          <c:order val="4"/>
          <c:tx>
            <c:strRef>
              <c:f>'Air Stats'!$F$86</c:f>
              <c:strCache>
                <c:ptCount val="1"/>
                <c:pt idx="0">
                  <c:v>Port Elizabeth 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 Stats'!$A$98:$A$103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Stats'!$F$98:$F$103</c:f>
              <c:numCache>
                <c:formatCode>0.00</c:formatCode>
                <c:ptCount val="6"/>
                <c:pt idx="0">
                  <c:v>9.7550839217883532</c:v>
                </c:pt>
                <c:pt idx="1">
                  <c:v>5.5463668214596904</c:v>
                </c:pt>
                <c:pt idx="2">
                  <c:v>-2.0134353498805626</c:v>
                </c:pt>
                <c:pt idx="3">
                  <c:v>-15.422830045895289</c:v>
                </c:pt>
                <c:pt idx="4">
                  <c:v>13.694516593123293</c:v>
                </c:pt>
                <c:pt idx="5">
                  <c:v>-3.3920864697934809</c:v>
                </c:pt>
              </c:numCache>
            </c:numRef>
          </c:val>
        </c:ser>
        <c:ser>
          <c:idx val="5"/>
          <c:order val="5"/>
          <c:tx>
            <c:strRef>
              <c:f>'Air Stats'!$G$86</c:f>
              <c:strCache>
                <c:ptCount val="1"/>
                <c:pt idx="0">
                  <c:v>Upington 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'Air Stats'!$A$98:$A$103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Stats'!$G$98:$G$103</c:f>
              <c:numCache>
                <c:formatCode>0.00</c:formatCode>
                <c:ptCount val="6"/>
                <c:pt idx="0">
                  <c:v>7.9975700631783537</c:v>
                </c:pt>
                <c:pt idx="1">
                  <c:v>26.753531362640238</c:v>
                </c:pt>
                <c:pt idx="2">
                  <c:v>6.4512178020452655</c:v>
                </c:pt>
                <c:pt idx="3">
                  <c:v>-13.188225995257586</c:v>
                </c:pt>
                <c:pt idx="4">
                  <c:v>7.6776058624100685</c:v>
                </c:pt>
                <c:pt idx="5">
                  <c:v>15.605324078766522</c:v>
                </c:pt>
              </c:numCache>
            </c:numRef>
          </c:val>
        </c:ser>
        <c:ser>
          <c:idx val="6"/>
          <c:order val="6"/>
          <c:tx>
            <c:strRef>
              <c:f>'Air Stats'!$H$86</c:f>
              <c:strCache>
                <c:ptCount val="1"/>
                <c:pt idx="0">
                  <c:v>King Shaka International</c:v>
                </c:pt>
              </c:strCache>
            </c:strRef>
          </c:tx>
          <c:marker>
            <c:symbol val="none"/>
          </c:marker>
          <c:cat>
            <c:numRef>
              <c:f>'Air Stats'!$A$98:$A$103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Stats'!$H$98:$H$103</c:f>
              <c:numCache>
                <c:formatCode>0.00</c:formatCode>
                <c:ptCount val="6"/>
                <c:pt idx="0">
                  <c:v>9.2663373176542532</c:v>
                </c:pt>
                <c:pt idx="1">
                  <c:v>19.0345303411816</c:v>
                </c:pt>
                <c:pt idx="2">
                  <c:v>-7.1043368942488607</c:v>
                </c:pt>
                <c:pt idx="3">
                  <c:v>-3.4535959351517089</c:v>
                </c:pt>
                <c:pt idx="4">
                  <c:v>9.6465398867152814</c:v>
                </c:pt>
                <c:pt idx="5">
                  <c:v>5.6585941164422069</c:v>
                </c:pt>
              </c:numCache>
            </c:numRef>
          </c:val>
        </c:ser>
        <c:ser>
          <c:idx val="7"/>
          <c:order val="7"/>
          <c:tx>
            <c:strRef>
              <c:f>'Air Stats'!$I$86</c:f>
              <c:strCache>
                <c:ptCount val="1"/>
                <c:pt idx="0">
                  <c:v>OR Tambo International </c:v>
                </c:pt>
              </c:strCache>
            </c:strRef>
          </c:tx>
          <c:marker>
            <c:symbol val="none"/>
          </c:marker>
          <c:cat>
            <c:numRef>
              <c:f>'Air Stats'!$A$98:$A$103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Stats'!$I$98:$I$103</c:f>
              <c:numCache>
                <c:formatCode>0.00</c:formatCode>
                <c:ptCount val="6"/>
                <c:pt idx="0">
                  <c:v>6.938479635109239</c:v>
                </c:pt>
                <c:pt idx="1">
                  <c:v>12.226601354614889</c:v>
                </c:pt>
                <c:pt idx="2">
                  <c:v>-4.3166065896784804</c:v>
                </c:pt>
                <c:pt idx="3">
                  <c:v>-5.1179658352227069</c:v>
                </c:pt>
                <c:pt idx="4">
                  <c:v>4.3282693014602822</c:v>
                </c:pt>
                <c:pt idx="5">
                  <c:v>3.0817057488242701</c:v>
                </c:pt>
              </c:numCache>
            </c:numRef>
          </c:val>
        </c:ser>
        <c:ser>
          <c:idx val="8"/>
          <c:order val="8"/>
          <c:tx>
            <c:strRef>
              <c:f>'Air Stats'!$J$86</c:f>
              <c:strCache>
                <c:ptCount val="1"/>
                <c:pt idx="0">
                  <c:v>Cape Town International </c:v>
                </c:pt>
              </c:strCache>
            </c:strRef>
          </c:tx>
          <c:marker>
            <c:symbol val="none"/>
          </c:marker>
          <c:cat>
            <c:numRef>
              <c:f>'Air Stats'!$A$98:$A$103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Stats'!$J$98:$J$103</c:f>
              <c:numCache>
                <c:formatCode>0.00</c:formatCode>
                <c:ptCount val="6"/>
                <c:pt idx="0">
                  <c:v>8.3319354629746663</c:v>
                </c:pt>
                <c:pt idx="1">
                  <c:v>15.126539185089232</c:v>
                </c:pt>
                <c:pt idx="2">
                  <c:v>-2.8844074085696323</c:v>
                </c:pt>
                <c:pt idx="3">
                  <c:v>-4.3758940802371047</c:v>
                </c:pt>
                <c:pt idx="4">
                  <c:v>3.8552351606523829</c:v>
                </c:pt>
                <c:pt idx="5">
                  <c:v>-3.734119923041447</c:v>
                </c:pt>
              </c:numCache>
            </c:numRef>
          </c:val>
        </c:ser>
        <c:ser>
          <c:idx val="9"/>
          <c:order val="9"/>
          <c:tx>
            <c:strRef>
              <c:f>'Air Stats'!$K$86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numRef>
              <c:f>'Air Stats'!$A$98:$A$103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Stats'!$K$98:$K$103</c:f>
              <c:numCache>
                <c:formatCode>0.00</c:formatCode>
                <c:ptCount val="6"/>
                <c:pt idx="0">
                  <c:v>62.150000000000006</c:v>
                </c:pt>
                <c:pt idx="1">
                  <c:v>0.9045122828656641</c:v>
                </c:pt>
                <c:pt idx="2">
                  <c:v>-4.0732912294998567</c:v>
                </c:pt>
                <c:pt idx="3">
                  <c:v>-19.812310020308743</c:v>
                </c:pt>
                <c:pt idx="4">
                  <c:v>-2.0062571386005859</c:v>
                </c:pt>
                <c:pt idx="5">
                  <c:v>67.217812340196176</c:v>
                </c:pt>
              </c:numCache>
            </c:numRef>
          </c:val>
        </c:ser>
        <c:ser>
          <c:idx val="10"/>
          <c:order val="10"/>
          <c:tx>
            <c:strRef>
              <c:f>'Air Stats'!$L$86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numRef>
              <c:f>'Air Stats'!$A$98:$A$103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Stats'!$L$98:$L$103</c:f>
              <c:numCache>
                <c:formatCode>0.00</c:formatCode>
                <c:ptCount val="6"/>
                <c:pt idx="0">
                  <c:v>2.5633788360874474</c:v>
                </c:pt>
                <c:pt idx="1">
                  <c:v>12.966901003227349</c:v>
                </c:pt>
                <c:pt idx="2">
                  <c:v>20.889072950347703</c:v>
                </c:pt>
                <c:pt idx="3">
                  <c:v>-5.5705903679929794</c:v>
                </c:pt>
                <c:pt idx="4">
                  <c:v>-4.4069386415003704</c:v>
                </c:pt>
                <c:pt idx="5">
                  <c:v>-17.515876588926599</c:v>
                </c:pt>
              </c:numCache>
            </c:numRef>
          </c:val>
        </c:ser>
        <c:marker val="1"/>
        <c:axId val="40395520"/>
        <c:axId val="40397056"/>
      </c:lineChart>
      <c:catAx>
        <c:axId val="403955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0397056"/>
        <c:crosses val="autoZero"/>
        <c:auto val="1"/>
        <c:lblAlgn val="ctr"/>
        <c:lblOffset val="100"/>
      </c:catAx>
      <c:valAx>
        <c:axId val="4039705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0395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6328998064082898"/>
          <c:y val="5.2954618261478702E-2"/>
          <c:w val="0.49709682086256962"/>
          <c:h val="0.3200564023114929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104</xdr:row>
      <xdr:rowOff>123824</xdr:rowOff>
    </xdr:from>
    <xdr:to>
      <xdr:col>9</xdr:col>
      <xdr:colOff>257174</xdr:colOff>
      <xdr:row>127</xdr:row>
      <xdr:rowOff>47625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409576</xdr:colOff>
      <xdr:row>178</xdr:row>
      <xdr:rowOff>104774</xdr:rowOff>
    </xdr:from>
    <xdr:to>
      <xdr:col>9</xdr:col>
      <xdr:colOff>76201</xdr:colOff>
      <xdr:row>203</xdr:row>
      <xdr:rowOff>152399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128</xdr:row>
      <xdr:rowOff>38100</xdr:rowOff>
    </xdr:from>
    <xdr:to>
      <xdr:col>9</xdr:col>
      <xdr:colOff>276224</xdr:colOff>
      <xdr:row>153</xdr:row>
      <xdr:rowOff>19051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K177"/>
  <sheetViews>
    <sheetView tabSelected="1" workbookViewId="0">
      <selection sqref="A1:M1"/>
    </sheetView>
  </sheetViews>
  <sheetFormatPr defaultRowHeight="15"/>
  <cols>
    <col min="1" max="1" width="12.7109375" bestFit="1" customWidth="1"/>
    <col min="2" max="2" width="14.140625" customWidth="1"/>
    <col min="3" max="3" width="12.7109375" customWidth="1"/>
    <col min="4" max="4" width="11.140625" customWidth="1"/>
    <col min="5" max="5" width="12" customWidth="1"/>
    <col min="6" max="6" width="12.5703125" customWidth="1"/>
    <col min="7" max="7" width="11.28515625" customWidth="1"/>
    <col min="8" max="8" width="14.140625" customWidth="1"/>
    <col min="9" max="9" width="16" customWidth="1"/>
    <col min="10" max="10" width="14.5703125" customWidth="1"/>
    <col min="11" max="11" width="17.42578125" customWidth="1"/>
    <col min="12" max="12" width="14.140625" customWidth="1"/>
    <col min="13" max="13" width="14.28515625" style="43" customWidth="1"/>
  </cols>
  <sheetData>
    <row r="1" spans="1:115" ht="34.5" customHeight="1" thickBot="1">
      <c r="A1" s="44" t="s">
        <v>27</v>
      </c>
      <c r="B1" s="45"/>
      <c r="C1" s="45"/>
      <c r="D1" s="45"/>
      <c r="E1" s="45"/>
      <c r="F1" s="45"/>
      <c r="G1" s="45"/>
      <c r="H1" s="45"/>
      <c r="I1" s="45"/>
      <c r="J1" s="45"/>
      <c r="K1" s="46"/>
      <c r="L1" s="46"/>
      <c r="M1" s="47"/>
    </row>
    <row r="2" spans="1:115" s="1" customFormat="1" ht="48.75" customHeight="1" thickBot="1">
      <c r="A2" s="25"/>
      <c r="B2" s="26" t="s">
        <v>0</v>
      </c>
      <c r="C2" s="26" t="s">
        <v>5</v>
      </c>
      <c r="D2" s="26" t="s">
        <v>1</v>
      </c>
      <c r="E2" s="26" t="s">
        <v>2</v>
      </c>
      <c r="F2" s="27" t="s">
        <v>6</v>
      </c>
      <c r="G2" s="26" t="s">
        <v>4</v>
      </c>
      <c r="H2" s="27" t="s">
        <v>16</v>
      </c>
      <c r="I2" s="27" t="s">
        <v>7</v>
      </c>
      <c r="J2" s="27" t="s">
        <v>3</v>
      </c>
      <c r="K2" s="27" t="s">
        <v>15</v>
      </c>
      <c r="L2" s="27" t="s">
        <v>28</v>
      </c>
      <c r="M2" s="28" t="s">
        <v>14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</row>
    <row r="3" spans="1:115" hidden="1">
      <c r="A3" s="6">
        <v>38443</v>
      </c>
      <c r="B3" s="5">
        <v>10040</v>
      </c>
      <c r="C3" s="5">
        <v>22776</v>
      </c>
      <c r="D3" s="5">
        <v>24816</v>
      </c>
      <c r="E3" s="5">
        <v>4325</v>
      </c>
      <c r="F3" s="5">
        <v>51740</v>
      </c>
      <c r="G3" s="5">
        <v>1225</v>
      </c>
      <c r="H3" s="5">
        <v>292316</v>
      </c>
      <c r="I3" s="5">
        <v>1282419</v>
      </c>
      <c r="J3" s="5">
        <v>540296</v>
      </c>
      <c r="K3" s="11">
        <v>4000</v>
      </c>
      <c r="L3" s="5">
        <v>6011</v>
      </c>
      <c r="M3" s="5">
        <f>SUM(B3:L3)</f>
        <v>2239964</v>
      </c>
    </row>
    <row r="4" spans="1:115" hidden="1">
      <c r="A4" s="6">
        <v>38473</v>
      </c>
      <c r="B4" s="5">
        <v>10773</v>
      </c>
      <c r="C4" s="5">
        <v>22717</v>
      </c>
      <c r="D4" s="5">
        <v>23097</v>
      </c>
      <c r="E4" s="5">
        <v>4819</v>
      </c>
      <c r="F4" s="5">
        <v>50345</v>
      </c>
      <c r="G4" s="5">
        <v>1331</v>
      </c>
      <c r="H4" s="5">
        <v>289752</v>
      </c>
      <c r="I4" s="5">
        <v>1217985</v>
      </c>
      <c r="J4" s="5">
        <v>496452</v>
      </c>
      <c r="K4" s="11">
        <v>4000</v>
      </c>
      <c r="L4" s="5">
        <v>6662</v>
      </c>
      <c r="M4" s="5">
        <f t="shared" ref="M4:M67" si="0">SUM(B4:L4)</f>
        <v>2127933</v>
      </c>
    </row>
    <row r="5" spans="1:115" hidden="1">
      <c r="A5" s="6">
        <v>38504</v>
      </c>
      <c r="B5" s="5">
        <v>11082</v>
      </c>
      <c r="C5" s="5">
        <v>23216</v>
      </c>
      <c r="D5" s="5">
        <v>21027</v>
      </c>
      <c r="E5" s="5">
        <v>4674</v>
      </c>
      <c r="F5" s="5">
        <v>50765</v>
      </c>
      <c r="G5" s="5">
        <v>1271</v>
      </c>
      <c r="H5" s="5">
        <v>297606</v>
      </c>
      <c r="I5" s="5">
        <v>1231270</v>
      </c>
      <c r="J5" s="5">
        <v>486150</v>
      </c>
      <c r="K5" s="11">
        <v>4000</v>
      </c>
      <c r="L5" s="5">
        <v>6657</v>
      </c>
      <c r="M5" s="5">
        <f t="shared" si="0"/>
        <v>2137718</v>
      </c>
    </row>
    <row r="6" spans="1:115" hidden="1">
      <c r="A6" s="6">
        <v>38534</v>
      </c>
      <c r="B6" s="5">
        <v>10478</v>
      </c>
      <c r="C6" s="5">
        <v>25011</v>
      </c>
      <c r="D6" s="5">
        <v>24325</v>
      </c>
      <c r="E6" s="5">
        <v>4533</v>
      </c>
      <c r="F6" s="5">
        <v>52291</v>
      </c>
      <c r="G6" s="5">
        <v>1284</v>
      </c>
      <c r="H6" s="5">
        <v>302162</v>
      </c>
      <c r="I6" s="5">
        <v>1327003</v>
      </c>
      <c r="J6" s="5">
        <v>518230</v>
      </c>
      <c r="K6" s="11">
        <v>4000</v>
      </c>
      <c r="L6" s="5">
        <v>6258</v>
      </c>
      <c r="M6" s="5">
        <f t="shared" si="0"/>
        <v>2275575</v>
      </c>
    </row>
    <row r="7" spans="1:115" hidden="1">
      <c r="A7" s="6">
        <v>38565</v>
      </c>
      <c r="B7" s="5">
        <v>11832</v>
      </c>
      <c r="C7" s="5">
        <v>24688</v>
      </c>
      <c r="D7" s="5">
        <v>22287</v>
      </c>
      <c r="E7" s="5">
        <v>5358</v>
      </c>
      <c r="F7" s="5">
        <v>52866</v>
      </c>
      <c r="G7" s="5">
        <v>1502</v>
      </c>
      <c r="H7" s="5">
        <v>306411</v>
      </c>
      <c r="I7" s="5">
        <v>1391143</v>
      </c>
      <c r="J7" s="5">
        <v>545349</v>
      </c>
      <c r="K7" s="11">
        <v>4000</v>
      </c>
      <c r="L7" s="5">
        <v>7090</v>
      </c>
      <c r="M7" s="5">
        <f t="shared" si="0"/>
        <v>2372526</v>
      </c>
    </row>
    <row r="8" spans="1:115" hidden="1">
      <c r="A8" s="6">
        <v>38596</v>
      </c>
      <c r="B8" s="5">
        <v>12179</v>
      </c>
      <c r="C8" s="5">
        <v>25949</v>
      </c>
      <c r="D8" s="5">
        <v>24283</v>
      </c>
      <c r="E8" s="5">
        <v>5603</v>
      </c>
      <c r="F8" s="5">
        <v>57294</v>
      </c>
      <c r="G8" s="5">
        <v>1444</v>
      </c>
      <c r="H8" s="5">
        <v>316554</v>
      </c>
      <c r="I8" s="5">
        <v>1402456</v>
      </c>
      <c r="J8" s="5">
        <v>567943</v>
      </c>
      <c r="K8" s="11">
        <v>4000</v>
      </c>
      <c r="L8" s="5">
        <v>6799</v>
      </c>
      <c r="M8" s="5">
        <f t="shared" si="0"/>
        <v>2424504</v>
      </c>
    </row>
    <row r="9" spans="1:115" hidden="1">
      <c r="A9" s="6">
        <v>38626</v>
      </c>
      <c r="B9" s="5">
        <v>11297</v>
      </c>
      <c r="C9" s="5">
        <v>25633</v>
      </c>
      <c r="D9" s="5">
        <v>25943</v>
      </c>
      <c r="E9" s="5">
        <v>5340</v>
      </c>
      <c r="F9" s="5">
        <v>55079</v>
      </c>
      <c r="G9" s="5">
        <v>1525</v>
      </c>
      <c r="H9" s="5">
        <v>310865</v>
      </c>
      <c r="I9" s="5">
        <v>1390969</v>
      </c>
      <c r="J9" s="5">
        <v>589442</v>
      </c>
      <c r="K9" s="11">
        <v>4000</v>
      </c>
      <c r="L9" s="5">
        <v>6612</v>
      </c>
      <c r="M9" s="5">
        <f t="shared" si="0"/>
        <v>2426705</v>
      </c>
    </row>
    <row r="10" spans="1:115" hidden="1">
      <c r="A10" s="6">
        <v>38657</v>
      </c>
      <c r="B10" s="5">
        <v>11987</v>
      </c>
      <c r="C10" s="5">
        <v>26259</v>
      </c>
      <c r="D10" s="5">
        <v>23825</v>
      </c>
      <c r="E10" s="5">
        <v>5524</v>
      </c>
      <c r="F10" s="5">
        <v>58736</v>
      </c>
      <c r="G10" s="5">
        <v>1552</v>
      </c>
      <c r="H10" s="5">
        <v>316733</v>
      </c>
      <c r="I10" s="5">
        <v>1381140</v>
      </c>
      <c r="J10" s="5">
        <v>614258</v>
      </c>
      <c r="K10" s="11">
        <v>4000</v>
      </c>
      <c r="L10" s="5">
        <v>7309</v>
      </c>
      <c r="M10" s="5">
        <f t="shared" si="0"/>
        <v>2451323</v>
      </c>
    </row>
    <row r="11" spans="1:115" hidden="1">
      <c r="A11" s="6">
        <v>38687</v>
      </c>
      <c r="B11" s="5">
        <v>8063</v>
      </c>
      <c r="C11" s="5">
        <v>26842</v>
      </c>
      <c r="D11" s="5">
        <v>31269</v>
      </c>
      <c r="E11" s="5">
        <v>3310</v>
      </c>
      <c r="F11" s="5">
        <v>56336</v>
      </c>
      <c r="G11" s="5">
        <v>1212</v>
      </c>
      <c r="H11" s="5">
        <v>335283</v>
      </c>
      <c r="I11" s="5">
        <v>1459451</v>
      </c>
      <c r="J11" s="5">
        <v>643536</v>
      </c>
      <c r="K11" s="11">
        <v>4000</v>
      </c>
      <c r="L11" s="5">
        <v>5060</v>
      </c>
      <c r="M11" s="5">
        <f t="shared" si="0"/>
        <v>2574362</v>
      </c>
    </row>
    <row r="12" spans="1:115" hidden="1">
      <c r="A12" s="6">
        <v>38718</v>
      </c>
      <c r="B12" s="5">
        <v>7547</v>
      </c>
      <c r="C12" s="5">
        <v>25132</v>
      </c>
      <c r="D12" s="5">
        <v>31227</v>
      </c>
      <c r="E12" s="5">
        <v>3451</v>
      </c>
      <c r="F12" s="5">
        <v>57398</v>
      </c>
      <c r="G12" s="5">
        <v>923</v>
      </c>
      <c r="H12" s="5">
        <v>305160</v>
      </c>
      <c r="I12" s="5">
        <v>1337050</v>
      </c>
      <c r="J12" s="5">
        <v>595131</v>
      </c>
      <c r="K12" s="5">
        <v>4005</v>
      </c>
      <c r="L12" s="5">
        <v>4402</v>
      </c>
      <c r="M12" s="5">
        <f t="shared" si="0"/>
        <v>2371426</v>
      </c>
    </row>
    <row r="13" spans="1:115" hidden="1">
      <c r="A13" s="6">
        <v>38749</v>
      </c>
      <c r="B13" s="5">
        <v>10540</v>
      </c>
      <c r="C13" s="5">
        <f>AVERAGE(C8:C12)</f>
        <v>25963</v>
      </c>
      <c r="D13" s="5">
        <v>22407</v>
      </c>
      <c r="E13" s="5">
        <v>5229</v>
      </c>
      <c r="F13" s="5">
        <v>52566</v>
      </c>
      <c r="G13" s="5">
        <f>AVERAGE(G8:G12)</f>
        <v>1331.2</v>
      </c>
      <c r="H13" s="5">
        <v>291442</v>
      </c>
      <c r="I13" s="5">
        <v>1243843</v>
      </c>
      <c r="J13" s="5">
        <v>584338</v>
      </c>
      <c r="K13" s="5">
        <v>6001</v>
      </c>
      <c r="L13" s="5">
        <v>5764</v>
      </c>
      <c r="M13" s="5">
        <f t="shared" si="0"/>
        <v>2249424.2000000002</v>
      </c>
    </row>
    <row r="14" spans="1:115" hidden="1">
      <c r="A14" s="6">
        <v>38777</v>
      </c>
      <c r="B14" s="5">
        <v>11999</v>
      </c>
      <c r="C14" s="5">
        <f>AVERAGE(C9:C13)</f>
        <v>25965.8</v>
      </c>
      <c r="D14" s="5">
        <v>24034</v>
      </c>
      <c r="E14" s="5">
        <v>5704</v>
      </c>
      <c r="F14" s="5">
        <v>60695</v>
      </c>
      <c r="G14" s="5">
        <f>AVERAGE(G9:G13)</f>
        <v>1308.6399999999999</v>
      </c>
      <c r="H14" s="5">
        <v>333760</v>
      </c>
      <c r="I14" s="5">
        <v>1413711</v>
      </c>
      <c r="J14" s="5">
        <v>653048</v>
      </c>
      <c r="K14" s="5">
        <v>6973</v>
      </c>
      <c r="L14" s="5">
        <v>6758</v>
      </c>
      <c r="M14" s="5">
        <f t="shared" si="0"/>
        <v>2543956.44</v>
      </c>
    </row>
    <row r="15" spans="1:115" hidden="1">
      <c r="A15" s="6">
        <v>38808</v>
      </c>
      <c r="B15" s="5">
        <v>10622</v>
      </c>
      <c r="C15" s="5">
        <v>26665</v>
      </c>
      <c r="D15" s="5">
        <v>27628</v>
      </c>
      <c r="E15" s="5">
        <v>4766</v>
      </c>
      <c r="F15" s="5">
        <v>61294</v>
      </c>
      <c r="G15" s="5">
        <v>1270</v>
      </c>
      <c r="H15" s="5">
        <v>329716</v>
      </c>
      <c r="I15" s="5">
        <v>1431074</v>
      </c>
      <c r="J15" s="5">
        <v>592010</v>
      </c>
      <c r="K15" s="5">
        <v>5782</v>
      </c>
      <c r="L15" s="5">
        <v>5519</v>
      </c>
      <c r="M15" s="5">
        <f t="shared" si="0"/>
        <v>2496346</v>
      </c>
    </row>
    <row r="16" spans="1:115" hidden="1">
      <c r="A16" s="6">
        <v>38838</v>
      </c>
      <c r="B16" s="5">
        <v>12887</v>
      </c>
      <c r="C16" s="5">
        <v>26292</v>
      </c>
      <c r="D16" s="5">
        <v>22080</v>
      </c>
      <c r="E16" s="5">
        <v>5748</v>
      </c>
      <c r="F16" s="5">
        <v>53621</v>
      </c>
      <c r="G16" s="5">
        <v>1593</v>
      </c>
      <c r="H16" s="5">
        <v>324981</v>
      </c>
      <c r="I16" s="5">
        <v>1325045</v>
      </c>
      <c r="J16" s="5">
        <v>525352</v>
      </c>
      <c r="K16" s="5">
        <v>7170</v>
      </c>
      <c r="L16" s="5">
        <v>7325</v>
      </c>
      <c r="M16" s="5">
        <f t="shared" si="0"/>
        <v>2312094</v>
      </c>
    </row>
    <row r="17" spans="1:13" hidden="1">
      <c r="A17" s="6">
        <v>38869</v>
      </c>
      <c r="B17" s="5">
        <v>13071</v>
      </c>
      <c r="C17" s="5">
        <v>27155</v>
      </c>
      <c r="D17" s="5">
        <v>21099</v>
      </c>
      <c r="E17" s="5">
        <v>5509</v>
      </c>
      <c r="F17" s="5">
        <v>57232</v>
      </c>
      <c r="G17" s="5">
        <v>1553</v>
      </c>
      <c r="H17" s="5">
        <v>328521</v>
      </c>
      <c r="I17" s="5">
        <v>1341543</v>
      </c>
      <c r="J17" s="5">
        <v>523394</v>
      </c>
      <c r="K17" s="5">
        <v>7060</v>
      </c>
      <c r="L17" s="5">
        <v>7106</v>
      </c>
      <c r="M17" s="5">
        <f t="shared" si="0"/>
        <v>2333243</v>
      </c>
    </row>
    <row r="18" spans="1:13" hidden="1">
      <c r="A18" s="6">
        <v>38899</v>
      </c>
      <c r="B18" s="5">
        <v>13222</v>
      </c>
      <c r="C18" s="5">
        <v>29384</v>
      </c>
      <c r="D18" s="5">
        <v>25018</v>
      </c>
      <c r="E18" s="5">
        <v>5640</v>
      </c>
      <c r="F18" s="5">
        <v>58443</v>
      </c>
      <c r="G18" s="5">
        <v>1608</v>
      </c>
      <c r="H18" s="5">
        <v>350327</v>
      </c>
      <c r="I18" s="5">
        <v>1479229</v>
      </c>
      <c r="J18" s="5">
        <v>550718</v>
      </c>
      <c r="K18" s="5">
        <v>7595</v>
      </c>
      <c r="L18" s="5">
        <v>7384</v>
      </c>
      <c r="M18" s="5">
        <f t="shared" si="0"/>
        <v>2528568</v>
      </c>
    </row>
    <row r="19" spans="1:13" hidden="1">
      <c r="A19" s="6">
        <v>38930</v>
      </c>
      <c r="B19" s="5">
        <v>14123</v>
      </c>
      <c r="C19" s="5">
        <v>27415</v>
      </c>
      <c r="D19" s="5">
        <v>22547</v>
      </c>
      <c r="E19" s="5">
        <v>5973</v>
      </c>
      <c r="F19" s="5">
        <v>58363</v>
      </c>
      <c r="G19" s="5">
        <v>1692</v>
      </c>
      <c r="H19" s="5">
        <v>330717</v>
      </c>
      <c r="I19" s="5">
        <v>1478649</v>
      </c>
      <c r="J19" s="5">
        <v>554040</v>
      </c>
      <c r="K19" s="5">
        <v>7411</v>
      </c>
      <c r="L19" s="5">
        <v>7661</v>
      </c>
      <c r="M19" s="5">
        <f t="shared" si="0"/>
        <v>2508591</v>
      </c>
    </row>
    <row r="20" spans="1:13" hidden="1">
      <c r="A20" s="6">
        <v>38961</v>
      </c>
      <c r="B20" s="5">
        <v>14934</v>
      </c>
      <c r="C20" s="5">
        <v>30378</v>
      </c>
      <c r="D20" s="5">
        <v>22839</v>
      </c>
      <c r="E20" s="5">
        <v>5863</v>
      </c>
      <c r="F20" s="5">
        <v>62045</v>
      </c>
      <c r="G20" s="5">
        <v>1582</v>
      </c>
      <c r="H20" s="5">
        <v>342524</v>
      </c>
      <c r="I20" s="5">
        <v>1506142</v>
      </c>
      <c r="J20" s="5">
        <v>602819</v>
      </c>
      <c r="K20" s="5">
        <v>6982</v>
      </c>
      <c r="L20" s="5">
        <v>7308</v>
      </c>
      <c r="M20" s="5">
        <f t="shared" si="0"/>
        <v>2603416</v>
      </c>
    </row>
    <row r="21" spans="1:13" hidden="1">
      <c r="A21" s="6">
        <v>38991</v>
      </c>
      <c r="B21" s="5">
        <v>15816</v>
      </c>
      <c r="C21" s="5">
        <v>29760</v>
      </c>
      <c r="D21" s="5">
        <v>25870</v>
      </c>
      <c r="E21" s="5">
        <v>6267</v>
      </c>
      <c r="F21" s="5">
        <v>61058</v>
      </c>
      <c r="G21" s="5">
        <v>1667</v>
      </c>
      <c r="H21" s="5">
        <v>331330</v>
      </c>
      <c r="I21" s="5">
        <v>1537544</v>
      </c>
      <c r="J21" s="5">
        <v>628572</v>
      </c>
      <c r="K21" s="5">
        <v>7042</v>
      </c>
      <c r="L21" s="5">
        <v>7374</v>
      </c>
      <c r="M21" s="5">
        <f t="shared" si="0"/>
        <v>2652300</v>
      </c>
    </row>
    <row r="22" spans="1:13" hidden="1">
      <c r="A22" s="6">
        <v>39022</v>
      </c>
      <c r="B22" s="5">
        <v>15965</v>
      </c>
      <c r="C22" s="5">
        <v>30155</v>
      </c>
      <c r="D22" s="5">
        <v>24736</v>
      </c>
      <c r="E22" s="5">
        <v>6044</v>
      </c>
      <c r="F22" s="5">
        <v>65979</v>
      </c>
      <c r="G22" s="5">
        <v>1658</v>
      </c>
      <c r="H22" s="5">
        <v>352682</v>
      </c>
      <c r="I22" s="5">
        <v>1518168</v>
      </c>
      <c r="J22" s="5">
        <v>680392</v>
      </c>
      <c r="K22" s="5">
        <v>7014</v>
      </c>
      <c r="L22" s="5">
        <v>7768</v>
      </c>
      <c r="M22" s="5">
        <f t="shared" si="0"/>
        <v>2710561</v>
      </c>
    </row>
    <row r="23" spans="1:13" hidden="1">
      <c r="A23" s="6">
        <v>39052</v>
      </c>
      <c r="B23" s="5">
        <v>16069</v>
      </c>
      <c r="C23" s="5">
        <v>30090</v>
      </c>
      <c r="D23" s="5">
        <v>28909</v>
      </c>
      <c r="E23" s="5">
        <v>4022</v>
      </c>
      <c r="F23" s="5">
        <v>61717</v>
      </c>
      <c r="G23" s="5">
        <v>1592</v>
      </c>
      <c r="H23" s="5">
        <v>411033</v>
      </c>
      <c r="I23" s="5">
        <v>1617696</v>
      </c>
      <c r="J23" s="5">
        <v>734707</v>
      </c>
      <c r="K23" s="5">
        <v>4797</v>
      </c>
      <c r="L23" s="5">
        <v>5573</v>
      </c>
      <c r="M23" s="5">
        <f t="shared" si="0"/>
        <v>2916205</v>
      </c>
    </row>
    <row r="24" spans="1:13" hidden="1">
      <c r="A24" s="6">
        <v>39083</v>
      </c>
      <c r="B24" s="5">
        <v>13850</v>
      </c>
      <c r="C24" s="5">
        <v>28839</v>
      </c>
      <c r="D24" s="5">
        <v>28667</v>
      </c>
      <c r="E24" s="5">
        <v>4627</v>
      </c>
      <c r="F24" s="5">
        <v>60234</v>
      </c>
      <c r="G24" s="5">
        <v>1477</v>
      </c>
      <c r="H24" s="5">
        <v>369874</v>
      </c>
      <c r="I24" s="5">
        <v>1484590</v>
      </c>
      <c r="J24" s="5">
        <v>678878</v>
      </c>
      <c r="K24" s="5">
        <v>5111</v>
      </c>
      <c r="L24" s="5">
        <v>5455</v>
      </c>
      <c r="M24" s="5">
        <f t="shared" si="0"/>
        <v>2681602</v>
      </c>
    </row>
    <row r="25" spans="1:13" hidden="1">
      <c r="A25" s="6">
        <v>39114</v>
      </c>
      <c r="B25" s="5">
        <v>18029</v>
      </c>
      <c r="C25" s="5">
        <f>AVERAGE(C20:C24)</f>
        <v>29844.400000000001</v>
      </c>
      <c r="D25" s="5">
        <v>23118</v>
      </c>
      <c r="E25" s="5">
        <v>6597</v>
      </c>
      <c r="F25" s="5">
        <v>57789</v>
      </c>
      <c r="G25" s="5">
        <f>AVERAGE(G20:G24)</f>
        <v>1595.2</v>
      </c>
      <c r="H25" s="5">
        <v>365961</v>
      </c>
      <c r="I25" s="5">
        <v>1420423</v>
      </c>
      <c r="J25" s="5">
        <v>679744</v>
      </c>
      <c r="K25" s="5">
        <v>6396</v>
      </c>
      <c r="L25" s="5">
        <v>7110</v>
      </c>
      <c r="M25" s="5">
        <f t="shared" si="0"/>
        <v>2616606.6</v>
      </c>
    </row>
    <row r="26" spans="1:13" hidden="1">
      <c r="A26" s="6">
        <v>39142</v>
      </c>
      <c r="B26" s="5">
        <v>22990</v>
      </c>
      <c r="C26" s="5">
        <f>AVERAGE(C21:C25)</f>
        <v>29737.68</v>
      </c>
      <c r="D26" s="5">
        <v>27256</v>
      </c>
      <c r="E26" s="5">
        <v>6464</v>
      </c>
      <c r="F26" s="5">
        <v>66470</v>
      </c>
      <c r="G26" s="5">
        <f>AVERAGE(G21:G25)</f>
        <v>1597.84</v>
      </c>
      <c r="H26" s="5">
        <v>420048</v>
      </c>
      <c r="I26" s="5">
        <v>1653997</v>
      </c>
      <c r="J26" s="5">
        <v>767917</v>
      </c>
      <c r="K26" s="5">
        <v>6858</v>
      </c>
      <c r="L26" s="5">
        <v>7772</v>
      </c>
      <c r="M26" s="5">
        <f t="shared" si="0"/>
        <v>3011107.52</v>
      </c>
    </row>
    <row r="27" spans="1:13" hidden="1">
      <c r="A27" s="6">
        <v>39173</v>
      </c>
      <c r="B27" s="5">
        <v>18289</v>
      </c>
      <c r="C27" s="5">
        <v>34212</v>
      </c>
      <c r="D27" s="5">
        <v>32123</v>
      </c>
      <c r="E27" s="5">
        <v>5463</v>
      </c>
      <c r="F27" s="5">
        <v>66477</v>
      </c>
      <c r="G27" s="5">
        <v>1807</v>
      </c>
      <c r="H27" s="5">
        <v>408371</v>
      </c>
      <c r="I27" s="5">
        <v>1608005</v>
      </c>
      <c r="J27" s="5">
        <v>698133</v>
      </c>
      <c r="K27" s="5">
        <v>5742</v>
      </c>
      <c r="L27" s="5">
        <v>7251</v>
      </c>
      <c r="M27" s="5">
        <f t="shared" si="0"/>
        <v>2885873</v>
      </c>
    </row>
    <row r="28" spans="1:13" hidden="1">
      <c r="A28" s="6">
        <v>39203</v>
      </c>
      <c r="B28" s="5">
        <v>18136</v>
      </c>
      <c r="C28" s="5">
        <v>31046</v>
      </c>
      <c r="D28" s="5">
        <v>26131</v>
      </c>
      <c r="E28" s="5">
        <v>6705</v>
      </c>
      <c r="F28" s="5">
        <v>58361</v>
      </c>
      <c r="G28" s="5">
        <v>1938</v>
      </c>
      <c r="H28" s="5">
        <v>393966</v>
      </c>
      <c r="I28" s="5">
        <v>1504089</v>
      </c>
      <c r="J28" s="5">
        <v>620407</v>
      </c>
      <c r="K28" s="5">
        <v>7394</v>
      </c>
      <c r="L28" s="5">
        <v>8253</v>
      </c>
      <c r="M28" s="5">
        <f t="shared" si="0"/>
        <v>2676426</v>
      </c>
    </row>
    <row r="29" spans="1:13" hidden="1">
      <c r="A29" s="6">
        <v>39234</v>
      </c>
      <c r="B29" s="5">
        <v>17360</v>
      </c>
      <c r="C29" s="5">
        <v>29284</v>
      </c>
      <c r="D29" s="5">
        <v>22471</v>
      </c>
      <c r="E29" s="5">
        <v>6455</v>
      </c>
      <c r="F29" s="5">
        <v>55489</v>
      </c>
      <c r="G29" s="5">
        <v>2002</v>
      </c>
      <c r="H29" s="5">
        <v>393980</v>
      </c>
      <c r="I29" s="5">
        <v>1521347</v>
      </c>
      <c r="J29" s="5">
        <v>610970</v>
      </c>
      <c r="K29" s="5">
        <v>6689</v>
      </c>
      <c r="L29" s="5">
        <v>7865</v>
      </c>
      <c r="M29" s="5">
        <f t="shared" si="0"/>
        <v>2673912</v>
      </c>
    </row>
    <row r="30" spans="1:13" hidden="1">
      <c r="A30" s="6">
        <v>39264</v>
      </c>
      <c r="B30" s="5">
        <v>17730</v>
      </c>
      <c r="C30" s="5">
        <v>32944</v>
      </c>
      <c r="D30" s="5">
        <v>27774</v>
      </c>
      <c r="E30" s="5">
        <v>6624</v>
      </c>
      <c r="F30" s="5">
        <v>65144</v>
      </c>
      <c r="G30" s="5">
        <v>1959</v>
      </c>
      <c r="H30" s="5">
        <v>429203</v>
      </c>
      <c r="I30" s="5">
        <v>1700972</v>
      </c>
      <c r="J30" s="5">
        <v>675113</v>
      </c>
      <c r="K30" s="5">
        <v>7294</v>
      </c>
      <c r="L30" s="5">
        <v>8100</v>
      </c>
      <c r="M30" s="5">
        <f t="shared" si="0"/>
        <v>2972857</v>
      </c>
    </row>
    <row r="31" spans="1:13" hidden="1">
      <c r="A31" s="6">
        <v>39295</v>
      </c>
      <c r="B31" s="5">
        <v>18789</v>
      </c>
      <c r="C31" s="5">
        <v>31012</v>
      </c>
      <c r="D31" s="5">
        <v>26516</v>
      </c>
      <c r="E31" s="5">
        <v>7157</v>
      </c>
      <c r="F31" s="5">
        <v>62276</v>
      </c>
      <c r="G31" s="5">
        <v>2136</v>
      </c>
      <c r="H31" s="5">
        <v>409611</v>
      </c>
      <c r="I31" s="5">
        <v>1706785</v>
      </c>
      <c r="J31" s="5">
        <v>667642</v>
      </c>
      <c r="K31" s="5">
        <v>7194</v>
      </c>
      <c r="L31" s="5">
        <v>8325</v>
      </c>
      <c r="M31" s="5">
        <f t="shared" si="0"/>
        <v>2947443</v>
      </c>
    </row>
    <row r="32" spans="1:13" hidden="1">
      <c r="A32" s="6">
        <v>39326</v>
      </c>
      <c r="B32" s="5">
        <v>18255</v>
      </c>
      <c r="C32" s="5">
        <v>31952</v>
      </c>
      <c r="D32" s="5">
        <v>28238</v>
      </c>
      <c r="E32" s="5">
        <v>6629</v>
      </c>
      <c r="F32" s="5">
        <v>63294</v>
      </c>
      <c r="G32" s="5">
        <v>1982</v>
      </c>
      <c r="H32" s="5">
        <v>402801</v>
      </c>
      <c r="I32" s="5">
        <v>1683244</v>
      </c>
      <c r="J32" s="5">
        <v>682198</v>
      </c>
      <c r="K32" s="5">
        <v>6263</v>
      </c>
      <c r="L32" s="5">
        <v>7793</v>
      </c>
      <c r="M32" s="5">
        <f t="shared" si="0"/>
        <v>2932649</v>
      </c>
    </row>
    <row r="33" spans="1:13" hidden="1">
      <c r="A33" s="6">
        <v>39356</v>
      </c>
      <c r="B33" s="5">
        <v>18791</v>
      </c>
      <c r="C33" s="5">
        <v>31482</v>
      </c>
      <c r="D33" s="5">
        <v>28491</v>
      </c>
      <c r="E33" s="5">
        <v>7355</v>
      </c>
      <c r="F33" s="5">
        <v>65692</v>
      </c>
      <c r="G33" s="5">
        <v>2164</v>
      </c>
      <c r="H33" s="5">
        <v>402599</v>
      </c>
      <c r="I33" s="5">
        <v>1736883</v>
      </c>
      <c r="J33" s="5">
        <v>719883</v>
      </c>
      <c r="K33" s="5">
        <v>6701</v>
      </c>
      <c r="L33" s="5">
        <v>7949</v>
      </c>
      <c r="M33" s="5">
        <f t="shared" si="0"/>
        <v>3027990</v>
      </c>
    </row>
    <row r="34" spans="1:13" hidden="1">
      <c r="A34" s="6">
        <v>39387</v>
      </c>
      <c r="B34" s="5">
        <v>18459</v>
      </c>
      <c r="C34" s="5">
        <v>31466</v>
      </c>
      <c r="D34" s="5">
        <v>27199</v>
      </c>
      <c r="E34" s="5">
        <v>6848</v>
      </c>
      <c r="F34" s="5">
        <v>68910</v>
      </c>
      <c r="G34" s="5">
        <v>2084</v>
      </c>
      <c r="H34" s="5">
        <v>406725</v>
      </c>
      <c r="I34" s="5">
        <v>1665843</v>
      </c>
      <c r="J34" s="5">
        <v>765085</v>
      </c>
      <c r="K34" s="5">
        <v>7832</v>
      </c>
      <c r="L34" s="5">
        <v>8309</v>
      </c>
      <c r="M34" s="5">
        <f t="shared" si="0"/>
        <v>3008760</v>
      </c>
    </row>
    <row r="35" spans="1:13" hidden="1">
      <c r="A35" s="6">
        <v>39417</v>
      </c>
      <c r="B35" s="5">
        <v>13370</v>
      </c>
      <c r="C35" s="5">
        <v>28622</v>
      </c>
      <c r="D35" s="5">
        <v>30318</v>
      </c>
      <c r="E35" s="5">
        <v>4200</v>
      </c>
      <c r="F35" s="5">
        <v>59677</v>
      </c>
      <c r="G35" s="5">
        <v>1792</v>
      </c>
      <c r="H35" s="5">
        <v>396563</v>
      </c>
      <c r="I35" s="5">
        <v>1650122</v>
      </c>
      <c r="J35" s="5">
        <v>751371</v>
      </c>
      <c r="K35" s="5">
        <v>5062</v>
      </c>
      <c r="L35" s="5">
        <v>6126</v>
      </c>
      <c r="M35" s="5">
        <f t="shared" si="0"/>
        <v>2947223</v>
      </c>
    </row>
    <row r="36" spans="1:13" hidden="1">
      <c r="A36" s="6">
        <v>39448</v>
      </c>
      <c r="B36" s="5">
        <v>12891</v>
      </c>
      <c r="C36" s="5">
        <v>28021</v>
      </c>
      <c r="D36" s="5">
        <v>29502</v>
      </c>
      <c r="E36" s="5">
        <v>4627</v>
      </c>
      <c r="F36" s="5">
        <v>62721</v>
      </c>
      <c r="G36" s="5">
        <v>1642</v>
      </c>
      <c r="H36" s="5">
        <v>360987</v>
      </c>
      <c r="I36" s="5">
        <v>1505276</v>
      </c>
      <c r="J36" s="5">
        <v>692200</v>
      </c>
      <c r="K36" s="5">
        <v>5751</v>
      </c>
      <c r="L36" s="5">
        <v>6673</v>
      </c>
      <c r="M36" s="5">
        <f t="shared" si="0"/>
        <v>2710291</v>
      </c>
    </row>
    <row r="37" spans="1:13" hidden="1">
      <c r="A37" s="6">
        <v>39479</v>
      </c>
      <c r="B37" s="5">
        <v>17275</v>
      </c>
      <c r="C37" s="5">
        <f>AVERAGE(C32:C36)</f>
        <v>30308.6</v>
      </c>
      <c r="D37" s="5">
        <v>26364</v>
      </c>
      <c r="E37" s="5">
        <v>6597</v>
      </c>
      <c r="F37" s="5">
        <v>62523</v>
      </c>
      <c r="G37" s="5">
        <f>AVERAGE(G32:G36)</f>
        <v>1932.8</v>
      </c>
      <c r="H37" s="5">
        <v>384246</v>
      </c>
      <c r="I37" s="5">
        <v>1499070</v>
      </c>
      <c r="J37" s="5">
        <v>736866</v>
      </c>
      <c r="K37" s="5">
        <v>6415</v>
      </c>
      <c r="L37" s="5">
        <v>7595</v>
      </c>
      <c r="M37" s="5">
        <f t="shared" si="0"/>
        <v>2779192.4</v>
      </c>
    </row>
    <row r="38" spans="1:13" hidden="1">
      <c r="A38" s="6">
        <v>39508</v>
      </c>
      <c r="B38" s="5">
        <v>17823</v>
      </c>
      <c r="C38" s="5">
        <f>AVERAGE(C33:C37)</f>
        <v>29979.920000000002</v>
      </c>
      <c r="D38" s="5">
        <v>31476</v>
      </c>
      <c r="E38" s="5">
        <v>6464</v>
      </c>
      <c r="F38" s="5">
        <v>69718</v>
      </c>
      <c r="G38" s="5">
        <f>AVERAGE(G33:G37)</f>
        <v>1922.9599999999998</v>
      </c>
      <c r="H38" s="5">
        <v>403501</v>
      </c>
      <c r="I38" s="5">
        <v>1675862</v>
      </c>
      <c r="J38" s="5">
        <v>806750</v>
      </c>
      <c r="K38" s="5">
        <v>6434</v>
      </c>
      <c r="L38" s="5">
        <v>8003</v>
      </c>
      <c r="M38" s="5">
        <f t="shared" si="0"/>
        <v>3057933.88</v>
      </c>
    </row>
    <row r="39" spans="1:13" hidden="1">
      <c r="A39" s="6">
        <v>39539</v>
      </c>
      <c r="B39" s="5">
        <v>16616</v>
      </c>
      <c r="C39" s="5">
        <v>30002</v>
      </c>
      <c r="D39" s="5">
        <v>29168</v>
      </c>
      <c r="E39" s="5">
        <v>6657</v>
      </c>
      <c r="F39" s="5">
        <v>65748</v>
      </c>
      <c r="G39" s="5">
        <v>2056</v>
      </c>
      <c r="H39" s="5">
        <v>390287</v>
      </c>
      <c r="I39" s="5">
        <v>1607622</v>
      </c>
      <c r="J39" s="5">
        <v>677036</v>
      </c>
      <c r="K39" s="5">
        <v>6241</v>
      </c>
      <c r="L39" s="5">
        <v>8647</v>
      </c>
      <c r="M39" s="5">
        <f t="shared" si="0"/>
        <v>2840080</v>
      </c>
    </row>
    <row r="40" spans="1:13" hidden="1">
      <c r="A40" s="6">
        <v>39569</v>
      </c>
      <c r="B40" s="5">
        <v>17382</v>
      </c>
      <c r="C40" s="5">
        <v>29713</v>
      </c>
      <c r="D40" s="5">
        <v>25682</v>
      </c>
      <c r="E40" s="5">
        <v>7022</v>
      </c>
      <c r="F40" s="5">
        <v>59574</v>
      </c>
      <c r="G40" s="5">
        <v>2268</v>
      </c>
      <c r="H40" s="5">
        <v>360584</v>
      </c>
      <c r="I40" s="5">
        <v>1468794</v>
      </c>
      <c r="J40" s="5">
        <v>613534</v>
      </c>
      <c r="K40" s="5">
        <v>7016</v>
      </c>
      <c r="L40" s="5">
        <v>9379</v>
      </c>
      <c r="M40" s="5">
        <f t="shared" si="0"/>
        <v>2600948</v>
      </c>
    </row>
    <row r="41" spans="1:13" hidden="1">
      <c r="A41" s="6">
        <v>39600</v>
      </c>
      <c r="B41" s="5">
        <v>17428</v>
      </c>
      <c r="C41" s="5">
        <v>28820</v>
      </c>
      <c r="D41" s="5">
        <v>23529</v>
      </c>
      <c r="E41" s="5">
        <v>6974</v>
      </c>
      <c r="F41" s="5">
        <v>56256</v>
      </c>
      <c r="G41" s="5">
        <v>2126</v>
      </c>
      <c r="H41" s="5">
        <v>352002</v>
      </c>
      <c r="I41" s="5">
        <v>1458011</v>
      </c>
      <c r="J41" s="5">
        <v>583973</v>
      </c>
      <c r="K41" s="5">
        <v>7039</v>
      </c>
      <c r="L41" s="5">
        <v>9406</v>
      </c>
      <c r="M41" s="5">
        <f t="shared" si="0"/>
        <v>2545564</v>
      </c>
    </row>
    <row r="42" spans="1:13" hidden="1">
      <c r="A42" s="6">
        <v>39630</v>
      </c>
      <c r="B42" s="5">
        <v>18325</v>
      </c>
      <c r="C42" s="5">
        <v>31250</v>
      </c>
      <c r="D42" s="5">
        <v>26030</v>
      </c>
      <c r="E42" s="5">
        <v>7574</v>
      </c>
      <c r="F42" s="5">
        <v>62097</v>
      </c>
      <c r="G42" s="5">
        <v>2122</v>
      </c>
      <c r="H42" s="5">
        <v>391405</v>
      </c>
      <c r="I42" s="5">
        <v>1594308</v>
      </c>
      <c r="J42" s="5">
        <v>621219</v>
      </c>
      <c r="K42" s="5">
        <v>7475</v>
      </c>
      <c r="L42" s="5">
        <v>10127</v>
      </c>
      <c r="M42" s="5">
        <f t="shared" si="0"/>
        <v>2771932</v>
      </c>
    </row>
    <row r="43" spans="1:13" hidden="1">
      <c r="A43" s="6">
        <v>39661</v>
      </c>
      <c r="B43" s="5">
        <v>18618</v>
      </c>
      <c r="C43" s="5">
        <v>29680</v>
      </c>
      <c r="D43" s="5">
        <v>25354</v>
      </c>
      <c r="E43" s="5">
        <v>7286</v>
      </c>
      <c r="F43" s="5">
        <v>59247</v>
      </c>
      <c r="G43" s="5">
        <v>2228</v>
      </c>
      <c r="H43" s="5">
        <v>370742</v>
      </c>
      <c r="I43" s="5">
        <v>1596942</v>
      </c>
      <c r="J43" s="5">
        <v>638024</v>
      </c>
      <c r="K43" s="5">
        <v>7798</v>
      </c>
      <c r="L43" s="5">
        <v>9925</v>
      </c>
      <c r="M43" s="5">
        <f t="shared" si="0"/>
        <v>2765844</v>
      </c>
    </row>
    <row r="44" spans="1:13" hidden="1">
      <c r="A44" s="6">
        <v>39692</v>
      </c>
      <c r="B44" s="5">
        <v>18812</v>
      </c>
      <c r="C44" s="5">
        <v>29193</v>
      </c>
      <c r="D44" s="5">
        <v>23803</v>
      </c>
      <c r="E44" s="5">
        <v>7014</v>
      </c>
      <c r="F44" s="5">
        <v>58792</v>
      </c>
      <c r="G44" s="5">
        <v>2131</v>
      </c>
      <c r="H44" s="5">
        <v>346618</v>
      </c>
      <c r="I44" s="5">
        <v>1507796</v>
      </c>
      <c r="J44" s="5">
        <v>623942</v>
      </c>
      <c r="K44" s="5">
        <v>6752</v>
      </c>
      <c r="L44" s="5">
        <v>9926</v>
      </c>
      <c r="M44" s="5">
        <f t="shared" si="0"/>
        <v>2634779</v>
      </c>
    </row>
    <row r="45" spans="1:13" hidden="1">
      <c r="A45" s="6">
        <v>39722</v>
      </c>
      <c r="B45" s="5">
        <v>20012</v>
      </c>
      <c r="C45" s="5">
        <v>30827</v>
      </c>
      <c r="D45" s="5">
        <v>26376</v>
      </c>
      <c r="E45" s="5">
        <v>7441</v>
      </c>
      <c r="F45" s="5">
        <v>63861</v>
      </c>
      <c r="G45" s="5">
        <v>2074</v>
      </c>
      <c r="H45" s="5">
        <v>379330</v>
      </c>
      <c r="I45" s="5">
        <v>1594980</v>
      </c>
      <c r="J45" s="5">
        <v>694920</v>
      </c>
      <c r="K45" s="5">
        <v>6119</v>
      </c>
      <c r="L45" s="5">
        <v>9752.5999999999985</v>
      </c>
      <c r="M45" s="5">
        <f t="shared" si="0"/>
        <v>2835692.6</v>
      </c>
    </row>
    <row r="46" spans="1:13" hidden="1">
      <c r="A46" s="6">
        <v>39753</v>
      </c>
      <c r="B46" s="5">
        <v>18041</v>
      </c>
      <c r="C46" s="5">
        <v>28769</v>
      </c>
      <c r="D46" s="5">
        <v>23839</v>
      </c>
      <c r="E46" s="5">
        <v>6535</v>
      </c>
      <c r="F46" s="5">
        <v>60211</v>
      </c>
      <c r="G46" s="5">
        <v>1864</v>
      </c>
      <c r="H46" s="5">
        <v>360019</v>
      </c>
      <c r="I46" s="5">
        <v>1476352</v>
      </c>
      <c r="J46" s="5">
        <v>678907</v>
      </c>
      <c r="K46" s="5">
        <v>5090</v>
      </c>
      <c r="L46" s="5">
        <v>9827.32</v>
      </c>
      <c r="M46" s="5">
        <f t="shared" si="0"/>
        <v>2669454.3199999998</v>
      </c>
    </row>
    <row r="47" spans="1:13" hidden="1">
      <c r="A47" s="6">
        <v>39783</v>
      </c>
      <c r="B47" s="5">
        <v>14225</v>
      </c>
      <c r="C47" s="5">
        <v>27468</v>
      </c>
      <c r="D47" s="5">
        <v>25988</v>
      </c>
      <c r="E47" s="5">
        <v>3943</v>
      </c>
      <c r="F47" s="5">
        <v>53968</v>
      </c>
      <c r="G47" s="5">
        <v>1621</v>
      </c>
      <c r="H47" s="5">
        <v>358994</v>
      </c>
      <c r="I47" s="5">
        <v>1516615</v>
      </c>
      <c r="J47" s="5">
        <v>710064</v>
      </c>
      <c r="K47" s="5">
        <v>3207</v>
      </c>
      <c r="L47" s="5">
        <v>9911.5840000000007</v>
      </c>
      <c r="M47" s="5">
        <f t="shared" si="0"/>
        <v>2726004.5839999998</v>
      </c>
    </row>
    <row r="48" spans="1:13" hidden="1">
      <c r="A48" s="6">
        <v>39814</v>
      </c>
      <c r="B48" s="5">
        <v>12382</v>
      </c>
      <c r="C48" s="5">
        <v>27827</v>
      </c>
      <c r="D48" s="5">
        <v>24928</v>
      </c>
      <c r="E48" s="5">
        <v>3696</v>
      </c>
      <c r="F48" s="5">
        <v>57760</v>
      </c>
      <c r="G48" s="5">
        <v>1295</v>
      </c>
      <c r="H48" s="5">
        <v>321360</v>
      </c>
      <c r="I48" s="5">
        <v>1369866</v>
      </c>
      <c r="J48" s="5">
        <v>645537</v>
      </c>
      <c r="K48" s="5">
        <v>3838</v>
      </c>
      <c r="L48" s="5">
        <v>9598</v>
      </c>
      <c r="M48" s="5">
        <f t="shared" si="0"/>
        <v>2478087</v>
      </c>
    </row>
    <row r="49" spans="1:13" hidden="1">
      <c r="A49" s="6">
        <v>39845</v>
      </c>
      <c r="B49" s="5">
        <v>15910</v>
      </c>
      <c r="C49" s="5">
        <f>AVERAGE(C44:C48)</f>
        <v>28816.799999999999</v>
      </c>
      <c r="D49" s="5">
        <v>18456</v>
      </c>
      <c r="E49" s="5">
        <v>5388</v>
      </c>
      <c r="F49" s="5">
        <v>51123</v>
      </c>
      <c r="G49" s="5">
        <f>AVERAGE(G44:G48)</f>
        <v>1797</v>
      </c>
      <c r="H49" s="5">
        <v>312688</v>
      </c>
      <c r="I49" s="5">
        <v>1262228</v>
      </c>
      <c r="J49" s="5">
        <v>627556</v>
      </c>
      <c r="K49" s="5">
        <v>4874</v>
      </c>
      <c r="L49" s="5">
        <v>10793</v>
      </c>
      <c r="M49" s="5">
        <f t="shared" si="0"/>
        <v>2339629.7999999998</v>
      </c>
    </row>
    <row r="50" spans="1:13" hidden="1">
      <c r="A50" s="6">
        <v>39873</v>
      </c>
      <c r="B50" s="5">
        <v>17308</v>
      </c>
      <c r="C50" s="5">
        <f>AVERAGE(C45:C49)</f>
        <v>28741.559999999998</v>
      </c>
      <c r="D50" s="5">
        <v>23493</v>
      </c>
      <c r="E50" s="5">
        <v>6258</v>
      </c>
      <c r="F50" s="5">
        <v>56797</v>
      </c>
      <c r="G50" s="5">
        <f>AVERAGE(G45:G49)</f>
        <v>1730.2</v>
      </c>
      <c r="H50" s="5">
        <v>349197</v>
      </c>
      <c r="I50" s="5">
        <v>1541563</v>
      </c>
      <c r="J50" s="5">
        <v>698458</v>
      </c>
      <c r="K50" s="5">
        <v>6168</v>
      </c>
      <c r="L50" s="5">
        <v>12225</v>
      </c>
      <c r="M50" s="5">
        <f t="shared" si="0"/>
        <v>2741938.76</v>
      </c>
    </row>
    <row r="51" spans="1:13" hidden="1">
      <c r="A51" s="6">
        <v>39904</v>
      </c>
      <c r="B51" s="5">
        <v>15188</v>
      </c>
      <c r="C51" s="5">
        <v>24899</v>
      </c>
      <c r="D51" s="5">
        <v>23523</v>
      </c>
      <c r="E51" s="5">
        <v>4825</v>
      </c>
      <c r="F51" s="5">
        <v>60986</v>
      </c>
      <c r="G51" s="5">
        <v>1418</v>
      </c>
      <c r="H51" s="5">
        <v>354245</v>
      </c>
      <c r="I51" s="5">
        <v>1463162</v>
      </c>
      <c r="J51" s="5">
        <v>657075</v>
      </c>
      <c r="K51" s="5">
        <v>5262</v>
      </c>
      <c r="L51" s="5">
        <v>7336</v>
      </c>
      <c r="M51" s="5">
        <f t="shared" si="0"/>
        <v>2617919</v>
      </c>
    </row>
    <row r="52" spans="1:13" hidden="1">
      <c r="A52" s="6">
        <v>39934</v>
      </c>
      <c r="B52" s="5">
        <v>16523</v>
      </c>
      <c r="C52" s="5">
        <v>22795</v>
      </c>
      <c r="D52" s="5">
        <v>20417</v>
      </c>
      <c r="E52" s="5">
        <v>5827</v>
      </c>
      <c r="F52" s="5">
        <v>53392</v>
      </c>
      <c r="G52" s="5">
        <v>1619</v>
      </c>
      <c r="H52" s="5">
        <v>346713</v>
      </c>
      <c r="I52" s="5">
        <v>1361606</v>
      </c>
      <c r="J52" s="5">
        <v>560680</v>
      </c>
      <c r="K52" s="5">
        <v>6384</v>
      </c>
      <c r="L52" s="5">
        <v>8020</v>
      </c>
      <c r="M52" s="5">
        <f t="shared" si="0"/>
        <v>2403976</v>
      </c>
    </row>
    <row r="53" spans="1:13" hidden="1">
      <c r="A53" s="6">
        <v>39965</v>
      </c>
      <c r="B53" s="5">
        <v>17977</v>
      </c>
      <c r="C53" s="5">
        <v>19527</v>
      </c>
      <c r="D53" s="5">
        <v>19928</v>
      </c>
      <c r="E53" s="5">
        <v>5321</v>
      </c>
      <c r="F53" s="5">
        <v>52723</v>
      </c>
      <c r="G53" s="5">
        <v>1711</v>
      </c>
      <c r="H53" s="5">
        <v>360745</v>
      </c>
      <c r="I53" s="5">
        <v>1390976</v>
      </c>
      <c r="J53" s="5">
        <v>576726</v>
      </c>
      <c r="K53" s="5">
        <v>6396</v>
      </c>
      <c r="L53" s="30">
        <f>AVERAGE(L6:L52)</f>
        <v>7798.351148936169</v>
      </c>
      <c r="M53" s="5">
        <f t="shared" si="0"/>
        <v>2459828.351148936</v>
      </c>
    </row>
    <row r="54" spans="1:13" hidden="1">
      <c r="A54" s="6">
        <v>39995</v>
      </c>
      <c r="B54" s="5">
        <v>17615</v>
      </c>
      <c r="C54" s="5">
        <v>22348</v>
      </c>
      <c r="D54" s="5">
        <v>20403</v>
      </c>
      <c r="E54" s="5">
        <v>5991</v>
      </c>
      <c r="F54" s="5">
        <v>5991</v>
      </c>
      <c r="G54" s="5">
        <v>1695</v>
      </c>
      <c r="H54" s="5">
        <v>388321</v>
      </c>
      <c r="I54" s="5">
        <v>1565658</v>
      </c>
      <c r="J54" s="5">
        <v>620354</v>
      </c>
      <c r="K54" s="5">
        <v>5935</v>
      </c>
      <c r="L54" s="30">
        <f t="shared" ref="L54:L71" si="1">AVERAGE(L7:L53)</f>
        <v>7831.1245776369378</v>
      </c>
      <c r="M54" s="5">
        <f t="shared" si="0"/>
        <v>2662142.1245776368</v>
      </c>
    </row>
    <row r="55" spans="1:13" hidden="1">
      <c r="A55" s="6">
        <v>40026</v>
      </c>
      <c r="B55" s="5">
        <v>17570</v>
      </c>
      <c r="C55" s="5">
        <v>22319</v>
      </c>
      <c r="D55" s="5">
        <v>21866</v>
      </c>
      <c r="E55" s="5">
        <v>5995</v>
      </c>
      <c r="F55" s="5">
        <v>55153</v>
      </c>
      <c r="G55" s="5">
        <v>1902</v>
      </c>
      <c r="H55" s="5">
        <v>360854</v>
      </c>
      <c r="I55" s="5">
        <v>1546773</v>
      </c>
      <c r="J55" s="5">
        <v>603618</v>
      </c>
      <c r="K55" s="5">
        <v>5253</v>
      </c>
      <c r="L55" s="30">
        <f t="shared" si="1"/>
        <v>7846.8931856717672</v>
      </c>
      <c r="M55" s="5">
        <f t="shared" si="0"/>
        <v>2649149.8931856719</v>
      </c>
    </row>
    <row r="56" spans="1:13" hidden="1">
      <c r="A56" s="6">
        <v>40057</v>
      </c>
      <c r="B56" s="5">
        <v>17193</v>
      </c>
      <c r="C56" s="5">
        <v>21275</v>
      </c>
      <c r="D56" s="5">
        <v>21939</v>
      </c>
      <c r="E56" s="5">
        <v>6099</v>
      </c>
      <c r="F56" s="5">
        <v>55466</v>
      </c>
      <c r="G56" s="5">
        <v>1799</v>
      </c>
      <c r="H56" s="5">
        <v>359982</v>
      </c>
      <c r="I56" s="5">
        <v>1464542</v>
      </c>
      <c r="J56" s="5">
        <v>612276</v>
      </c>
      <c r="K56" s="5">
        <v>4700</v>
      </c>
      <c r="L56" s="30">
        <f t="shared" si="1"/>
        <v>7869.1887853669114</v>
      </c>
      <c r="M56" s="5">
        <f t="shared" si="0"/>
        <v>2573140.1887853667</v>
      </c>
    </row>
    <row r="57" spans="1:13" hidden="1">
      <c r="A57" s="6">
        <v>40087</v>
      </c>
      <c r="B57" s="5">
        <v>19684</v>
      </c>
      <c r="C57" s="5">
        <v>23850</v>
      </c>
      <c r="D57" s="5">
        <v>24054</v>
      </c>
      <c r="E57" s="5">
        <v>6238</v>
      </c>
      <c r="F57" s="5">
        <v>59025</v>
      </c>
      <c r="G57" s="5">
        <v>2167</v>
      </c>
      <c r="H57" s="5">
        <v>382130</v>
      </c>
      <c r="I57" s="5">
        <v>1560691</v>
      </c>
      <c r="J57" s="5">
        <v>695973</v>
      </c>
      <c r="K57" s="5">
        <v>5045</v>
      </c>
      <c r="L57" s="30">
        <f t="shared" si="1"/>
        <v>7895.9374829279086</v>
      </c>
      <c r="M57" s="5">
        <f t="shared" si="0"/>
        <v>2786752.9374829279</v>
      </c>
    </row>
    <row r="58" spans="1:13" hidden="1">
      <c r="A58" s="6">
        <v>40118</v>
      </c>
      <c r="B58" s="5">
        <v>17904</v>
      </c>
      <c r="C58" s="5">
        <v>21894</v>
      </c>
      <c r="D58" s="5">
        <v>21977</v>
      </c>
      <c r="E58" s="5">
        <v>6035</v>
      </c>
      <c r="F58" s="5">
        <v>59516</v>
      </c>
      <c r="G58" s="5">
        <v>1927</v>
      </c>
      <c r="H58" s="5">
        <v>369088</v>
      </c>
      <c r="I58" s="5">
        <v>1450092</v>
      </c>
      <c r="J58" s="5">
        <v>689498</v>
      </c>
      <c r="K58" s="5">
        <v>4450</v>
      </c>
      <c r="L58" s="30">
        <f t="shared" si="1"/>
        <v>7908.4255144795661</v>
      </c>
      <c r="M58" s="5">
        <f t="shared" si="0"/>
        <v>2650289.4255144796</v>
      </c>
    </row>
    <row r="59" spans="1:13" hidden="1">
      <c r="A59" s="6">
        <v>40148</v>
      </c>
      <c r="B59" s="5">
        <v>14512</v>
      </c>
      <c r="C59" s="5">
        <v>23909</v>
      </c>
      <c r="D59" s="5">
        <f>AVERAGE(D54:D58)</f>
        <v>22047.8</v>
      </c>
      <c r="E59" s="5">
        <v>4005</v>
      </c>
      <c r="F59" s="5">
        <v>53470</v>
      </c>
      <c r="G59" s="5">
        <v>1764</v>
      </c>
      <c r="H59" s="5">
        <v>399406</v>
      </c>
      <c r="I59" s="5">
        <v>1577564</v>
      </c>
      <c r="J59" s="5">
        <v>736224</v>
      </c>
      <c r="K59" s="5">
        <v>2106</v>
      </c>
      <c r="L59" s="30">
        <f t="shared" si="1"/>
        <v>7969.0303126599829</v>
      </c>
      <c r="M59" s="5">
        <f t="shared" si="0"/>
        <v>2842976.83031266</v>
      </c>
    </row>
    <row r="60" spans="1:13" hidden="1">
      <c r="A60" s="6">
        <v>40179</v>
      </c>
      <c r="B60" s="5">
        <v>11344</v>
      </c>
      <c r="C60" s="5">
        <v>24928</v>
      </c>
      <c r="D60" s="5">
        <f>AVERAGE(D55:D59)</f>
        <v>22376.760000000002</v>
      </c>
      <c r="E60" s="5">
        <v>4115</v>
      </c>
      <c r="F60" s="5">
        <v>53735</v>
      </c>
      <c r="G60" s="5">
        <v>1288</v>
      </c>
      <c r="H60" s="5">
        <v>340474</v>
      </c>
      <c r="I60" s="5">
        <v>1379351</v>
      </c>
      <c r="J60" s="5">
        <v>652777</v>
      </c>
      <c r="K60" s="5">
        <v>1489</v>
      </c>
      <c r="L60" s="30">
        <f t="shared" si="1"/>
        <v>8044.9245746314718</v>
      </c>
      <c r="M60" s="5">
        <f t="shared" si="0"/>
        <v>2499922.684574631</v>
      </c>
    </row>
    <row r="61" spans="1:13" hidden="1">
      <c r="A61" s="6">
        <v>40210</v>
      </c>
      <c r="B61" s="5">
        <v>14822</v>
      </c>
      <c r="C61" s="5">
        <v>18456</v>
      </c>
      <c r="D61" s="5">
        <f>AVERAGE(D56:D60)</f>
        <v>22478.912</v>
      </c>
      <c r="E61" s="5">
        <v>5423</v>
      </c>
      <c r="F61" s="5">
        <v>52655</v>
      </c>
      <c r="G61" s="5">
        <f>AVERAGE(G56:G60)</f>
        <v>1789</v>
      </c>
      <c r="H61" s="5">
        <v>333138</v>
      </c>
      <c r="I61" s="5">
        <v>1294225</v>
      </c>
      <c r="J61" s="5">
        <v>641521</v>
      </c>
      <c r="K61" s="5">
        <v>3050</v>
      </c>
      <c r="L61" s="30">
        <f t="shared" si="1"/>
        <v>8093.4548847300157</v>
      </c>
      <c r="M61" s="5">
        <f t="shared" si="0"/>
        <v>2395651.3668847298</v>
      </c>
    </row>
    <row r="62" spans="1:13" hidden="1">
      <c r="A62" s="6">
        <v>40238</v>
      </c>
      <c r="B62" s="5">
        <v>18398</v>
      </c>
      <c r="C62" s="5">
        <v>23493</v>
      </c>
      <c r="D62" s="5">
        <f>AVERAGE(D57:D61)</f>
        <v>22586.894399999997</v>
      </c>
      <c r="E62" s="5">
        <v>6468</v>
      </c>
      <c r="F62" s="5">
        <v>62301</v>
      </c>
      <c r="G62" s="5">
        <f>AVERAGE(G57:G61)</f>
        <v>1787</v>
      </c>
      <c r="H62" s="5">
        <v>408244</v>
      </c>
      <c r="I62" s="5">
        <v>1541563</v>
      </c>
      <c r="J62" s="5">
        <v>763347</v>
      </c>
      <c r="K62" s="5">
        <v>4342</v>
      </c>
      <c r="L62" s="30">
        <f t="shared" si="1"/>
        <v>8121.868818447675</v>
      </c>
      <c r="M62" s="5">
        <f t="shared" si="0"/>
        <v>2860651.7632184476</v>
      </c>
    </row>
    <row r="63" spans="1:13" hidden="1">
      <c r="A63" s="6">
        <v>40269</v>
      </c>
      <c r="B63" s="5">
        <v>15619</v>
      </c>
      <c r="C63" s="5">
        <v>28815</v>
      </c>
      <c r="D63" s="5">
        <v>21088</v>
      </c>
      <c r="E63" s="5">
        <v>5419</v>
      </c>
      <c r="F63" s="5">
        <v>60243</v>
      </c>
      <c r="G63" s="5">
        <v>1516</v>
      </c>
      <c r="H63" s="5">
        <v>398248</v>
      </c>
      <c r="I63" s="5">
        <v>1471710</v>
      </c>
      <c r="J63" s="5">
        <v>671799</v>
      </c>
      <c r="K63" s="5">
        <v>3650</v>
      </c>
      <c r="L63" s="30">
        <f t="shared" si="1"/>
        <v>8177.2490060742221</v>
      </c>
      <c r="M63" s="5">
        <f t="shared" si="0"/>
        <v>2686284.2490060744</v>
      </c>
    </row>
    <row r="64" spans="1:13" ht="14.25" customHeight="1">
      <c r="A64" s="6">
        <v>40299</v>
      </c>
      <c r="B64" s="5">
        <v>17816</v>
      </c>
      <c r="C64" s="5">
        <v>26970</v>
      </c>
      <c r="D64" s="5">
        <v>18756</v>
      </c>
      <c r="E64" s="5">
        <v>6175</v>
      </c>
      <c r="F64" s="5">
        <v>52830</v>
      </c>
      <c r="G64" s="5">
        <v>1799</v>
      </c>
      <c r="H64" s="5">
        <v>385712</v>
      </c>
      <c r="I64" s="5">
        <v>1415752</v>
      </c>
      <c r="J64" s="5">
        <v>596701</v>
      </c>
      <c r="K64" s="5">
        <v>4714</v>
      </c>
      <c r="L64" s="5">
        <f t="shared" si="1"/>
        <v>8195.3819636502685</v>
      </c>
      <c r="M64" s="5">
        <f t="shared" si="0"/>
        <v>2535420.3819636502</v>
      </c>
    </row>
    <row r="65" spans="1:13">
      <c r="A65" s="6">
        <v>40330</v>
      </c>
      <c r="B65" s="5">
        <v>18600</v>
      </c>
      <c r="C65" s="5">
        <v>25094</v>
      </c>
      <c r="D65" s="5">
        <v>19902</v>
      </c>
      <c r="E65" s="5">
        <v>4818</v>
      </c>
      <c r="F65" s="5">
        <v>64741</v>
      </c>
      <c r="G65" s="5">
        <v>1661</v>
      </c>
      <c r="H65" s="5">
        <v>390958</v>
      </c>
      <c r="I65" s="5">
        <v>1606304</v>
      </c>
      <c r="J65" s="5">
        <v>634907</v>
      </c>
      <c r="K65" s="5">
        <v>4799</v>
      </c>
      <c r="L65" s="5">
        <f t="shared" si="1"/>
        <v>8218.5603033024017</v>
      </c>
      <c r="M65" s="5">
        <f t="shared" si="0"/>
        <v>2780002.5603033025</v>
      </c>
    </row>
    <row r="66" spans="1:13">
      <c r="A66" s="6">
        <v>40360</v>
      </c>
      <c r="B66" s="5">
        <v>15086</v>
      </c>
      <c r="C66" s="5">
        <v>28415</v>
      </c>
      <c r="D66" s="5">
        <v>17205</v>
      </c>
      <c r="E66" s="5">
        <v>5635</v>
      </c>
      <c r="F66" s="5">
        <v>61080</v>
      </c>
      <c r="G66" s="5">
        <v>1811</v>
      </c>
      <c r="H66" s="5">
        <v>396342</v>
      </c>
      <c r="I66" s="5">
        <v>1571751</v>
      </c>
      <c r="J66" s="5">
        <v>640722</v>
      </c>
      <c r="K66" s="5">
        <v>5850</v>
      </c>
      <c r="L66" s="5">
        <f t="shared" si="1"/>
        <v>8236.3169055003273</v>
      </c>
      <c r="M66" s="5">
        <f t="shared" si="0"/>
        <v>2752133.3169055004</v>
      </c>
    </row>
    <row r="67" spans="1:13">
      <c r="A67" s="6">
        <v>40391</v>
      </c>
      <c r="B67" s="5">
        <v>18409</v>
      </c>
      <c r="C67" s="5">
        <v>28747</v>
      </c>
      <c r="D67" s="5">
        <v>21427</v>
      </c>
      <c r="E67" s="5">
        <v>6071</v>
      </c>
      <c r="F67" s="5">
        <v>59643</v>
      </c>
      <c r="G67" s="5">
        <v>2011</v>
      </c>
      <c r="H67" s="5">
        <v>405934</v>
      </c>
      <c r="I67" s="5">
        <v>1606086</v>
      </c>
      <c r="J67" s="5">
        <v>636716</v>
      </c>
      <c r="K67" s="5">
        <v>6664</v>
      </c>
      <c r="L67" s="5">
        <f t="shared" si="1"/>
        <v>8248.5576907237373</v>
      </c>
      <c r="M67" s="5">
        <f t="shared" si="0"/>
        <v>2799956.5576907238</v>
      </c>
    </row>
    <row r="68" spans="1:13">
      <c r="A68" s="6">
        <v>40422</v>
      </c>
      <c r="B68" s="5">
        <v>18886</v>
      </c>
      <c r="C68" s="5">
        <v>28730</v>
      </c>
      <c r="D68" s="5">
        <v>21939</v>
      </c>
      <c r="E68" s="5">
        <v>5916</v>
      </c>
      <c r="F68" s="5">
        <v>60662</v>
      </c>
      <c r="G68" s="5">
        <v>2129</v>
      </c>
      <c r="H68" s="5">
        <v>414797</v>
      </c>
      <c r="I68" s="5">
        <v>1605985</v>
      </c>
      <c r="J68" s="5">
        <v>678168</v>
      </c>
      <c r="K68" s="5">
        <v>7009</v>
      </c>
      <c r="L68" s="5">
        <f t="shared" si="1"/>
        <v>8268.569556483817</v>
      </c>
      <c r="M68" s="5">
        <f t="shared" ref="M68:M77" si="2">SUM(B68:L68)</f>
        <v>2852489.569556484</v>
      </c>
    </row>
    <row r="69" spans="1:13">
      <c r="A69" s="6">
        <v>40452</v>
      </c>
      <c r="B69" s="5">
        <v>20203</v>
      </c>
      <c r="C69" s="5">
        <v>30833</v>
      </c>
      <c r="D69" s="5">
        <v>24326</v>
      </c>
      <c r="E69" s="5">
        <v>6403</v>
      </c>
      <c r="F69" s="5">
        <v>60798</v>
      </c>
      <c r="G69" s="5">
        <v>2483</v>
      </c>
      <c r="H69" s="5">
        <v>429150</v>
      </c>
      <c r="I69" s="5">
        <v>1680079</v>
      </c>
      <c r="J69" s="5">
        <v>713713</v>
      </c>
      <c r="K69" s="5">
        <v>6907</v>
      </c>
      <c r="L69" s="5">
        <f t="shared" si="1"/>
        <v>8287.6029513026224</v>
      </c>
      <c r="M69" s="5">
        <f t="shared" si="2"/>
        <v>2983182.6029513027</v>
      </c>
    </row>
    <row r="70" spans="1:13">
      <c r="A70" s="6">
        <v>40483</v>
      </c>
      <c r="B70" s="5">
        <v>19618</v>
      </c>
      <c r="C70" s="5">
        <v>29118</v>
      </c>
      <c r="D70" s="5">
        <v>22272</v>
      </c>
      <c r="E70" s="5">
        <v>6453</v>
      </c>
      <c r="F70" s="5">
        <v>60166</v>
      </c>
      <c r="G70" s="5">
        <v>2233</v>
      </c>
      <c r="H70" s="5">
        <v>406454</v>
      </c>
      <c r="I70" s="5">
        <v>1540792</v>
      </c>
      <c r="J70" s="5">
        <v>714598</v>
      </c>
      <c r="K70" s="5">
        <v>6894</v>
      </c>
      <c r="L70" s="5">
        <f t="shared" si="1"/>
        <v>8298.6583332452301</v>
      </c>
      <c r="M70" s="5">
        <f t="shared" si="2"/>
        <v>2816896.6583332452</v>
      </c>
    </row>
    <row r="71" spans="1:13">
      <c r="A71" s="6">
        <v>40513</v>
      </c>
      <c r="B71" s="5">
        <v>14273</v>
      </c>
      <c r="C71" s="5">
        <v>28066</v>
      </c>
      <c r="D71" s="5">
        <v>31187</v>
      </c>
      <c r="E71" s="5">
        <v>3883</v>
      </c>
      <c r="F71" s="5">
        <v>57646</v>
      </c>
      <c r="G71" s="5">
        <v>1916</v>
      </c>
      <c r="H71" s="5">
        <f t="shared" ref="H71:J71" si="3">AVERAGE(H66:H70)</f>
        <v>410535.4</v>
      </c>
      <c r="I71" s="5">
        <f t="shared" si="3"/>
        <v>1600938.6</v>
      </c>
      <c r="J71" s="5">
        <f t="shared" si="3"/>
        <v>676783.4</v>
      </c>
      <c r="K71" s="5">
        <v>3831</v>
      </c>
      <c r="L71" s="5">
        <f t="shared" si="1"/>
        <v>8356.6510637398096</v>
      </c>
      <c r="M71" s="5">
        <f t="shared" si="2"/>
        <v>2837416.0510637397</v>
      </c>
    </row>
    <row r="72" spans="1:13">
      <c r="A72" s="6">
        <v>40544</v>
      </c>
      <c r="B72" s="5">
        <v>13094</v>
      </c>
      <c r="C72" s="5">
        <v>28113</v>
      </c>
      <c r="D72" s="5">
        <v>20270</v>
      </c>
      <c r="E72" s="5">
        <v>4045</v>
      </c>
      <c r="F72" s="5">
        <v>56252</v>
      </c>
      <c r="G72" s="5">
        <v>2066</v>
      </c>
      <c r="H72" s="5">
        <v>397781</v>
      </c>
      <c r="I72" s="5">
        <v>1507654</v>
      </c>
      <c r="J72" s="5">
        <v>689035</v>
      </c>
      <c r="K72" s="5">
        <v>3900</v>
      </c>
      <c r="L72" s="5">
        <v>5273</v>
      </c>
      <c r="M72" s="5">
        <f t="shared" si="2"/>
        <v>2727483</v>
      </c>
    </row>
    <row r="73" spans="1:13">
      <c r="A73" s="6">
        <v>40575</v>
      </c>
      <c r="B73" s="5">
        <v>17018</v>
      </c>
      <c r="C73" s="5">
        <v>25883</v>
      </c>
      <c r="D73" s="5">
        <v>21788</v>
      </c>
      <c r="E73" s="5">
        <v>5197</v>
      </c>
      <c r="F73" s="5">
        <v>53566</v>
      </c>
      <c r="G73" s="5">
        <v>2349</v>
      </c>
      <c r="H73" s="5">
        <v>376166</v>
      </c>
      <c r="I73" s="5">
        <v>1373190</v>
      </c>
      <c r="J73" s="5">
        <v>687458</v>
      </c>
      <c r="K73" s="5">
        <v>6265</v>
      </c>
      <c r="L73" s="5">
        <v>6371</v>
      </c>
      <c r="M73" s="5">
        <f t="shared" si="2"/>
        <v>2575251</v>
      </c>
    </row>
    <row r="74" spans="1:13">
      <c r="A74" s="6">
        <v>40603</v>
      </c>
      <c r="B74" s="5">
        <v>20199</v>
      </c>
      <c r="C74" s="5">
        <v>30308</v>
      </c>
      <c r="D74" s="5">
        <v>23738</v>
      </c>
      <c r="E74" s="5">
        <v>6400</v>
      </c>
      <c r="F74" s="5">
        <v>60834</v>
      </c>
      <c r="G74" s="5">
        <v>2275</v>
      </c>
      <c r="H74" s="5">
        <v>423680</v>
      </c>
      <c r="I74" s="5">
        <v>1665879</v>
      </c>
      <c r="J74" s="5">
        <v>773929</v>
      </c>
      <c r="K74" s="5">
        <v>8658</v>
      </c>
      <c r="L74" s="5">
        <v>7203</v>
      </c>
      <c r="M74" s="5">
        <f t="shared" si="2"/>
        <v>3023103</v>
      </c>
    </row>
    <row r="75" spans="1:13">
      <c r="A75" s="6">
        <v>40634</v>
      </c>
      <c r="B75" s="5">
        <v>17077</v>
      </c>
      <c r="C75" s="5">
        <v>27736</v>
      </c>
      <c r="D75" s="5">
        <v>24871</v>
      </c>
      <c r="E75" s="5">
        <v>5042</v>
      </c>
      <c r="F75" s="5">
        <v>60553</v>
      </c>
      <c r="G75" s="5">
        <v>1839</v>
      </c>
      <c r="H75" s="5">
        <v>422985</v>
      </c>
      <c r="I75" s="5">
        <v>1590663</v>
      </c>
      <c r="J75" s="5">
        <v>708336</v>
      </c>
      <c r="K75" s="5">
        <v>7388</v>
      </c>
      <c r="L75" s="5">
        <v>6206</v>
      </c>
      <c r="M75" s="5">
        <f>SUM(B75:L75)</f>
        <v>2872696</v>
      </c>
    </row>
    <row r="76" spans="1:13">
      <c r="A76" s="6">
        <v>40664</v>
      </c>
      <c r="B76" s="5">
        <v>18484</v>
      </c>
      <c r="C76" s="5">
        <v>27338</v>
      </c>
      <c r="D76" s="5">
        <v>23448</v>
      </c>
      <c r="E76" s="5">
        <v>5418</v>
      </c>
      <c r="F76" s="5">
        <v>54689</v>
      </c>
      <c r="G76" s="5">
        <v>2083</v>
      </c>
      <c r="H76" s="5">
        <v>405906</v>
      </c>
      <c r="I76" s="5">
        <v>1516484</v>
      </c>
      <c r="J76" s="5">
        <v>615991</v>
      </c>
      <c r="K76" s="5">
        <v>9543</v>
      </c>
      <c r="L76" s="5">
        <v>7529</v>
      </c>
      <c r="M76" s="5">
        <f t="shared" si="2"/>
        <v>2686913</v>
      </c>
    </row>
    <row r="77" spans="1:13">
      <c r="A77" s="6">
        <v>40695</v>
      </c>
      <c r="B77" s="5">
        <v>19397</v>
      </c>
      <c r="C77" s="5">
        <v>26791</v>
      </c>
      <c r="D77" s="5">
        <v>20012</v>
      </c>
      <c r="E77" s="5">
        <v>5515</v>
      </c>
      <c r="F77" s="5">
        <v>53281</v>
      </c>
      <c r="G77" s="5">
        <v>2109</v>
      </c>
      <c r="H77" s="5">
        <v>403318</v>
      </c>
      <c r="I77" s="5">
        <v>1449627</v>
      </c>
      <c r="J77" s="5">
        <v>74353</v>
      </c>
      <c r="K77" s="5">
        <v>10136</v>
      </c>
      <c r="L77" s="5">
        <v>7429</v>
      </c>
      <c r="M77" s="5">
        <f t="shared" si="2"/>
        <v>2071968</v>
      </c>
    </row>
    <row r="78" spans="1:13">
      <c r="A78" s="6">
        <v>40725</v>
      </c>
      <c r="B78" s="5">
        <v>18562</v>
      </c>
      <c r="C78" s="5">
        <v>29395</v>
      </c>
      <c r="D78" s="5">
        <v>22715</v>
      </c>
      <c r="E78" s="5">
        <v>5870</v>
      </c>
      <c r="F78" s="5">
        <v>56549</v>
      </c>
      <c r="G78" s="5">
        <v>1994</v>
      </c>
      <c r="H78" s="5">
        <v>449259</v>
      </c>
      <c r="I78" s="5">
        <v>1651390</v>
      </c>
      <c r="J78" s="5">
        <v>675602</v>
      </c>
      <c r="K78" s="5">
        <v>8668</v>
      </c>
      <c r="L78" s="5">
        <v>7406</v>
      </c>
      <c r="M78" s="5">
        <f t="shared" ref="M78" si="4">SUM(B78:L78)</f>
        <v>2927410</v>
      </c>
    </row>
    <row r="79" spans="1:13">
      <c r="A79" s="6">
        <v>40756</v>
      </c>
      <c r="B79" s="5">
        <v>19398</v>
      </c>
      <c r="C79" s="5">
        <v>27873</v>
      </c>
      <c r="D79" s="5">
        <v>22624</v>
      </c>
      <c r="E79" s="5">
        <v>6097</v>
      </c>
      <c r="F79" s="5">
        <v>56253</v>
      </c>
      <c r="G79" s="5">
        <v>2233</v>
      </c>
      <c r="H79" s="5">
        <v>415435</v>
      </c>
      <c r="I79" s="5">
        <v>1614289</v>
      </c>
      <c r="J79" s="5">
        <v>651619</v>
      </c>
      <c r="K79" s="5">
        <v>8789</v>
      </c>
      <c r="L79" s="5"/>
      <c r="M79" s="5">
        <f t="shared" ref="M79" si="5">SUM(B79:L79)</f>
        <v>2824610</v>
      </c>
    </row>
    <row r="80" spans="1:13">
      <c r="A80" s="6">
        <v>40787</v>
      </c>
      <c r="B80" s="5">
        <v>21174</v>
      </c>
      <c r="C80" s="5">
        <v>29353</v>
      </c>
      <c r="D80" s="5">
        <v>21908</v>
      </c>
      <c r="E80" s="5">
        <v>6575</v>
      </c>
      <c r="F80" s="5">
        <v>55233</v>
      </c>
      <c r="G80" s="5">
        <v>2367</v>
      </c>
      <c r="H80" s="5">
        <v>419924</v>
      </c>
      <c r="I80" s="5">
        <v>1633639</v>
      </c>
      <c r="J80" s="5">
        <v>690890</v>
      </c>
      <c r="K80" s="5">
        <v>9289</v>
      </c>
      <c r="L80" s="5"/>
      <c r="M80" s="5">
        <f t="shared" ref="M80:M82" si="6">SUM(B80:L80)</f>
        <v>2890352</v>
      </c>
    </row>
    <row r="81" spans="1:13">
      <c r="A81" s="6">
        <v>40817</v>
      </c>
      <c r="B81" s="5">
        <v>20206</v>
      </c>
      <c r="C81" s="5">
        <v>30171</v>
      </c>
      <c r="D81" s="5">
        <v>24804</v>
      </c>
      <c r="E81" s="5">
        <v>6684</v>
      </c>
      <c r="F81" s="5">
        <v>58962</v>
      </c>
      <c r="G81" s="5">
        <v>2238</v>
      </c>
      <c r="H81" s="5">
        <v>436447</v>
      </c>
      <c r="I81" s="5">
        <v>1719212</v>
      </c>
      <c r="J81" s="5">
        <v>754177</v>
      </c>
      <c r="K81" s="5">
        <v>9014</v>
      </c>
      <c r="L81" s="5"/>
      <c r="M81" s="5">
        <f t="shared" si="6"/>
        <v>3061915</v>
      </c>
    </row>
    <row r="82" spans="1:13" ht="15.75" thickBot="1">
      <c r="A82" s="6">
        <v>40848</v>
      </c>
      <c r="B82" s="5">
        <v>20471</v>
      </c>
      <c r="C82" s="5">
        <v>28412</v>
      </c>
      <c r="D82" s="5">
        <v>22999</v>
      </c>
      <c r="E82" s="5">
        <v>6850</v>
      </c>
      <c r="F82" s="5">
        <v>59485</v>
      </c>
      <c r="G82" s="5">
        <v>2209</v>
      </c>
      <c r="H82" s="5">
        <v>420581</v>
      </c>
      <c r="I82" s="5">
        <v>1583665</v>
      </c>
      <c r="J82" s="5">
        <v>757303</v>
      </c>
      <c r="K82" s="5">
        <v>9092</v>
      </c>
      <c r="L82" s="5"/>
      <c r="M82" s="5">
        <f t="shared" si="6"/>
        <v>2911067</v>
      </c>
    </row>
    <row r="83" spans="1:13" ht="15.75" thickBot="1">
      <c r="A83" s="7" t="s">
        <v>18</v>
      </c>
      <c r="B83" s="8">
        <f>SUM(B3:B82)</f>
        <v>1283942</v>
      </c>
      <c r="C83" s="8">
        <f t="shared" ref="B83:J83" si="7">SUM(C3:C82)</f>
        <v>2203157.7600000002</v>
      </c>
      <c r="D83" s="8">
        <f t="shared" si="7"/>
        <v>1942432.3664000002</v>
      </c>
      <c r="E83" s="8">
        <f t="shared" si="7"/>
        <v>457110</v>
      </c>
      <c r="F83" s="8">
        <f t="shared" si="7"/>
        <v>4633951</v>
      </c>
      <c r="G83" s="8">
        <f t="shared" si="7"/>
        <v>143654.84</v>
      </c>
      <c r="H83" s="8">
        <f t="shared" si="7"/>
        <v>29654489.399999999</v>
      </c>
      <c r="I83" s="8">
        <f t="shared" si="7"/>
        <v>120326407.59999999</v>
      </c>
      <c r="J83" s="8">
        <f>SUM(J3:J82)</f>
        <v>51445373.399999999</v>
      </c>
      <c r="K83" s="8">
        <f>SUM(K3:K82)</f>
        <v>478057</v>
      </c>
      <c r="L83" s="8">
        <f>SUM(L3:L82)</f>
        <v>586936.25105951075</v>
      </c>
      <c r="M83" s="8">
        <f>SUM(M3:M82)</f>
        <v>213155511.61745951</v>
      </c>
    </row>
    <row r="84" spans="1:13" ht="15.75" thickBot="1">
      <c r="M84" s="2"/>
    </row>
    <row r="85" spans="1:13" ht="24.75" customHeight="1" thickBot="1">
      <c r="A85" s="48" t="s">
        <v>19</v>
      </c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50"/>
    </row>
    <row r="86" spans="1:13" ht="32.25" customHeight="1" thickBot="1">
      <c r="A86" s="12"/>
      <c r="B86" s="13" t="str">
        <f>B2</f>
        <v>Bloemfontein</v>
      </c>
      <c r="C86" s="13" t="str">
        <f t="shared" ref="C86:M86" si="8">C2</f>
        <v xml:space="preserve">East London </v>
      </c>
      <c r="D86" s="13" t="str">
        <f t="shared" si="8"/>
        <v xml:space="preserve">George </v>
      </c>
      <c r="E86" s="13" t="str">
        <f t="shared" si="8"/>
        <v>Kimberley</v>
      </c>
      <c r="F86" s="13" t="str">
        <f t="shared" si="8"/>
        <v xml:space="preserve">Port Elizabeth </v>
      </c>
      <c r="G86" s="13" t="str">
        <f t="shared" si="8"/>
        <v xml:space="preserve">Upington </v>
      </c>
      <c r="H86" s="13" t="str">
        <f t="shared" si="8"/>
        <v>King Shaka International</v>
      </c>
      <c r="I86" s="13" t="str">
        <f t="shared" si="8"/>
        <v xml:space="preserve">OR Tambo International </v>
      </c>
      <c r="J86" s="13" t="str">
        <f t="shared" si="8"/>
        <v xml:space="preserve">Cape Town International </v>
      </c>
      <c r="K86" s="13" t="str">
        <f t="shared" si="8"/>
        <v>Pietermaritzburg</v>
      </c>
      <c r="L86" s="13" t="str">
        <f t="shared" si="8"/>
        <v>Richards Bay</v>
      </c>
      <c r="M86" s="14" t="str">
        <f t="shared" si="8"/>
        <v>TOTAL</v>
      </c>
    </row>
    <row r="87" spans="1:13">
      <c r="A87" s="15" t="s">
        <v>8</v>
      </c>
      <c r="B87" s="16">
        <f>AVERAGE(B3:B11)</f>
        <v>10859</v>
      </c>
      <c r="C87" s="16">
        <f t="shared" ref="C87:K87" si="9">AVERAGE(C3:C11)</f>
        <v>24787.888888888891</v>
      </c>
      <c r="D87" s="16">
        <f t="shared" si="9"/>
        <v>24541.333333333332</v>
      </c>
      <c r="E87" s="16">
        <f t="shared" si="9"/>
        <v>4831.7777777777774</v>
      </c>
      <c r="F87" s="16">
        <f t="shared" si="9"/>
        <v>53939.111111111109</v>
      </c>
      <c r="G87" s="16">
        <f t="shared" si="9"/>
        <v>1371.7777777777778</v>
      </c>
      <c r="H87" s="16">
        <f t="shared" si="9"/>
        <v>307520.22222222225</v>
      </c>
      <c r="I87" s="16">
        <f t="shared" si="9"/>
        <v>1342648.4444444445</v>
      </c>
      <c r="J87" s="16">
        <f t="shared" si="9"/>
        <v>555739.5555555555</v>
      </c>
      <c r="K87" s="16">
        <f t="shared" si="9"/>
        <v>4000</v>
      </c>
      <c r="L87" s="16">
        <f t="shared" ref="L87" si="10">AVERAGE(L3:L11)</f>
        <v>6495.333333333333</v>
      </c>
      <c r="M87" s="16">
        <f t="shared" ref="M87" si="11">AVERAGE(M3:M11)</f>
        <v>2336734.4444444445</v>
      </c>
    </row>
    <row r="88" spans="1:13">
      <c r="A88" s="15" t="s">
        <v>9</v>
      </c>
      <c r="B88" s="16">
        <f>AVERAGE(B12:B23)</f>
        <v>13066.25</v>
      </c>
      <c r="C88" s="16">
        <f t="shared" ref="C88:K88" si="12">AVERAGE(C12:C23)</f>
        <v>27862.899999999998</v>
      </c>
      <c r="D88" s="16">
        <f t="shared" si="12"/>
        <v>24866.166666666668</v>
      </c>
      <c r="E88" s="16">
        <f t="shared" si="12"/>
        <v>5351.333333333333</v>
      </c>
      <c r="F88" s="16">
        <f t="shared" si="12"/>
        <v>59200.916666666664</v>
      </c>
      <c r="G88" s="16">
        <f t="shared" si="12"/>
        <v>1481.4866666666667</v>
      </c>
      <c r="H88" s="16">
        <f t="shared" si="12"/>
        <v>336016.08333333331</v>
      </c>
      <c r="I88" s="16">
        <f t="shared" si="12"/>
        <v>1435807.8333333333</v>
      </c>
      <c r="J88" s="16">
        <f t="shared" si="12"/>
        <v>602043.41666666663</v>
      </c>
      <c r="K88" s="16">
        <f t="shared" si="12"/>
        <v>6486</v>
      </c>
      <c r="L88" s="16">
        <f t="shared" ref="L88" si="13">AVERAGE(L12:L23)</f>
        <v>6661.833333333333</v>
      </c>
      <c r="M88" s="16">
        <f t="shared" ref="M88" si="14">AVERAGE(M12:M23)</f>
        <v>2518844.2200000002</v>
      </c>
    </row>
    <row r="89" spans="1:13">
      <c r="A89" s="15" t="s">
        <v>10</v>
      </c>
      <c r="B89" s="16">
        <f>AVERAGE(B24:B35)</f>
        <v>17837.333333333332</v>
      </c>
      <c r="C89" s="16">
        <f t="shared" ref="C89:K89" si="15">AVERAGE(C24:C35)</f>
        <v>30870.09</v>
      </c>
      <c r="D89" s="16">
        <f t="shared" si="15"/>
        <v>27358.5</v>
      </c>
      <c r="E89" s="16">
        <f t="shared" si="15"/>
        <v>6260.333333333333</v>
      </c>
      <c r="F89" s="16">
        <f t="shared" si="15"/>
        <v>62484.416666666664</v>
      </c>
      <c r="G89" s="16">
        <f t="shared" si="15"/>
        <v>1877.8366666666668</v>
      </c>
      <c r="H89" s="16">
        <f t="shared" si="15"/>
        <v>399975.16666666669</v>
      </c>
      <c r="I89" s="16">
        <f>AVERAGE(I24:I35)</f>
        <v>1611358.3333333333</v>
      </c>
      <c r="J89" s="16">
        <f t="shared" si="15"/>
        <v>693111.75</v>
      </c>
      <c r="K89" s="16">
        <f t="shared" si="15"/>
        <v>6544.666666666667</v>
      </c>
      <c r="L89" s="16">
        <f t="shared" ref="L89" si="16">AVERAGE(L24:L35)</f>
        <v>7525.666666666667</v>
      </c>
      <c r="M89" s="16">
        <f t="shared" ref="M89" si="17">AVERAGE(M24:M35)</f>
        <v>2865204.0933333333</v>
      </c>
    </row>
    <row r="90" spans="1:13">
      <c r="A90" s="15" t="s">
        <v>11</v>
      </c>
      <c r="B90" s="16">
        <f>AVERAGE(B36:B47)</f>
        <v>17287.333333333332</v>
      </c>
      <c r="C90" s="16">
        <f t="shared" ref="C90:K90" si="18">AVERAGE(C36:C47)</f>
        <v>29502.626666666667</v>
      </c>
      <c r="D90" s="16">
        <f t="shared" si="18"/>
        <v>26425.916666666668</v>
      </c>
      <c r="E90" s="16">
        <f t="shared" si="18"/>
        <v>6511.166666666667</v>
      </c>
      <c r="F90" s="16">
        <f t="shared" si="18"/>
        <v>61226.333333333336</v>
      </c>
      <c r="G90" s="16">
        <f t="shared" si="18"/>
        <v>1998.9800000000002</v>
      </c>
      <c r="H90" s="16">
        <f t="shared" si="18"/>
        <v>371559.58333333331</v>
      </c>
      <c r="I90" s="16">
        <f t="shared" si="18"/>
        <v>1541802.3333333333</v>
      </c>
      <c r="J90" s="16">
        <f t="shared" si="18"/>
        <v>673119.58333333337</v>
      </c>
      <c r="K90" s="16">
        <f t="shared" si="18"/>
        <v>6278.083333333333</v>
      </c>
      <c r="L90" s="16">
        <f t="shared" ref="L90" si="19">AVERAGE(L36:L47)</f>
        <v>9097.7086666666673</v>
      </c>
      <c r="M90" s="16">
        <f t="shared" ref="M90" si="20">AVERAGE(M36:M47)</f>
        <v>2744809.6486666668</v>
      </c>
    </row>
    <row r="91" spans="1:13">
      <c r="A91" s="15" t="s">
        <v>12</v>
      </c>
      <c r="B91" s="16">
        <f>AVERAGE(B48:B59)</f>
        <v>16647.166666666668</v>
      </c>
      <c r="C91" s="16">
        <f t="shared" ref="C91:K91" si="21">AVERAGE(C48:C59)</f>
        <v>24016.78</v>
      </c>
      <c r="D91" s="16">
        <f t="shared" si="21"/>
        <v>21919.316666666666</v>
      </c>
      <c r="E91" s="16">
        <f t="shared" si="21"/>
        <v>5473.166666666667</v>
      </c>
      <c r="F91" s="16">
        <f t="shared" si="21"/>
        <v>51783.5</v>
      </c>
      <c r="G91" s="16">
        <f t="shared" si="21"/>
        <v>1735.3500000000001</v>
      </c>
      <c r="H91" s="16">
        <f t="shared" si="21"/>
        <v>358727.41666666669</v>
      </c>
      <c r="I91" s="16">
        <f t="shared" si="21"/>
        <v>1462893.4166666667</v>
      </c>
      <c r="J91" s="16">
        <f t="shared" si="21"/>
        <v>643664.58333333337</v>
      </c>
      <c r="K91" s="16">
        <f t="shared" si="21"/>
        <v>5034.25</v>
      </c>
      <c r="L91" s="16">
        <f t="shared" ref="L91" si="22">AVERAGE(L48:L59)</f>
        <v>8590.9125839732715</v>
      </c>
      <c r="M91" s="16">
        <f t="shared" ref="M91" si="23">AVERAGE(M48:M59)</f>
        <v>2600485.85925064</v>
      </c>
    </row>
    <row r="92" spans="1:13">
      <c r="A92" s="15" t="s">
        <v>13</v>
      </c>
      <c r="B92" s="16">
        <f>AVERAGE(B60:B71)</f>
        <v>16922.833333333332</v>
      </c>
      <c r="C92" s="16">
        <f>AVERAGE(C60:C71)</f>
        <v>26805.416666666668</v>
      </c>
      <c r="D92" s="16">
        <f t="shared" ref="D92:K92" si="24">AVERAGE(D60:D71)</f>
        <v>22128.713866666669</v>
      </c>
      <c r="E92" s="16">
        <f t="shared" si="24"/>
        <v>5564.916666666667</v>
      </c>
      <c r="F92" s="16">
        <f t="shared" si="24"/>
        <v>58875</v>
      </c>
      <c r="G92" s="16">
        <f t="shared" si="24"/>
        <v>1868.5833333333333</v>
      </c>
      <c r="H92" s="16">
        <f t="shared" si="24"/>
        <v>393332.2</v>
      </c>
      <c r="I92" s="16">
        <f t="shared" si="24"/>
        <v>1526211.3833333335</v>
      </c>
      <c r="J92" s="16">
        <f t="shared" si="24"/>
        <v>668479.3666666667</v>
      </c>
      <c r="K92" s="16">
        <f t="shared" si="24"/>
        <v>4933.25</v>
      </c>
      <c r="L92" s="16">
        <f t="shared" ref="L92" si="25">AVERAGE(L60:L71)</f>
        <v>8212.3163376526354</v>
      </c>
      <c r="M92" s="16">
        <f t="shared" ref="M92" si="26">AVERAGE(M60:M71)</f>
        <v>2733333.9802043191</v>
      </c>
    </row>
    <row r="93" spans="1:13" ht="15.75" thickBot="1">
      <c r="A93" s="15" t="s">
        <v>26</v>
      </c>
      <c r="B93" s="16">
        <f>AVERAGE(B72:B82)</f>
        <v>18643.636363636364</v>
      </c>
      <c r="C93" s="16">
        <f t="shared" ref="C93:M93" si="27">AVERAGE(C72:C82)</f>
        <v>28306.636363636364</v>
      </c>
      <c r="D93" s="16">
        <f t="shared" si="27"/>
        <v>22652.454545454544</v>
      </c>
      <c r="E93" s="16">
        <f t="shared" si="27"/>
        <v>5790.272727272727</v>
      </c>
      <c r="F93" s="16">
        <f t="shared" si="27"/>
        <v>56877.909090909088</v>
      </c>
      <c r="G93" s="16">
        <f t="shared" si="27"/>
        <v>2160.181818181818</v>
      </c>
      <c r="H93" s="16">
        <f t="shared" si="27"/>
        <v>415589.27272727271</v>
      </c>
      <c r="I93" s="16">
        <f t="shared" si="27"/>
        <v>1573244.7272727273</v>
      </c>
      <c r="J93" s="16">
        <f t="shared" si="27"/>
        <v>643517.54545454541</v>
      </c>
      <c r="K93" s="16">
        <f t="shared" si="27"/>
        <v>8249.2727272727279</v>
      </c>
      <c r="L93" s="16">
        <f t="shared" si="27"/>
        <v>6773.8571428571431</v>
      </c>
      <c r="M93" s="16">
        <f t="shared" si="27"/>
        <v>2779342.5454545454</v>
      </c>
    </row>
    <row r="94" spans="1:13" ht="15.75" thickBot="1">
      <c r="A94" s="19" t="s">
        <v>17</v>
      </c>
      <c r="B94" s="22">
        <f>AVERAGE(B87:B93)</f>
        <v>15894.79329004329</v>
      </c>
      <c r="C94" s="23">
        <f>AVERAGE(C87:C93)</f>
        <v>27450.334083694081</v>
      </c>
      <c r="D94" s="23">
        <f t="shared" ref="D94:M94" si="28">AVERAGE(D87:D93)</f>
        <v>24270.343106493503</v>
      </c>
      <c r="E94" s="23">
        <f t="shared" si="28"/>
        <v>5683.2810245310247</v>
      </c>
      <c r="F94" s="23">
        <f t="shared" si="28"/>
        <v>57769.598124098113</v>
      </c>
      <c r="G94" s="23">
        <f t="shared" si="28"/>
        <v>1784.8851803751804</v>
      </c>
      <c r="H94" s="23">
        <f t="shared" si="28"/>
        <v>368959.9921356421</v>
      </c>
      <c r="I94" s="23">
        <f t="shared" si="28"/>
        <v>1499138.0673881674</v>
      </c>
      <c r="J94" s="23">
        <f>AVERAGE(J87:J93)</f>
        <v>639953.68585858587</v>
      </c>
      <c r="K94" s="23">
        <f>AVERAGE(K87:K93)</f>
        <v>5932.2175324675327</v>
      </c>
      <c r="L94" s="23">
        <f t="shared" ref="L94" si="29">AVERAGE(L87:L93)</f>
        <v>7622.5182949261507</v>
      </c>
      <c r="M94" s="24">
        <f t="shared" si="28"/>
        <v>2654107.8273362787</v>
      </c>
    </row>
    <row r="95" spans="1:13" ht="15.75" thickBot="1">
      <c r="A95" s="15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36"/>
    </row>
    <row r="96" spans="1:13" ht="24" thickBot="1">
      <c r="A96" s="51" t="s">
        <v>20</v>
      </c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0"/>
    </row>
    <row r="97" spans="1:13" ht="30.75" customHeight="1" thickBot="1">
      <c r="A97" s="12"/>
      <c r="B97" s="13" t="str">
        <f>B86</f>
        <v>Bloemfontein</v>
      </c>
      <c r="C97" s="13" t="str">
        <f t="shared" ref="C97:M97" si="30">C86</f>
        <v xml:space="preserve">East London </v>
      </c>
      <c r="D97" s="13" t="str">
        <f t="shared" si="30"/>
        <v xml:space="preserve">George </v>
      </c>
      <c r="E97" s="13" t="str">
        <f t="shared" si="30"/>
        <v>Kimberley</v>
      </c>
      <c r="F97" s="13" t="str">
        <f t="shared" si="30"/>
        <v xml:space="preserve">Port Elizabeth </v>
      </c>
      <c r="G97" s="13" t="str">
        <f t="shared" si="30"/>
        <v xml:space="preserve">Upington </v>
      </c>
      <c r="H97" s="13" t="str">
        <f t="shared" si="30"/>
        <v>King Shaka International</v>
      </c>
      <c r="I97" s="13" t="str">
        <f t="shared" si="30"/>
        <v xml:space="preserve">OR Tambo International </v>
      </c>
      <c r="J97" s="13" t="str">
        <f t="shared" si="30"/>
        <v xml:space="preserve">Cape Town International </v>
      </c>
      <c r="K97" s="13" t="str">
        <f t="shared" si="30"/>
        <v>Pietermaritzburg</v>
      </c>
      <c r="L97" s="13" t="str">
        <f t="shared" ref="L97" si="31">L86</f>
        <v>Richards Bay</v>
      </c>
      <c r="M97" s="14" t="str">
        <f t="shared" si="30"/>
        <v>TOTAL</v>
      </c>
    </row>
    <row r="98" spans="1:13">
      <c r="A98" s="17">
        <v>2006</v>
      </c>
      <c r="B98" s="18">
        <f t="shared" ref="B98:B101" si="32">(B88-B87)/B87*100</f>
        <v>20.326457316511647</v>
      </c>
      <c r="C98" s="18">
        <f t="shared" ref="C98:J98" si="33">(C88-C87)/C87*100</f>
        <v>12.405296493359195</v>
      </c>
      <c r="D98" s="18">
        <f t="shared" si="33"/>
        <v>1.3236172987069532</v>
      </c>
      <c r="E98" s="18">
        <f t="shared" si="33"/>
        <v>10.752885986294443</v>
      </c>
      <c r="F98" s="18">
        <f t="shared" si="33"/>
        <v>9.7550839217883532</v>
      </c>
      <c r="G98" s="18">
        <f t="shared" si="33"/>
        <v>7.9975700631783537</v>
      </c>
      <c r="H98" s="18">
        <f t="shared" si="33"/>
        <v>9.2663373176542532</v>
      </c>
      <c r="I98" s="18">
        <f t="shared" si="33"/>
        <v>6.938479635109239</v>
      </c>
      <c r="J98" s="18">
        <f t="shared" si="33"/>
        <v>8.3319354629746663</v>
      </c>
      <c r="K98" s="18">
        <f>(K88-K87)/K87*100</f>
        <v>62.150000000000006</v>
      </c>
      <c r="L98" s="18">
        <f t="shared" ref="L98" si="34">(L88-L87)/L87*100</f>
        <v>2.5633788360874474</v>
      </c>
      <c r="M98" s="18">
        <f t="shared" ref="M98" si="35">(M88-M87)/M87*100</f>
        <v>7.7933449386394473</v>
      </c>
    </row>
    <row r="99" spans="1:13">
      <c r="A99" s="17">
        <f>A98+1</f>
        <v>2007</v>
      </c>
      <c r="B99" s="18">
        <f t="shared" si="32"/>
        <v>36.51455722440128</v>
      </c>
      <c r="C99" s="18">
        <f t="shared" ref="C99:K99" si="36">(C89-C88)/C88*100</f>
        <v>10.792810511468664</v>
      </c>
      <c r="D99" s="18">
        <f t="shared" si="36"/>
        <v>10.022989738399559</v>
      </c>
      <c r="E99" s="18">
        <f t="shared" si="36"/>
        <v>16.986420829699764</v>
      </c>
      <c r="F99" s="18">
        <f t="shared" si="36"/>
        <v>5.5463668214596904</v>
      </c>
      <c r="G99" s="18">
        <f t="shared" si="36"/>
        <v>26.753531362640238</v>
      </c>
      <c r="H99" s="18">
        <f t="shared" si="36"/>
        <v>19.0345303411816</v>
      </c>
      <c r="I99" s="18">
        <f t="shared" si="36"/>
        <v>12.226601354614889</v>
      </c>
      <c r="J99" s="18">
        <f t="shared" si="36"/>
        <v>15.126539185089232</v>
      </c>
      <c r="K99" s="18">
        <f t="shared" si="36"/>
        <v>0.9045122828656641</v>
      </c>
      <c r="L99" s="18">
        <f t="shared" ref="L99" si="37">(L89-L88)/L88*100</f>
        <v>12.966901003227349</v>
      </c>
      <c r="M99" s="18">
        <f t="shared" ref="M99" si="38">(M89-M88)/M88*100</f>
        <v>13.75074609946831</v>
      </c>
    </row>
    <row r="100" spans="1:13">
      <c r="A100" s="17">
        <f t="shared" ref="A100:A103" si="39">A99+1</f>
        <v>2008</v>
      </c>
      <c r="B100" s="18">
        <f t="shared" si="32"/>
        <v>-3.0834205411870235</v>
      </c>
      <c r="C100" s="18">
        <f t="shared" ref="C100:K100" si="40">(C90-C89)/C89*100</f>
        <v>-4.4297354926186907</v>
      </c>
      <c r="D100" s="18">
        <f t="shared" si="40"/>
        <v>-3.4087516981315935</v>
      </c>
      <c r="E100" s="18">
        <f t="shared" si="40"/>
        <v>4.0067089079388847</v>
      </c>
      <c r="F100" s="18">
        <f t="shared" si="40"/>
        <v>-2.0134353498805626</v>
      </c>
      <c r="G100" s="18">
        <f t="shared" si="40"/>
        <v>6.4512178020452655</v>
      </c>
      <c r="H100" s="18">
        <f t="shared" si="40"/>
        <v>-7.1043368942488607</v>
      </c>
      <c r="I100" s="18">
        <f t="shared" si="40"/>
        <v>-4.3166065896784804</v>
      </c>
      <c r="J100" s="18">
        <f t="shared" si="40"/>
        <v>-2.8844074085696323</v>
      </c>
      <c r="K100" s="18">
        <f t="shared" si="40"/>
        <v>-4.0732912294998567</v>
      </c>
      <c r="L100" s="18">
        <f t="shared" ref="L100" si="41">(L90-L89)/L89*100</f>
        <v>20.889072950347703</v>
      </c>
      <c r="M100" s="18">
        <f t="shared" ref="M100" si="42">(M90-M89)/M89*100</f>
        <v>-4.2019500442148763</v>
      </c>
    </row>
    <row r="101" spans="1:13">
      <c r="A101" s="17">
        <f t="shared" si="39"/>
        <v>2009</v>
      </c>
      <c r="B101" s="18">
        <f t="shared" si="32"/>
        <v>-3.7030966796498261</v>
      </c>
      <c r="C101" s="18">
        <f t="shared" ref="C101:K101" si="43">(C91-C90)/C90*100</f>
        <v>-18.594434755413875</v>
      </c>
      <c r="D101" s="18">
        <f t="shared" si="43"/>
        <v>-17.053713053158052</v>
      </c>
      <c r="E101" s="18">
        <f t="shared" si="43"/>
        <v>-15.941843499628842</v>
      </c>
      <c r="F101" s="18">
        <f t="shared" si="43"/>
        <v>-15.422830045895289</v>
      </c>
      <c r="G101" s="18">
        <f t="shared" si="43"/>
        <v>-13.188225995257586</v>
      </c>
      <c r="H101" s="18">
        <f t="shared" si="43"/>
        <v>-3.4535959351517089</v>
      </c>
      <c r="I101" s="18">
        <f t="shared" si="43"/>
        <v>-5.1179658352227069</v>
      </c>
      <c r="J101" s="18">
        <f t="shared" si="43"/>
        <v>-4.3758940802371047</v>
      </c>
      <c r="K101" s="18">
        <f t="shared" si="43"/>
        <v>-19.812310020308743</v>
      </c>
      <c r="L101" s="18">
        <f t="shared" ref="L101" si="44">(L91-L90)/L90*100</f>
        <v>-5.5705903679929794</v>
      </c>
      <c r="M101" s="18">
        <f t="shared" ref="M101" si="45">(M91-M90)/M90*100</f>
        <v>-5.2580618654606619</v>
      </c>
    </row>
    <row r="102" spans="1:13">
      <c r="A102" s="17">
        <f t="shared" si="39"/>
        <v>2010</v>
      </c>
      <c r="B102" s="18">
        <f>(B92-B91)/B91*100</f>
        <v>1.6559374468127563</v>
      </c>
      <c r="C102" s="18">
        <f t="shared" ref="C102:K103" si="46">(C92-C91)/C91*100</f>
        <v>11.611201279549837</v>
      </c>
      <c r="D102" s="18">
        <f t="shared" si="46"/>
        <v>0.95530897784984048</v>
      </c>
      <c r="E102" s="18">
        <f t="shared" si="46"/>
        <v>1.6763604251042965</v>
      </c>
      <c r="F102" s="18">
        <f t="shared" si="46"/>
        <v>13.694516593123293</v>
      </c>
      <c r="G102" s="18">
        <f t="shared" si="46"/>
        <v>7.6776058624100685</v>
      </c>
      <c r="H102" s="18">
        <f t="shared" si="46"/>
        <v>9.6465398867152814</v>
      </c>
      <c r="I102" s="18">
        <f t="shared" si="46"/>
        <v>4.3282693014602822</v>
      </c>
      <c r="J102" s="18">
        <f t="shared" si="46"/>
        <v>3.8552351606523829</v>
      </c>
      <c r="K102" s="18">
        <f t="shared" si="46"/>
        <v>-2.0062571386005859</v>
      </c>
      <c r="L102" s="18">
        <f t="shared" ref="L102" si="47">(L92-L91)/L91*100</f>
        <v>-4.4069386415003704</v>
      </c>
      <c r="M102" s="18">
        <f t="shared" ref="M102:M103" si="48">(M92-M91)/M91*100</f>
        <v>5.1085884770763874</v>
      </c>
    </row>
    <row r="103" spans="1:13" ht="15.75" thickBot="1">
      <c r="A103" s="17">
        <f t="shared" si="39"/>
        <v>2011</v>
      </c>
      <c r="B103" s="18">
        <f>(B93-B92)/B92*100</f>
        <v>10.168527907874166</v>
      </c>
      <c r="C103" s="18">
        <f t="shared" si="46"/>
        <v>5.6004341049341244</v>
      </c>
      <c r="D103" s="18">
        <f t="shared" si="46"/>
        <v>2.3667922227364784</v>
      </c>
      <c r="E103" s="18">
        <f t="shared" si="46"/>
        <v>4.0495855392754017</v>
      </c>
      <c r="F103" s="18">
        <f t="shared" si="46"/>
        <v>-3.3920864697934809</v>
      </c>
      <c r="G103" s="18">
        <f t="shared" si="46"/>
        <v>15.605324078766522</v>
      </c>
      <c r="H103" s="18">
        <f t="shared" si="46"/>
        <v>5.6585941164422069</v>
      </c>
      <c r="I103" s="18">
        <f t="shared" si="46"/>
        <v>3.0817057488242701</v>
      </c>
      <c r="J103" s="18">
        <f t="shared" si="46"/>
        <v>-3.734119923041447</v>
      </c>
      <c r="K103" s="18">
        <f t="shared" si="46"/>
        <v>67.217812340196176</v>
      </c>
      <c r="L103" s="18">
        <f t="shared" ref="L103" si="49">(L93-L92)/L92*100</f>
        <v>-17.515876588926599</v>
      </c>
      <c r="M103" s="18">
        <f t="shared" si="48"/>
        <v>1.6832397937257235</v>
      </c>
    </row>
    <row r="104" spans="1:13" ht="15.75" thickBot="1">
      <c r="A104" s="19" t="s">
        <v>17</v>
      </c>
      <c r="B104" s="29">
        <f>AVERAGE(B98:B103)</f>
        <v>10.313160445793832</v>
      </c>
      <c r="C104" s="20">
        <f t="shared" ref="C104:M104" si="50">AVERAGE(C98:C103)</f>
        <v>2.8975953568798762</v>
      </c>
      <c r="D104" s="20">
        <f t="shared" si="50"/>
        <v>-0.96562608559946916</v>
      </c>
      <c r="E104" s="20">
        <f t="shared" si="50"/>
        <v>3.5883530314473244</v>
      </c>
      <c r="F104" s="20">
        <f t="shared" si="50"/>
        <v>1.3612692451336672</v>
      </c>
      <c r="G104" s="20">
        <f t="shared" si="50"/>
        <v>8.5495038622971418</v>
      </c>
      <c r="H104" s="20">
        <f t="shared" si="50"/>
        <v>5.5080114720987963</v>
      </c>
      <c r="I104" s="20">
        <f t="shared" si="50"/>
        <v>2.8567472691845821</v>
      </c>
      <c r="J104" s="20">
        <f t="shared" si="50"/>
        <v>2.719881399478016</v>
      </c>
      <c r="K104" s="20">
        <f t="shared" si="50"/>
        <v>17.396744372442111</v>
      </c>
      <c r="L104" s="20">
        <f t="shared" ref="L104" si="51">AVERAGE(L98:L103)</f>
        <v>1.4876578652070915</v>
      </c>
      <c r="M104" s="21">
        <f t="shared" si="50"/>
        <v>3.1459845665390556</v>
      </c>
    </row>
    <row r="105" spans="1:13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36"/>
    </row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spans="1:13" ht="13.5" customHeight="1"/>
    <row r="146" spans="1:13" ht="13.5" customHeight="1"/>
    <row r="147" spans="1:13" ht="13.5" customHeight="1"/>
    <row r="148" spans="1:13" ht="13.5" customHeight="1"/>
    <row r="149" spans="1:13" ht="13.5" customHeight="1"/>
    <row r="150" spans="1:13" ht="13.5" customHeight="1"/>
    <row r="151" spans="1:13" ht="13.5" customHeight="1"/>
    <row r="152" spans="1:13" ht="13.5" customHeight="1"/>
    <row r="153" spans="1:13" ht="13.5" customHeight="1"/>
    <row r="154" spans="1:13" ht="13.5" customHeight="1" thickBot="1"/>
    <row r="155" spans="1:13" ht="30.75" customHeight="1" thickBot="1">
      <c r="A155" s="53" t="s">
        <v>21</v>
      </c>
      <c r="B155" s="54"/>
      <c r="C155" s="54"/>
      <c r="D155" s="54"/>
      <c r="E155" s="54"/>
      <c r="F155" s="54"/>
      <c r="G155" s="54"/>
      <c r="H155" s="54"/>
      <c r="I155" s="54"/>
      <c r="J155" s="54"/>
      <c r="K155" s="54"/>
      <c r="L155" s="54"/>
      <c r="M155" s="55"/>
    </row>
    <row r="156" spans="1:13" ht="28.5" customHeight="1" thickBot="1">
      <c r="A156" s="12"/>
      <c r="B156" s="13" t="str">
        <f>B97</f>
        <v>Bloemfontein</v>
      </c>
      <c r="C156" s="13" t="str">
        <f t="shared" ref="C156:M156" si="52">C97</f>
        <v xml:space="preserve">East London </v>
      </c>
      <c r="D156" s="13" t="str">
        <f t="shared" si="52"/>
        <v xml:space="preserve">George </v>
      </c>
      <c r="E156" s="13" t="str">
        <f t="shared" si="52"/>
        <v>Kimberley</v>
      </c>
      <c r="F156" s="13" t="str">
        <f t="shared" si="52"/>
        <v xml:space="preserve">Port Elizabeth </v>
      </c>
      <c r="G156" s="13" t="str">
        <f t="shared" si="52"/>
        <v xml:space="preserve">Upington </v>
      </c>
      <c r="H156" s="13" t="str">
        <f t="shared" si="52"/>
        <v>King Shaka International</v>
      </c>
      <c r="I156" s="13" t="str">
        <f t="shared" si="52"/>
        <v xml:space="preserve">OR Tambo International </v>
      </c>
      <c r="J156" s="13" t="str">
        <f t="shared" si="52"/>
        <v xml:space="preserve">Cape Town International </v>
      </c>
      <c r="K156" s="13" t="str">
        <f t="shared" si="52"/>
        <v>Pietermaritzburg</v>
      </c>
      <c r="L156" s="13" t="str">
        <f t="shared" ref="L156" si="53">L97</f>
        <v>Richards Bay</v>
      </c>
      <c r="M156" s="14" t="str">
        <f t="shared" si="52"/>
        <v>TOTAL</v>
      </c>
    </row>
    <row r="157" spans="1:13">
      <c r="A157" s="4">
        <v>2005</v>
      </c>
      <c r="B157" s="2">
        <f>SUM(B3:B11)/9*12</f>
        <v>130308</v>
      </c>
      <c r="C157" s="2">
        <f t="shared" ref="C157:K157" si="54">SUM(C3:C11)/9*12</f>
        <v>297454.66666666669</v>
      </c>
      <c r="D157" s="2">
        <f t="shared" si="54"/>
        <v>294496</v>
      </c>
      <c r="E157" s="2">
        <f t="shared" si="54"/>
        <v>57981.333333333328</v>
      </c>
      <c r="F157" s="2">
        <f t="shared" si="54"/>
        <v>647269.33333333326</v>
      </c>
      <c r="G157" s="2">
        <f t="shared" si="54"/>
        <v>16461.333333333336</v>
      </c>
      <c r="H157" s="2">
        <f t="shared" si="54"/>
        <v>3690242.666666667</v>
      </c>
      <c r="I157" s="2">
        <f t="shared" si="54"/>
        <v>16111781.333333334</v>
      </c>
      <c r="J157" s="2">
        <f t="shared" si="54"/>
        <v>6668874.666666666</v>
      </c>
      <c r="K157" s="2">
        <f t="shared" si="54"/>
        <v>48000</v>
      </c>
      <c r="L157" s="2">
        <f t="shared" ref="L157" si="55">SUM(L3:L11)/9*12</f>
        <v>77944</v>
      </c>
      <c r="M157" s="2">
        <f>SUM(B157:L157)</f>
        <v>28040813.333333336</v>
      </c>
    </row>
    <row r="158" spans="1:13">
      <c r="A158" s="4">
        <v>2006</v>
      </c>
      <c r="B158" s="2">
        <f>SUM(B12:B23)</f>
        <v>156795</v>
      </c>
      <c r="C158" s="2">
        <f t="shared" ref="C158:K158" si="56">SUM(C12:C23)</f>
        <v>334354.8</v>
      </c>
      <c r="D158" s="2">
        <f t="shared" si="56"/>
        <v>298394</v>
      </c>
      <c r="E158" s="2">
        <f t="shared" si="56"/>
        <v>64216</v>
      </c>
      <c r="F158" s="2">
        <f t="shared" si="56"/>
        <v>710411</v>
      </c>
      <c r="G158" s="2">
        <f t="shared" si="56"/>
        <v>17777.84</v>
      </c>
      <c r="H158" s="2">
        <f t="shared" si="56"/>
        <v>4032193</v>
      </c>
      <c r="I158" s="2">
        <f t="shared" si="56"/>
        <v>17229694</v>
      </c>
      <c r="J158" s="2">
        <f t="shared" si="56"/>
        <v>7224521</v>
      </c>
      <c r="K158" s="2">
        <f t="shared" si="56"/>
        <v>77832</v>
      </c>
      <c r="L158" s="2">
        <f t="shared" ref="L158" si="57">SUM(L12:L23)</f>
        <v>79942</v>
      </c>
      <c r="M158" s="2">
        <f t="shared" ref="M158:M163" si="58">SUM(B158:L158)</f>
        <v>30226130.640000001</v>
      </c>
    </row>
    <row r="159" spans="1:13">
      <c r="A159" s="4">
        <v>2007</v>
      </c>
      <c r="B159" s="2">
        <f>SUM(B24:B35)</f>
        <v>214048</v>
      </c>
      <c r="C159" s="2">
        <f t="shared" ref="C159:K159" si="59">SUM(C24:C35)</f>
        <v>370441.08</v>
      </c>
      <c r="D159" s="2">
        <f t="shared" si="59"/>
        <v>328302</v>
      </c>
      <c r="E159" s="2">
        <f t="shared" si="59"/>
        <v>75124</v>
      </c>
      <c r="F159" s="2">
        <f t="shared" si="59"/>
        <v>749813</v>
      </c>
      <c r="G159" s="2">
        <f t="shared" si="59"/>
        <v>22534.04</v>
      </c>
      <c r="H159" s="2">
        <f t="shared" si="59"/>
        <v>4799702</v>
      </c>
      <c r="I159" s="2">
        <f t="shared" si="59"/>
        <v>19336300</v>
      </c>
      <c r="J159" s="2">
        <f t="shared" si="59"/>
        <v>8317341</v>
      </c>
      <c r="K159" s="2">
        <f t="shared" si="59"/>
        <v>78536</v>
      </c>
      <c r="L159" s="2">
        <f t="shared" ref="L159" si="60">SUM(L24:L35)</f>
        <v>90308</v>
      </c>
      <c r="M159" s="2">
        <f t="shared" si="58"/>
        <v>34382449.120000005</v>
      </c>
    </row>
    <row r="160" spans="1:13">
      <c r="A160" s="4">
        <v>2008</v>
      </c>
      <c r="B160" s="2">
        <f>SUM(B36:B47)</f>
        <v>207448</v>
      </c>
      <c r="C160" s="2">
        <f t="shared" ref="C160:K160" si="61">SUM(C36:C47)</f>
        <v>354031.52</v>
      </c>
      <c r="D160" s="2">
        <f t="shared" si="61"/>
        <v>317111</v>
      </c>
      <c r="E160" s="2">
        <f t="shared" si="61"/>
        <v>78134</v>
      </c>
      <c r="F160" s="2">
        <f t="shared" si="61"/>
        <v>734716</v>
      </c>
      <c r="G160" s="2">
        <f t="shared" si="61"/>
        <v>23987.760000000002</v>
      </c>
      <c r="H160" s="2">
        <f t="shared" si="61"/>
        <v>4458715</v>
      </c>
      <c r="I160" s="2">
        <f t="shared" si="61"/>
        <v>18501628</v>
      </c>
      <c r="J160" s="2">
        <f t="shared" si="61"/>
        <v>8077435</v>
      </c>
      <c r="K160" s="2">
        <f t="shared" si="61"/>
        <v>75337</v>
      </c>
      <c r="L160" s="2">
        <f t="shared" ref="L160" si="62">SUM(L36:L47)</f>
        <v>109172.50400000002</v>
      </c>
      <c r="M160" s="2">
        <f t="shared" si="58"/>
        <v>32937715.784000002</v>
      </c>
    </row>
    <row r="161" spans="1:13">
      <c r="A161" s="4">
        <v>2009</v>
      </c>
      <c r="B161" s="2">
        <f>SUM(B48:B59)</f>
        <v>199766</v>
      </c>
      <c r="C161" s="2">
        <f t="shared" ref="C161:K161" si="63">SUM(C48:C59)</f>
        <v>288201.36</v>
      </c>
      <c r="D161" s="2">
        <f t="shared" si="63"/>
        <v>263031.8</v>
      </c>
      <c r="E161" s="2">
        <f t="shared" si="63"/>
        <v>65678</v>
      </c>
      <c r="F161" s="2">
        <f t="shared" si="63"/>
        <v>621402</v>
      </c>
      <c r="G161" s="2">
        <f t="shared" si="63"/>
        <v>20824.2</v>
      </c>
      <c r="H161" s="2">
        <f t="shared" si="63"/>
        <v>4304729</v>
      </c>
      <c r="I161" s="2">
        <f t="shared" si="63"/>
        <v>17554721</v>
      </c>
      <c r="J161" s="2">
        <f t="shared" si="63"/>
        <v>7723975</v>
      </c>
      <c r="K161" s="2">
        <f t="shared" si="63"/>
        <v>60411</v>
      </c>
      <c r="L161" s="2">
        <f t="shared" ref="L161" si="64">SUM(L48:L59)</f>
        <v>103090.95100767925</v>
      </c>
      <c r="M161" s="2">
        <f t="shared" si="58"/>
        <v>31205830.311007679</v>
      </c>
    </row>
    <row r="162" spans="1:13">
      <c r="A162" s="4">
        <v>2010</v>
      </c>
      <c r="B162" s="2">
        <f>SUM(B60:B71)</f>
        <v>203074</v>
      </c>
      <c r="C162" s="2">
        <f t="shared" ref="C162:K162" si="65">SUM(C60:C71)</f>
        <v>321665</v>
      </c>
      <c r="D162" s="2">
        <f t="shared" si="65"/>
        <v>265544.56640000001</v>
      </c>
      <c r="E162" s="2">
        <f t="shared" si="65"/>
        <v>66779</v>
      </c>
      <c r="F162" s="2">
        <f>SUM(F60:F71)</f>
        <v>706500</v>
      </c>
      <c r="G162" s="2">
        <f t="shared" si="65"/>
        <v>22423</v>
      </c>
      <c r="H162" s="2">
        <f t="shared" si="65"/>
        <v>4719986.4000000004</v>
      </c>
      <c r="I162" s="2">
        <f t="shared" si="65"/>
        <v>18314536.600000001</v>
      </c>
      <c r="J162" s="2">
        <f t="shared" si="65"/>
        <v>8021752.4000000004</v>
      </c>
      <c r="K162" s="2">
        <f t="shared" si="65"/>
        <v>59199</v>
      </c>
      <c r="L162" s="2">
        <f t="shared" ref="L162" si="66">SUM(L60:L71)</f>
        <v>98547.796051831625</v>
      </c>
      <c r="M162" s="2">
        <f t="shared" si="58"/>
        <v>32800007.762451835</v>
      </c>
    </row>
    <row r="163" spans="1:13" ht="15.75" thickBot="1">
      <c r="A163" s="4">
        <v>2011</v>
      </c>
      <c r="B163" s="2">
        <f>SUM(B72:B82)</f>
        <v>205080</v>
      </c>
      <c r="C163" s="2">
        <f t="shared" ref="C163:L163" si="67">SUM(C72:C82)</f>
        <v>311373</v>
      </c>
      <c r="D163" s="2">
        <f t="shared" si="67"/>
        <v>249177</v>
      </c>
      <c r="E163" s="2">
        <f t="shared" si="67"/>
        <v>63693</v>
      </c>
      <c r="F163" s="2">
        <f t="shared" si="67"/>
        <v>625657</v>
      </c>
      <c r="G163" s="2">
        <f t="shared" si="67"/>
        <v>23762</v>
      </c>
      <c r="H163" s="2">
        <f t="shared" si="67"/>
        <v>4571482</v>
      </c>
      <c r="I163" s="2">
        <f t="shared" si="67"/>
        <v>17305692</v>
      </c>
      <c r="J163" s="2">
        <f t="shared" si="67"/>
        <v>7078693</v>
      </c>
      <c r="K163" s="2">
        <f t="shared" si="67"/>
        <v>90742</v>
      </c>
      <c r="L163" s="2">
        <f t="shared" si="67"/>
        <v>47417</v>
      </c>
      <c r="M163" s="2">
        <f t="shared" si="58"/>
        <v>30572768</v>
      </c>
    </row>
    <row r="164" spans="1:13" ht="15.75" thickBot="1">
      <c r="A164" s="19" t="s">
        <v>25</v>
      </c>
      <c r="B164" s="8">
        <f>SUM(B157:B163)</f>
        <v>1316519</v>
      </c>
      <c r="C164" s="9">
        <f t="shared" ref="C164:M164" si="68">SUM(C157:C163)</f>
        <v>2277521.4266666668</v>
      </c>
      <c r="D164" s="9">
        <f t="shared" si="68"/>
        <v>2016056.3664000002</v>
      </c>
      <c r="E164" s="9">
        <f t="shared" si="68"/>
        <v>471605.33333333331</v>
      </c>
      <c r="F164" s="9">
        <f t="shared" si="68"/>
        <v>4795768.333333333</v>
      </c>
      <c r="G164" s="9">
        <f t="shared" si="68"/>
        <v>147770.17333333334</v>
      </c>
      <c r="H164" s="9">
        <f t="shared" si="68"/>
        <v>30577050.06666667</v>
      </c>
      <c r="I164" s="9">
        <f t="shared" si="68"/>
        <v>124354352.93333334</v>
      </c>
      <c r="J164" s="9">
        <f t="shared" si="68"/>
        <v>53112592.066666663</v>
      </c>
      <c r="K164" s="9">
        <f t="shared" si="68"/>
        <v>490057</v>
      </c>
      <c r="L164" s="9">
        <f t="shared" ref="L164" si="69">SUM(L157:L163)</f>
        <v>606422.25105951098</v>
      </c>
      <c r="M164" s="10">
        <f t="shared" si="68"/>
        <v>220165714.95079285</v>
      </c>
    </row>
    <row r="165" spans="1:13" ht="15.75" thickBot="1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24" thickBot="1">
      <c r="A166" s="51" t="s">
        <v>22</v>
      </c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0"/>
    </row>
    <row r="167" spans="1:13" ht="29.25" customHeight="1" thickBot="1">
      <c r="A167" s="12"/>
      <c r="B167" s="13" t="str">
        <f>B156</f>
        <v>Bloemfontein</v>
      </c>
      <c r="C167" s="13" t="str">
        <f t="shared" ref="C167:M167" si="70">C156</f>
        <v xml:space="preserve">East London </v>
      </c>
      <c r="D167" s="13" t="str">
        <f t="shared" si="70"/>
        <v xml:space="preserve">George </v>
      </c>
      <c r="E167" s="13" t="str">
        <f t="shared" si="70"/>
        <v>Kimberley</v>
      </c>
      <c r="F167" s="13" t="str">
        <f t="shared" si="70"/>
        <v xml:space="preserve">Port Elizabeth </v>
      </c>
      <c r="G167" s="13" t="str">
        <f t="shared" si="70"/>
        <v xml:space="preserve">Upington </v>
      </c>
      <c r="H167" s="13" t="str">
        <f t="shared" si="70"/>
        <v>King Shaka International</v>
      </c>
      <c r="I167" s="13" t="str">
        <f t="shared" si="70"/>
        <v xml:space="preserve">OR Tambo International </v>
      </c>
      <c r="J167" s="13" t="str">
        <f t="shared" si="70"/>
        <v xml:space="preserve">Cape Town International </v>
      </c>
      <c r="K167" s="13" t="str">
        <f t="shared" si="70"/>
        <v>Pietermaritzburg</v>
      </c>
      <c r="L167" s="13" t="str">
        <f t="shared" ref="L167" si="71">L156</f>
        <v>Richards Bay</v>
      </c>
      <c r="M167" s="14" t="str">
        <f t="shared" si="70"/>
        <v>TOTAL</v>
      </c>
    </row>
    <row r="168" spans="1:13">
      <c r="A168" s="4">
        <v>2005</v>
      </c>
      <c r="B168" s="3">
        <f>B157/$M157*100</f>
        <v>0.46470834654819798</v>
      </c>
      <c r="C168" s="3">
        <f>C157/$M157*100</f>
        <v>1.0607918648103882</v>
      </c>
      <c r="D168" s="3">
        <f t="shared" ref="D168:I168" si="72">D157/$M157*100</f>
        <v>1.0502405779004984</v>
      </c>
      <c r="E168" s="3">
        <f>E157/$M157*100</f>
        <v>0.20677479160138482</v>
      </c>
      <c r="F168" s="3">
        <f t="shared" si="72"/>
        <v>2.3083115515907524</v>
      </c>
      <c r="G168" s="3">
        <f>G157/$M157*100</f>
        <v>5.8704906800135612E-2</v>
      </c>
      <c r="H168" s="3">
        <f>H157/$M157*100</f>
        <v>13.160255456213585</v>
      </c>
      <c r="I168" s="3">
        <f t="shared" si="72"/>
        <v>57.45832384319808</v>
      </c>
      <c r="J168" s="3">
        <f>J157/$M157*100</f>
        <v>23.782743344106514</v>
      </c>
      <c r="K168" s="3">
        <f>K157/$M157*100</f>
        <v>0.1711790575736985</v>
      </c>
      <c r="L168" s="3">
        <f>L157/$M157*100</f>
        <v>0.27796625965675742</v>
      </c>
      <c r="M168" s="3">
        <f>M157/$M157*100</f>
        <v>100</v>
      </c>
    </row>
    <row r="169" spans="1:13">
      <c r="A169" s="4">
        <v>2006</v>
      </c>
      <c r="B169" s="3">
        <f>B158/$M158*100</f>
        <v>0.51873990047705287</v>
      </c>
      <c r="C169" s="3">
        <f t="shared" ref="C169:K169" si="73">C158/$M158*100</f>
        <v>1.1061779755478487</v>
      </c>
      <c r="D169" s="3">
        <f t="shared" si="73"/>
        <v>0.98720542021716073</v>
      </c>
      <c r="E169" s="3">
        <f t="shared" si="73"/>
        <v>0.21245193691785091</v>
      </c>
      <c r="F169" s="3">
        <f t="shared" si="73"/>
        <v>2.3503206826608225</v>
      </c>
      <c r="G169" s="3">
        <f t="shared" si="73"/>
        <v>5.8816129036620875E-2</v>
      </c>
      <c r="H169" s="3">
        <f t="shared" si="73"/>
        <v>13.340089897791826</v>
      </c>
      <c r="I169" s="3">
        <f t="shared" si="73"/>
        <v>57.002645178800826</v>
      </c>
      <c r="J169" s="3">
        <f t="shared" si="73"/>
        <v>23.901574058703268</v>
      </c>
      <c r="K169" s="3">
        <f t="shared" si="73"/>
        <v>0.25749905248209431</v>
      </c>
      <c r="L169" s="3">
        <f t="shared" ref="L169" si="74">L158/$M158*100</f>
        <v>0.26447976736462619</v>
      </c>
      <c r="M169" s="3">
        <f t="shared" ref="M169" si="75">M158/$M158*100</f>
        <v>100</v>
      </c>
    </row>
    <row r="170" spans="1:13">
      <c r="A170" s="4">
        <v>2007</v>
      </c>
      <c r="B170" s="3">
        <f t="shared" ref="B170:K171" si="76">B159/$M159*100</f>
        <v>0.62255018324302536</v>
      </c>
      <c r="C170" s="3">
        <f t="shared" si="76"/>
        <v>1.0774133009172908</v>
      </c>
      <c r="D170" s="3">
        <f t="shared" si="76"/>
        <v>0.95485344529755811</v>
      </c>
      <c r="E170" s="3">
        <f t="shared" si="76"/>
        <v>0.21849519717983368</v>
      </c>
      <c r="F170" s="3">
        <f t="shared" si="76"/>
        <v>2.1808015984639084</v>
      </c>
      <c r="G170" s="3">
        <f t="shared" si="76"/>
        <v>6.5539368418325167E-2</v>
      </c>
      <c r="H170" s="3">
        <f t="shared" si="76"/>
        <v>13.959744354592967</v>
      </c>
      <c r="I170" s="3">
        <f t="shared" si="76"/>
        <v>56.238867488797425</v>
      </c>
      <c r="J170" s="3">
        <f t="shared" si="76"/>
        <v>24.190658934653573</v>
      </c>
      <c r="K170" s="3">
        <f t="shared" si="76"/>
        <v>0.22841886488626029</v>
      </c>
      <c r="L170" s="3">
        <f t="shared" ref="L170" si="77">L159/$M159*100</f>
        <v>0.26265726354981656</v>
      </c>
      <c r="M170" s="3">
        <f t="shared" ref="M170" si="78">M159/$M159*100</f>
        <v>100</v>
      </c>
    </row>
    <row r="171" spans="1:13">
      <c r="A171" s="4">
        <v>2008</v>
      </c>
      <c r="B171" s="3">
        <f t="shared" si="76"/>
        <v>0.62981902376111654</v>
      </c>
      <c r="C171" s="3">
        <f t="shared" si="76"/>
        <v>1.0748514630512911</v>
      </c>
      <c r="D171" s="3">
        <f t="shared" si="76"/>
        <v>0.96275953705946271</v>
      </c>
      <c r="E171" s="3">
        <f t="shared" si="76"/>
        <v>0.23721742124557035</v>
      </c>
      <c r="F171" s="3">
        <f>F160/$M160*100</f>
        <v>2.2306221986313317</v>
      </c>
      <c r="G171" s="3">
        <f t="shared" si="76"/>
        <v>7.2827636735065954E-2</v>
      </c>
      <c r="H171" s="3">
        <f t="shared" si="76"/>
        <v>13.53680695176163</v>
      </c>
      <c r="I171" s="3">
        <f t="shared" si="76"/>
        <v>56.171557619024234</v>
      </c>
      <c r="J171" s="3">
        <f t="shared" si="76"/>
        <v>24.523361161321748</v>
      </c>
      <c r="K171" s="3">
        <f t="shared" si="76"/>
        <v>0.22872563627073403</v>
      </c>
      <c r="L171" s="3">
        <f t="shared" ref="L171" si="79">L160/$M160*100</f>
        <v>0.33145135113781088</v>
      </c>
      <c r="M171" s="3">
        <f t="shared" ref="M171" si="80">M160/$M160*100</f>
        <v>100</v>
      </c>
    </row>
    <row r="172" spans="1:13">
      <c r="A172" s="4">
        <v>2009</v>
      </c>
      <c r="B172" s="3">
        <f>B161/$M161*100</f>
        <v>0.64015601574790881</v>
      </c>
      <c r="C172" s="3">
        <f t="shared" ref="C172:K172" si="81">C161/$M161*100</f>
        <v>0.92354972493181375</v>
      </c>
      <c r="D172" s="3">
        <f t="shared" si="81"/>
        <v>0.84289313047766279</v>
      </c>
      <c r="E172" s="3">
        <f t="shared" si="81"/>
        <v>0.21046708049563567</v>
      </c>
      <c r="F172" s="3">
        <f t="shared" si="81"/>
        <v>1.9913009646175126</v>
      </c>
      <c r="G172" s="3">
        <f t="shared" si="81"/>
        <v>6.6731760675678556E-2</v>
      </c>
      <c r="H172" s="3">
        <f t="shared" si="81"/>
        <v>13.79463054531041</v>
      </c>
      <c r="I172" s="3">
        <f t="shared" si="81"/>
        <v>56.254619169058515</v>
      </c>
      <c r="J172" s="3">
        <f t="shared" si="81"/>
        <v>24.751704803302133</v>
      </c>
      <c r="K172" s="3">
        <f t="shared" si="81"/>
        <v>0.19358882426112009</v>
      </c>
      <c r="L172" s="3">
        <f t="shared" ref="L172" si="82">L161/$M161*100</f>
        <v>0.3303579811216063</v>
      </c>
      <c r="M172" s="3">
        <f t="shared" ref="M172:M174" si="83">M161/$M161*100</f>
        <v>100</v>
      </c>
    </row>
    <row r="173" spans="1:13">
      <c r="A173" s="4">
        <v>2010</v>
      </c>
      <c r="B173" s="3">
        <f>B162/$M162*100</f>
        <v>0.61912790225760606</v>
      </c>
      <c r="C173" s="3">
        <f t="shared" ref="C173:K173" si="84">C162/$M162*100</f>
        <v>0.98068574352055338</v>
      </c>
      <c r="D173" s="3">
        <f t="shared" si="84"/>
        <v>0.80958690108599629</v>
      </c>
      <c r="E173" s="3">
        <f t="shared" si="84"/>
        <v>0.20359446401243231</v>
      </c>
      <c r="F173" s="3">
        <f t="shared" si="84"/>
        <v>2.1539629048770332</v>
      </c>
      <c r="G173" s="3">
        <f t="shared" si="84"/>
        <v>6.8362788699303206E-2</v>
      </c>
      <c r="H173" s="3">
        <f t="shared" si="84"/>
        <v>14.390199033438206</v>
      </c>
      <c r="I173" s="3">
        <f t="shared" si="84"/>
        <v>55.836988614880042</v>
      </c>
      <c r="J173" s="3">
        <f t="shared" si="84"/>
        <v>24.456556407230455</v>
      </c>
      <c r="K173" s="3">
        <f t="shared" si="84"/>
        <v>0.18048471338402761</v>
      </c>
      <c r="L173" s="3">
        <f t="shared" ref="L173" si="85">L162/$M162*100</f>
        <v>0.30045052661434207</v>
      </c>
      <c r="M173" s="3">
        <f t="shared" si="83"/>
        <v>100</v>
      </c>
    </row>
    <row r="174" spans="1:13" ht="15.75" thickBot="1">
      <c r="A174" s="4">
        <v>2011</v>
      </c>
      <c r="B174" s="3">
        <f>B163/$M163*100</f>
        <v>0.67079304039464138</v>
      </c>
      <c r="C174" s="3">
        <f t="shared" ref="C174:K174" si="86">C163/$M163*100</f>
        <v>1.0184651909830342</v>
      </c>
      <c r="D174" s="3">
        <f t="shared" si="86"/>
        <v>0.8150292443261925</v>
      </c>
      <c r="E174" s="3">
        <f t="shared" si="86"/>
        <v>0.20833246109740536</v>
      </c>
      <c r="F174" s="3">
        <f t="shared" si="86"/>
        <v>2.0464519274146196</v>
      </c>
      <c r="G174" s="3">
        <f t="shared" si="86"/>
        <v>7.7722762950348495E-2</v>
      </c>
      <c r="H174" s="3">
        <f t="shared" si="86"/>
        <v>14.952790666517341</v>
      </c>
      <c r="I174" s="3">
        <f t="shared" si="86"/>
        <v>56.604923702034441</v>
      </c>
      <c r="J174" s="3">
        <f t="shared" si="86"/>
        <v>23.153588840892652</v>
      </c>
      <c r="K174" s="3">
        <f t="shared" si="86"/>
        <v>0.29680662215472275</v>
      </c>
      <c r="L174" s="3">
        <f t="shared" ref="L174" si="87">L163/$M163*100</f>
        <v>0.15509554123460459</v>
      </c>
      <c r="M174" s="3">
        <f t="shared" si="83"/>
        <v>100</v>
      </c>
    </row>
    <row r="175" spans="1:13" s="36" customFormat="1">
      <c r="A175" s="31" t="s">
        <v>17</v>
      </c>
      <c r="B175" s="33">
        <f>AVERAGE(B168:B174)</f>
        <v>0.59512777320422128</v>
      </c>
      <c r="C175" s="34">
        <f t="shared" ref="C175:K175" si="88">AVERAGE(C168:C174)</f>
        <v>1.0345621805374601</v>
      </c>
      <c r="D175" s="34">
        <f t="shared" si="88"/>
        <v>0.91750975090921882</v>
      </c>
      <c r="E175" s="34">
        <f t="shared" si="88"/>
        <v>0.21390476465001615</v>
      </c>
      <c r="F175" s="34">
        <f t="shared" si="88"/>
        <v>2.1802531183222831</v>
      </c>
      <c r="G175" s="34">
        <f t="shared" si="88"/>
        <v>6.6957907616496851E-2</v>
      </c>
      <c r="H175" s="34">
        <f t="shared" si="88"/>
        <v>13.876359557946568</v>
      </c>
      <c r="I175" s="34">
        <f t="shared" si="88"/>
        <v>56.509703659399086</v>
      </c>
      <c r="J175" s="34">
        <f t="shared" si="88"/>
        <v>24.108598221458617</v>
      </c>
      <c r="K175" s="34">
        <f t="shared" si="88"/>
        <v>0.22238611014466536</v>
      </c>
      <c r="L175" s="35">
        <f t="shared" ref="L175" si="89">AVERAGE(L168:L174)</f>
        <v>0.27463695581136632</v>
      </c>
      <c r="M175" s="18"/>
    </row>
    <row r="176" spans="1:13" s="36" customFormat="1">
      <c r="A176" s="31" t="s">
        <v>24</v>
      </c>
      <c r="B176" s="37">
        <f>MAX(B168:B174)-MIN(B168:B174)</f>
        <v>0.2060846938464434</v>
      </c>
      <c r="C176" s="38">
        <f t="shared" ref="C176:L176" si="90">MAX(C168:C174)-MIN(C168:C174)</f>
        <v>0.18262825061603494</v>
      </c>
      <c r="D176" s="38">
        <f t="shared" si="90"/>
        <v>0.24065367681450212</v>
      </c>
      <c r="E176" s="38">
        <f t="shared" si="90"/>
        <v>3.3622957233138046E-2</v>
      </c>
      <c r="F176" s="38">
        <f t="shared" si="90"/>
        <v>0.3590197180433099</v>
      </c>
      <c r="G176" s="38">
        <f t="shared" si="90"/>
        <v>1.9017856150212883E-2</v>
      </c>
      <c r="H176" s="38">
        <f t="shared" si="90"/>
        <v>1.7925352103037557</v>
      </c>
      <c r="I176" s="38">
        <f t="shared" si="90"/>
        <v>1.6213352283180384</v>
      </c>
      <c r="J176" s="38">
        <f>MAX(J168:J174)-MIN(J168:J174)</f>
        <v>1.5981159624094801</v>
      </c>
      <c r="K176" s="38">
        <f>MAX(K168:K174)-MIN(K168:K174)</f>
        <v>0.12562756458102425</v>
      </c>
      <c r="L176" s="39">
        <f t="shared" si="90"/>
        <v>0.17635580990320629</v>
      </c>
      <c r="M176" s="18"/>
    </row>
    <row r="177" spans="1:13" s="36" customFormat="1" ht="30.75" thickBot="1">
      <c r="A177" s="32" t="s">
        <v>23</v>
      </c>
      <c r="B177" s="40">
        <f>B174-B168</f>
        <v>0.2060846938464434</v>
      </c>
      <c r="C177" s="41">
        <f t="shared" ref="C177:K177" si="91">C174-C168</f>
        <v>-4.2326673827354E-2</v>
      </c>
      <c r="D177" s="41">
        <f t="shared" si="91"/>
        <v>-0.2352113335743059</v>
      </c>
      <c r="E177" s="41">
        <f t="shared" si="91"/>
        <v>1.5576694960205417E-3</v>
      </c>
      <c r="F177" s="41">
        <f t="shared" si="91"/>
        <v>-0.26185962417613284</v>
      </c>
      <c r="G177" s="41">
        <f t="shared" si="91"/>
        <v>1.9017856150212883E-2</v>
      </c>
      <c r="H177" s="41">
        <f t="shared" si="91"/>
        <v>1.7925352103037557</v>
      </c>
      <c r="I177" s="41">
        <f t="shared" si="91"/>
        <v>-0.8534001411636396</v>
      </c>
      <c r="J177" s="41">
        <f>J174-J168</f>
        <v>-0.62915450321386146</v>
      </c>
      <c r="K177" s="41">
        <f t="shared" si="91"/>
        <v>0.12562756458102425</v>
      </c>
      <c r="L177" s="42">
        <f t="shared" ref="L177" si="92">L174-L168</f>
        <v>-0.12287071842215283</v>
      </c>
      <c r="M177" s="18"/>
    </row>
  </sheetData>
  <mergeCells count="5">
    <mergeCell ref="A1:M1"/>
    <mergeCell ref="A85:M85"/>
    <mergeCell ref="A96:M96"/>
    <mergeCell ref="A155:M155"/>
    <mergeCell ref="A166:M166"/>
  </mergeCells>
  <conditionalFormatting sqref="K64:L82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H64:H82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 Stats</vt:lpstr>
    </vt:vector>
  </TitlesOfParts>
  <Company>kzntreasury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2010-12-15T11:29:21Z</dcterms:created>
  <dcterms:modified xsi:type="dcterms:W3CDTF">2012-01-23T18:59:58Z</dcterms:modified>
</cp:coreProperties>
</file>